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ocumenttasks/documenttask1.xml" ContentType="application/vnd.ms-excel.documenttask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https://harrowcouncil-my.sharepoint.com/personal/mohammed_azram_harrow_gov_uk/Documents/Desktop/LocaL Plan exam library 2025/Core Submission Documents/CSD03/"/>
    </mc:Choice>
  </mc:AlternateContent>
  <xr:revisionPtr revIDLastSave="11" documentId="8_{695BB4EE-342D-4EC1-A581-3ED909E80C53}" xr6:coauthVersionLast="47" xr6:coauthVersionMax="47" xr10:uidLastSave="{B8F774A7-461F-4A87-B194-D22B33B35AF4}"/>
  <bookViews>
    <workbookView minimized="1" xWindow="8870" yWindow="860" windowWidth="13560" windowHeight="8620" activeTab="1" xr2:uid="{85380452-3F08-482B-974A-1B0F2CEAAB95}"/>
  </bookViews>
  <sheets>
    <sheet name="Front Page" sheetId="317" r:id="rId1"/>
    <sheet name="Disclaimer" sheetId="316" r:id="rId2"/>
    <sheet name="Methodology" sheetId="184" r:id="rId3"/>
    <sheet name="Significance description" sheetId="9" r:id="rId4"/>
    <sheet name="Summary" sheetId="2" r:id="rId5"/>
    <sheet name="Sheet46" sheetId="314" state="hidden" r:id="rId6"/>
    <sheet name="Option B" sheetId="186" state="hidden" r:id="rId7"/>
    <sheet name="Option C" sheetId="185" state="hidden" r:id="rId8"/>
    <sheet name="Option D" sheetId="187" state="hidden" r:id="rId9"/>
    <sheet name="BLANK" sheetId="215" state="hidden" r:id="rId10"/>
    <sheet name="Spatial_Strategy" sheetId="256" state="hidden" r:id="rId11"/>
    <sheet name="SS_ALT_1" sheetId="267" r:id="rId12"/>
    <sheet name="SS_ALT_2" sheetId="268" r:id="rId13"/>
    <sheet name="Strategic_Policy_01" sheetId="269" state="hidden" r:id="rId14"/>
    <sheet name="GR1_Development_Standard" sheetId="270" state="hidden" r:id="rId15"/>
    <sheet name="GR2_Inclusive_Neighbourhoods" sheetId="271" state="hidden" r:id="rId16"/>
    <sheet name="GR3_Connecting_Places" sheetId="272" state="hidden" r:id="rId17"/>
    <sheet name="GR4_Building_Heights" sheetId="230" state="hidden" r:id="rId18"/>
    <sheet name="GR5_View_Management" sheetId="232" state="hidden" r:id="rId19"/>
    <sheet name="GR6_Areas_of_Special_Character" sheetId="235" state="hidden" r:id="rId20"/>
    <sheet name="GR6_ALT_1" sheetId="237" r:id="rId21"/>
    <sheet name="GR7_External_Lighting" sheetId="236" state="hidden" r:id="rId22"/>
    <sheet name="GR8_Shopfronts_and_Forecourts" sheetId="238" state="hidden" r:id="rId23"/>
    <sheet name="GR9_Advertisements_and_Displays" sheetId="239" state="hidden" r:id="rId24"/>
    <sheet name="GR10_Gardens_and_Amenity_Areas" sheetId="240" state="hidden" r:id="rId25"/>
    <sheet name="GR10_ALT_1" sheetId="257" r:id="rId26"/>
    <sheet name="GR10_ALT_2" sheetId="258" r:id="rId27"/>
    <sheet name="GR11_Planning_Obligations" sheetId="242" state="hidden" r:id="rId28"/>
    <sheet name="Strategic_Policy_02" sheetId="241" state="hidden" r:id="rId29"/>
    <sheet name="HE1_Heritage_Assets" sheetId="244" state="hidden" r:id="rId30"/>
    <sheet name="HE2_Enabling_Development" sheetId="243" state="hidden" r:id="rId31"/>
    <sheet name="Strategic_Policy_03" sheetId="273" state="hidden" r:id="rId32"/>
    <sheet name="Strategic_Policy_03_ALT1" sheetId="274" r:id="rId33"/>
    <sheet name="Strategic_Policy_03_ALT2" sheetId="275" r:id="rId34"/>
    <sheet name="HO1_Dwelling_Mix" sheetId="276" state="hidden" r:id="rId35"/>
    <sheet name="HO1_ALT_1" sheetId="319" r:id="rId36"/>
    <sheet name="HO1_ALT_2" sheetId="320" r:id="rId37"/>
    <sheet name="HO1_ALT_3" sheetId="321" r:id="rId38"/>
    <sheet name="HO1_ALT_4" sheetId="322" r:id="rId39"/>
    <sheet name="HO2_Conversion_Redevelopment" sheetId="278" state="hidden" r:id="rId40"/>
    <sheet name="HO2_ALT_1" sheetId="279" r:id="rId41"/>
    <sheet name="HO2_ALT_2" sheetId="280" r:id="rId42"/>
    <sheet name="HO2_ALT_3" sheetId="281" r:id="rId43"/>
    <sheet name="HO2_ALT_4" sheetId="282" r:id="rId44"/>
    <sheet name="HO2_ALT_5" sheetId="283" r:id="rId45"/>
    <sheet name="HO2_ALT_6" sheetId="284" r:id="rId46"/>
    <sheet name="HO3_Small_Sites" sheetId="285" state="hidden" r:id="rId47"/>
    <sheet name="HO4_Affordable_Housing" sheetId="286" state="hidden" r:id="rId48"/>
    <sheet name="HO4_ALT_1" sheetId="323" r:id="rId49"/>
    <sheet name="HO5_Housing_Estates" sheetId="288" state="hidden" r:id="rId50"/>
    <sheet name="HO5_ALT_1" sheetId="324" r:id="rId51"/>
    <sheet name="HO5_ALT_2" sheetId="290" r:id="rId52"/>
    <sheet name="HO6_Accommodation_Older_People" sheetId="291" state="hidden" r:id="rId53"/>
    <sheet name="HO6_ALT_1" sheetId="292" r:id="rId54"/>
    <sheet name="HO6_ALT_2" sheetId="293" r:id="rId55"/>
    <sheet name="HO6_ALT_3" sheetId="294" r:id="rId56"/>
    <sheet name="HO7_Supported_Accommodation" sheetId="295" state="hidden" r:id="rId57"/>
    <sheet name="HO7_ALT_1" sheetId="296" r:id="rId58"/>
    <sheet name="HO8_Student_Accommodation" sheetId="297" state="hidden" r:id="rId59"/>
    <sheet name="HO8_ALT_1" sheetId="318" r:id="rId60"/>
    <sheet name="HO8_ALT_2" sheetId="299" r:id="rId61"/>
    <sheet name="HO9_Large_Scale_Shared_Living" sheetId="245" state="hidden" r:id="rId62"/>
    <sheet name="HO9_ALT_1" sheetId="246" r:id="rId63"/>
    <sheet name="HO9_ALT_2" sheetId="247" r:id="rId64"/>
    <sheet name="HO9_ALT_3" sheetId="248" r:id="rId65"/>
    <sheet name="HO9_ALT_4" sheetId="249" r:id="rId66"/>
    <sheet name="HO10_Housing_Shared_Facilities" sheetId="250" state="hidden" r:id="rId67"/>
    <sheet name="HO10_ALT_1" sheetId="252" r:id="rId68"/>
    <sheet name="HO10_ALT_2" sheetId="251" r:id="rId69"/>
    <sheet name="HO10_ALT_3" sheetId="253" r:id="rId70"/>
    <sheet name="HO10_ALT_4" sheetId="254" r:id="rId71"/>
    <sheet name="HO11_Self_and_Custom_Build" sheetId="255" state="hidden" r:id="rId72"/>
    <sheet name="HO12_Gypsy_and_Traveller_Needs" sheetId="259" state="hidden" r:id="rId73"/>
    <sheet name="HO12_ALT_1" sheetId="263" r:id="rId74"/>
    <sheet name="HO12_ALT_2" sheetId="264" r:id="rId75"/>
    <sheet name="Strategic_Policy_04" sheetId="208" state="hidden" r:id="rId76"/>
    <sheet name="Strategic_Policy_05" sheetId="209" state="hidden" r:id="rId77"/>
    <sheet name="LE1_Development_Principles" sheetId="210" state="hidden" r:id="rId78"/>
    <sheet name="LE1_ALT_1" sheetId="265" r:id="rId79"/>
    <sheet name="LE2_Nighttime_Evening_Economy" sheetId="211" state="hidden" r:id="rId80"/>
    <sheet name="LE3_Industrial_Land" sheetId="212" state="hidden" r:id="rId81"/>
    <sheet name="LE3_ALT_1" sheetId="266" r:id="rId82"/>
    <sheet name="LE3_ALT_2" sheetId="261" r:id="rId83"/>
    <sheet name="LE4_Culture_Creative_Industries" sheetId="213" state="hidden" r:id="rId84"/>
    <sheet name="LE5_Tourism_and_Accommodation" sheetId="214" state="hidden" r:id="rId85"/>
    <sheet name="Strategic_Policy_06" sheetId="300" state="hidden" r:id="rId86"/>
    <sheet name="CI1_Safeguarding_Infrastructure" sheetId="301" state="hidden" r:id="rId87"/>
    <sheet name="CI2_Play_and_Informal_Leisure" sheetId="302" state="hidden" r:id="rId88"/>
    <sheet name="CI3_Sport_and_Recreation" sheetId="303" state="hidden" r:id="rId89"/>
    <sheet name="CI4_Comms_Infrastructure" sheetId="304" state="hidden" r:id="rId90"/>
    <sheet name="Strategic_Policy_07" sheetId="203" state="hidden" r:id="rId91"/>
    <sheet name="GI1_Green_Belt_and_MOL" sheetId="195" state="hidden" r:id="rId92"/>
    <sheet name="GI2_Open_Space" sheetId="194" state="hidden" r:id="rId93"/>
    <sheet name="GI2_ALT_1" sheetId="228" r:id="rId94"/>
    <sheet name="GI3_Biodiversity" sheetId="193" state="hidden" r:id="rId95"/>
    <sheet name="GI3_ALT_1" sheetId="227" r:id="rId96"/>
    <sheet name="GI4_Greening_Landscaping_Trees" sheetId="192" state="hidden" r:id="rId97"/>
    <sheet name="GI5_Food_Growing" sheetId="196" state="hidden" r:id="rId98"/>
    <sheet name="Strategic_Policy_08" sheetId="305" state="hidden" r:id="rId99"/>
    <sheet name="CN1_Design_and_Retrofitting" sheetId="306" state="hidden" r:id="rId100"/>
    <sheet name="CN1_ALT_1" sheetId="307" r:id="rId101"/>
    <sheet name="CN1_ALT_2" sheetId="308" r:id="rId102"/>
    <sheet name="CN2_Energy_Infrastructure" sheetId="310" state="hidden" r:id="rId103"/>
    <sheet name="CN3_Flood_Risk" sheetId="311" state="hidden" r:id="rId104"/>
    <sheet name="CN4_Drainage" sheetId="312" state="hidden" r:id="rId105"/>
    <sheet name="CN5_Waterway_Management" sheetId="313" state="hidden" r:id="rId106"/>
    <sheet name="Strategic_Policy_09" sheetId="201" state="hidden" r:id="rId107"/>
    <sheet name="CE1_Reducing_and_Managing_Waste" sheetId="188" state="hidden" r:id="rId108"/>
    <sheet name="CE2_Circular_Economy" sheetId="190" state="hidden" r:id="rId109"/>
    <sheet name="Strategic_Policy_10" sheetId="204" state="hidden" r:id="rId110"/>
    <sheet name="M1_Sustainable_Transport" sheetId="205" state="hidden" r:id="rId111"/>
    <sheet name="M2_Parking" sheetId="206" state="hidden" r:id="rId112"/>
    <sheet name="M3_Deliveries_and_Construction" sheetId="207" state="hidden" r:id="rId113"/>
    <sheet name="Drop downs" sheetId="3" state="hidden" r:id="rId114"/>
  </sheets>
  <externalReferences>
    <externalReference r:id="rId115"/>
    <externalReference r:id="rId116"/>
    <externalReference r:id="rId117"/>
  </externalReferences>
  <definedNames>
    <definedName name="_xlnm._FilterDatabase" localSheetId="9" hidden="1">BLANK!$A$7:$M$87</definedName>
    <definedName name="_xlnm._FilterDatabase" localSheetId="107" hidden="1">CE1_Reducing_and_Managing_Waste!$A$7:$M$87</definedName>
    <definedName name="_xlnm._FilterDatabase" localSheetId="108" hidden="1">CE2_Circular_Economy!$A$7:$M$87</definedName>
    <definedName name="_xlnm._FilterDatabase" localSheetId="86" hidden="1">CI1_Safeguarding_Infrastructure!$A$7:$M$87</definedName>
    <definedName name="_xlnm._FilterDatabase" localSheetId="87" hidden="1">CI2_Play_and_Informal_Leisure!$A$7:$M$87</definedName>
    <definedName name="_xlnm._FilterDatabase" localSheetId="88" hidden="1">CI3_Sport_and_Recreation!$A$7:$M$87</definedName>
    <definedName name="_xlnm._FilterDatabase" localSheetId="89" hidden="1">CI4_Comms_Infrastructure!$A$7:$M$87</definedName>
    <definedName name="_xlnm._FilterDatabase" localSheetId="100" hidden="1">CN1_ALT_1!$A$7:$M$87</definedName>
    <definedName name="_xlnm._FilterDatabase" localSheetId="101" hidden="1">CN1_ALT_2!$A$7:$M$87</definedName>
    <definedName name="_xlnm._FilterDatabase" localSheetId="99" hidden="1">CN1_Design_and_Retrofitting!$A$7:$M$87</definedName>
    <definedName name="_xlnm._FilterDatabase" localSheetId="102" hidden="1">CN2_Energy_Infrastructure!$A$7:$M$87</definedName>
    <definedName name="_xlnm._FilterDatabase" localSheetId="103" hidden="1">CN3_Flood_Risk!$A$7:$M$87</definedName>
    <definedName name="_xlnm._FilterDatabase" localSheetId="104" hidden="1">CN4_Drainage!$A$7:$M$87</definedName>
    <definedName name="_xlnm._FilterDatabase" localSheetId="105" hidden="1">CN5_Waterway_Management!$A$7:$M$87</definedName>
    <definedName name="_xlnm._FilterDatabase" localSheetId="91" hidden="1">GI1_Green_Belt_and_MOL!$A$7:$M$87</definedName>
    <definedName name="_xlnm._FilterDatabase" localSheetId="93" hidden="1">GI2_ALT_1!$A$7:$M$87</definedName>
    <definedName name="_xlnm._FilterDatabase" localSheetId="92" hidden="1">GI2_Open_Space!$A$7:$M$87</definedName>
    <definedName name="_xlnm._FilterDatabase" localSheetId="95" hidden="1">GI3_ALT_1!$A$7:$L$87</definedName>
    <definedName name="_xlnm._FilterDatabase" localSheetId="94" hidden="1">GI3_Biodiversity!$A$7:$M$87</definedName>
    <definedName name="_xlnm._FilterDatabase" localSheetId="96" hidden="1">GI4_Greening_Landscaping_Trees!$A$7:$M$87</definedName>
    <definedName name="_xlnm._FilterDatabase" localSheetId="97" hidden="1">GI5_Food_Growing!$A$7:$M$87</definedName>
    <definedName name="_xlnm._FilterDatabase" localSheetId="14" hidden="1">GR1_Development_Standard!$A$7:$M$87</definedName>
    <definedName name="_xlnm._FilterDatabase" localSheetId="25" hidden="1">GR10_ALT_1!$A$7:$M$87</definedName>
    <definedName name="_xlnm._FilterDatabase" localSheetId="26" hidden="1">GR10_ALT_2!$A$7:$M$87</definedName>
    <definedName name="_xlnm._FilterDatabase" localSheetId="24" hidden="1">GR10_Gardens_and_Amenity_Areas!$A$7:$M$87</definedName>
    <definedName name="_xlnm._FilterDatabase" localSheetId="27" hidden="1">GR11_Planning_Obligations!$A$7:$M$87</definedName>
    <definedName name="_xlnm._FilterDatabase" localSheetId="15" hidden="1">GR2_Inclusive_Neighbourhoods!$A$7:$M$87</definedName>
    <definedName name="_xlnm._FilterDatabase" localSheetId="16" hidden="1">GR3_Connecting_Places!$A$7:$M$87</definedName>
    <definedName name="_xlnm._FilterDatabase" localSheetId="17" hidden="1">GR4_Building_Heights!$A$7:$M$87</definedName>
    <definedName name="_xlnm._FilterDatabase" localSheetId="18" hidden="1">GR5_View_Management!$A$7:$M$87</definedName>
    <definedName name="_xlnm._FilterDatabase" localSheetId="20" hidden="1">GR6_ALT_1!$A$7:$M$87</definedName>
    <definedName name="_xlnm._FilterDatabase" localSheetId="19" hidden="1">GR6_Areas_of_Special_Character!$A$7:$M$87</definedName>
    <definedName name="_xlnm._FilterDatabase" localSheetId="21" hidden="1">GR7_External_Lighting!$A$7:$M$87</definedName>
    <definedName name="_xlnm._FilterDatabase" localSheetId="22" hidden="1">GR8_Shopfronts_and_Forecourts!$A$7:$M$87</definedName>
    <definedName name="_xlnm._FilterDatabase" localSheetId="23" hidden="1">GR9_Advertisements_and_Displays!$A$7:$M$87</definedName>
    <definedName name="_xlnm._FilterDatabase" localSheetId="29" hidden="1">HE1_Heritage_Assets!$A$7:$M$87</definedName>
    <definedName name="_xlnm._FilterDatabase" localSheetId="30" hidden="1">HE2_Enabling_Development!$A$7:$M$87</definedName>
    <definedName name="_xlnm._FilterDatabase" localSheetId="35" hidden="1">HO1_ALT_1!$A$7:$M$87</definedName>
    <definedName name="_xlnm._FilterDatabase" localSheetId="36" hidden="1">HO1_ALT_2!$A$7:$M$87</definedName>
    <definedName name="_xlnm._FilterDatabase" localSheetId="37" hidden="1">HO1_ALT_3!$A$7:$M$87</definedName>
    <definedName name="_xlnm._FilterDatabase" localSheetId="38" hidden="1">HO1_ALT_4!$A$7:$M$87</definedName>
    <definedName name="_xlnm._FilterDatabase" localSheetId="34" hidden="1">HO1_Dwelling_Mix!$A$7:$M$87</definedName>
    <definedName name="_xlnm._FilterDatabase" localSheetId="67" hidden="1">HO10_ALT_1!$A$7:$M$87</definedName>
    <definedName name="_xlnm._FilterDatabase" localSheetId="68" hidden="1">HO10_ALT_2!$A$7:$M$87</definedName>
    <definedName name="_xlnm._FilterDatabase" localSheetId="69" hidden="1">HO10_ALT_3!$A$7:$M$87</definedName>
    <definedName name="_xlnm._FilterDatabase" localSheetId="70" hidden="1">HO10_ALT_4!$A$7:$M$87</definedName>
    <definedName name="_xlnm._FilterDatabase" localSheetId="66" hidden="1">HO10_Housing_Shared_Facilities!$A$7:$M$87</definedName>
    <definedName name="_xlnm._FilterDatabase" localSheetId="71" hidden="1">HO11_Self_and_Custom_Build!$A$7:$M$87</definedName>
    <definedName name="_xlnm._FilterDatabase" localSheetId="73" hidden="1">HO12_ALT_1!$A$7:$M$87</definedName>
    <definedName name="_xlnm._FilterDatabase" localSheetId="74" hidden="1">HO12_ALT_2!$A$7:$M$87</definedName>
    <definedName name="_xlnm._FilterDatabase" localSheetId="72" hidden="1">HO12_Gypsy_and_Traveller_Needs!$A$7:$M$87</definedName>
    <definedName name="_xlnm._FilterDatabase" localSheetId="40" hidden="1">HO2_ALT_1!$A$7:$M$87</definedName>
    <definedName name="_xlnm._FilterDatabase" localSheetId="41" hidden="1">HO2_ALT_2!$A$7:$M$87</definedName>
    <definedName name="_xlnm._FilterDatabase" localSheetId="42" hidden="1">HO2_ALT_3!$A$7:$M$87</definedName>
    <definedName name="_xlnm._FilterDatabase" localSheetId="43" hidden="1">HO2_ALT_4!$A$7:$M$87</definedName>
    <definedName name="_xlnm._FilterDatabase" localSheetId="44" hidden="1">HO2_ALT_5!$A$7:$M$87</definedName>
    <definedName name="_xlnm._FilterDatabase" localSheetId="45" hidden="1">HO2_ALT_6!$A$7:$M$87</definedName>
    <definedName name="_xlnm._FilterDatabase" localSheetId="39" hidden="1">HO2_Conversion_Redevelopment!$A$7:$M$87</definedName>
    <definedName name="_xlnm._FilterDatabase" localSheetId="46" hidden="1">HO3_Small_Sites!$A$7:$M$87</definedName>
    <definedName name="_xlnm._FilterDatabase" localSheetId="47" hidden="1">HO4_Affordable_Housing!$A$7:$M$87</definedName>
    <definedName name="_xlnm._FilterDatabase" localSheetId="48" hidden="1">HO4_ALT_1!$A$7:$M$87</definedName>
    <definedName name="_xlnm._FilterDatabase" localSheetId="50" hidden="1">HO5_ALT_1!$A$7:$M$87</definedName>
    <definedName name="_xlnm._FilterDatabase" localSheetId="51" hidden="1">HO5_ALT_2!$A$7:$M$87</definedName>
    <definedName name="_xlnm._FilterDatabase" localSheetId="49" hidden="1">HO5_Housing_Estates!$A$7:$M$87</definedName>
    <definedName name="_xlnm._FilterDatabase" localSheetId="52" hidden="1">HO6_Accommodation_Older_People!$A$7:$M$87</definedName>
    <definedName name="_xlnm._FilterDatabase" localSheetId="53" hidden="1">HO6_ALT_1!$A$7:$M$87</definedName>
    <definedName name="_xlnm._FilterDatabase" localSheetId="54" hidden="1">HO6_ALT_2!$A$7:$M$87</definedName>
    <definedName name="_xlnm._FilterDatabase" localSheetId="55" hidden="1">HO6_ALT_3!$A$7:$M$87</definedName>
    <definedName name="_xlnm._FilterDatabase" localSheetId="57" hidden="1">HO7_ALT_1!$A$7:$M$87</definedName>
    <definedName name="_xlnm._FilterDatabase" localSheetId="56" hidden="1">HO7_Supported_Accommodation!$A$7:$M$87</definedName>
    <definedName name="_xlnm._FilterDatabase" localSheetId="59" hidden="1">HO8_ALT_1!$A$7:$M$87</definedName>
    <definedName name="_xlnm._FilterDatabase" localSheetId="60" hidden="1">HO8_ALT_2!$A$7:$M$87</definedName>
    <definedName name="_xlnm._FilterDatabase" localSheetId="58" hidden="1">HO8_Student_Accommodation!$A$7:$M$87</definedName>
    <definedName name="_xlnm._FilterDatabase" localSheetId="62" hidden="1">HO9_ALT_1!$A$7:$M$87</definedName>
    <definedName name="_xlnm._FilterDatabase" localSheetId="63" hidden="1">HO9_ALT_2!$A$7:$M$87</definedName>
    <definedName name="_xlnm._FilterDatabase" localSheetId="64" hidden="1">HO9_ALT_3!$A$7:$M$87</definedName>
    <definedName name="_xlnm._FilterDatabase" localSheetId="65" hidden="1">HO9_ALT_4!$A$7:$M$87</definedName>
    <definedName name="_xlnm._FilterDatabase" localSheetId="61" hidden="1">HO9_Large_Scale_Shared_Living!$A$7:$M$87</definedName>
    <definedName name="_xlnm._FilterDatabase" localSheetId="78" hidden="1">LE1_ALT_1!$A$7:$L$87</definedName>
    <definedName name="_xlnm._FilterDatabase" localSheetId="77" hidden="1">LE1_Development_Principles!$A$7:$M$87</definedName>
    <definedName name="_xlnm._FilterDatabase" localSheetId="79" hidden="1">LE2_Nighttime_Evening_Economy!$A$7:$M$87</definedName>
    <definedName name="_xlnm._FilterDatabase" localSheetId="81" hidden="1">LE3_ALT_1!$A$7:$L$87</definedName>
    <definedName name="_xlnm._FilterDatabase" localSheetId="82" hidden="1">LE3_ALT_2!$A$7:$M$87</definedName>
    <definedName name="_xlnm._FilterDatabase" localSheetId="80" hidden="1">LE3_Industrial_Land!$A$7:$M$87</definedName>
    <definedName name="_xlnm._FilterDatabase" localSheetId="83" hidden="1">LE4_Culture_Creative_Industries!$A$7:$M$87</definedName>
    <definedName name="_xlnm._FilterDatabase" localSheetId="84" hidden="1">LE5_Tourism_and_Accommodation!$A$7:$M$87</definedName>
    <definedName name="_xlnm._FilterDatabase" localSheetId="110" hidden="1">M1_Sustainable_Transport!$A$7:$M$87</definedName>
    <definedName name="_xlnm._FilterDatabase" localSheetId="111" hidden="1">M2_Parking!$A$7:$M$87</definedName>
    <definedName name="_xlnm._FilterDatabase" localSheetId="112" hidden="1">M3_Deliveries_and_Construction!$A$7:$M$87</definedName>
    <definedName name="_xlnm._FilterDatabase" localSheetId="2" hidden="1">Methodology!$A$9:$M$10</definedName>
    <definedName name="_xlnm._FilterDatabase" localSheetId="6" hidden="1">'Option B'!$C$7:$M$32</definedName>
    <definedName name="_xlnm._FilterDatabase" localSheetId="7" hidden="1">'Option C'!$A$7:$K$41</definedName>
    <definedName name="_xlnm._FilterDatabase" localSheetId="8" hidden="1">'Option D'!$A$7:$K$38</definedName>
    <definedName name="_xlnm._FilterDatabase" localSheetId="10" hidden="1">Spatial_Strategy!$A$7:$M$87</definedName>
    <definedName name="_xlnm._FilterDatabase" localSheetId="11" hidden="1">SS_ALT_1!$A$7:$M$87</definedName>
    <definedName name="_xlnm._FilterDatabase" localSheetId="12" hidden="1">SS_ALT_2!$A$7:$M$87</definedName>
    <definedName name="_xlnm._FilterDatabase" localSheetId="13" hidden="1">Strategic_Policy_01!$A$7:$M$87</definedName>
    <definedName name="_xlnm._FilterDatabase" localSheetId="28" hidden="1">Strategic_Policy_02!$A$7:$M$87</definedName>
    <definedName name="_xlnm._FilterDatabase" localSheetId="31" hidden="1">Strategic_Policy_03!$A$7:$M$87</definedName>
    <definedName name="_xlnm._FilterDatabase" localSheetId="32" hidden="1">Strategic_Policy_03_ALT1!$A$7:$M$87</definedName>
    <definedName name="_xlnm._FilterDatabase" localSheetId="33" hidden="1">Strategic_Policy_03_ALT2!$A$7:$M$87</definedName>
    <definedName name="_xlnm._FilterDatabase" localSheetId="75" hidden="1">Strategic_Policy_04!$A$7:$M$87</definedName>
    <definedName name="_xlnm._FilterDatabase" localSheetId="76" hidden="1">Strategic_Policy_05!$A$7:$M$87</definedName>
    <definedName name="_xlnm._FilterDatabase" localSheetId="85" hidden="1">Strategic_Policy_06!$A$7:$M$87</definedName>
    <definedName name="_xlnm._FilterDatabase" localSheetId="90" hidden="1">Strategic_Policy_07!$A$7:$M$87</definedName>
    <definedName name="_xlnm._FilterDatabase" localSheetId="98" hidden="1">Strategic_Policy_08!$A$7:$M$87</definedName>
    <definedName name="_xlnm._FilterDatabase" localSheetId="106" hidden="1">Strategic_Policy_09!$A$7:$M$87</definedName>
    <definedName name="_xlnm._FilterDatabase" localSheetId="109" hidden="1">Strategic_Policy_10!$A$7:$M$87</definedName>
    <definedName name="_xlnm._FilterDatabase" localSheetId="4" hidden="1">Summary!$A$3:$AJ$120</definedName>
    <definedName name="Assessment">[1]Lists!$F$4:$F$8</definedName>
    <definedName name="DI_1">'[2]17M1'!$U$6:$U$9</definedName>
    <definedName name="Direct" localSheetId="13">#REF!</definedName>
    <definedName name="Direct">#REF!</definedName>
    <definedName name="Direct2" localSheetId="13">#REF!</definedName>
    <definedName name="Direct2">#REF!</definedName>
    <definedName name="directcu" localSheetId="13">#REF!</definedName>
    <definedName name="directcu">#REF!</definedName>
    <definedName name="duplicate">#REF!</definedName>
    <definedName name="DUR_1">'[2]17M1'!$V$6:$V$11</definedName>
    <definedName name="duration" localSheetId="13">#REF!</definedName>
    <definedName name="duration">#REF!</definedName>
    <definedName name="duration2" localSheetId="13">#REF!</definedName>
    <definedName name="duration2">#REF!</definedName>
    <definedName name="extt" localSheetId="13">#REF!</definedName>
    <definedName name="extt">#REF!</definedName>
    <definedName name="gar">[2]RAG!$BT$20:$BT$22</definedName>
    <definedName name="local" localSheetId="13">#REF!</definedName>
    <definedName name="local">#REF!</definedName>
    <definedName name="Local_Low" localSheetId="13">#REF!</definedName>
    <definedName name="Local_Low">#REF!</definedName>
    <definedName name="MAG">'[2]17M1'!$T$11:$T$20</definedName>
    <definedName name="Names" localSheetId="13">#REF!</definedName>
    <definedName name="Names">#REF!</definedName>
    <definedName name="PER" localSheetId="13">#REF!</definedName>
    <definedName name="PER">#REF!</definedName>
    <definedName name="perm" localSheetId="13">#REF!</definedName>
    <definedName name="perm">#REF!</definedName>
    <definedName name="Permanent_Irreversible" localSheetId="13">#REF!</definedName>
    <definedName name="Permanent_Irreversible">#REF!</definedName>
    <definedName name="_xlnm.Print_Area" localSheetId="0">'Front Page'!$A$1:$I$35</definedName>
    <definedName name="_xlnm.Print_Area">[3]Sheet1!$A$1:$M$82</definedName>
    <definedName name="RAG" localSheetId="13">#REF!</definedName>
    <definedName name="RAG">#REF!</definedName>
    <definedName name="Short">#REF!</definedName>
    <definedName name="sig" localSheetId="13">#REF!</definedName>
    <definedName name="sig">#REF!</definedName>
    <definedName name="sig_1">'[2]17M1'!$Z$6:$Z$11</definedName>
    <definedName name="sigg" localSheetId="13">#REF!</definedName>
    <definedName name="sigg">#REF!</definedName>
    <definedName name="Significant_Positive" localSheetId="13">#REF!</definedName>
    <definedName name="Significant_Positive">#REF!</definedName>
    <definedName name="sigs" localSheetId="13">#REF!</definedName>
    <definedName name="sigs">#REF!</definedName>
    <definedName name="Standards">[1]Lists!$B$4:$B$13</definedName>
    <definedName name="TEMPPER">'[2]17M1'!$W$6:$W$10</definedName>
    <definedName name="Yes">'[2]17M1'!$T$6:$T$8</definedName>
    <definedName name="yes1" localSheetId="13">#REF!</definedName>
    <definedName name="yes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7" i="324" l="1"/>
  <c r="S7" i="324"/>
  <c r="T7" i="324"/>
  <c r="R8" i="324"/>
  <c r="S8" i="324"/>
  <c r="T8" i="324"/>
  <c r="U8" i="324"/>
  <c r="A96" i="324" s="1"/>
  <c r="V8" i="324"/>
  <c r="R18" i="324"/>
  <c r="S18" i="324"/>
  <c r="T18" i="324"/>
  <c r="U18" i="324"/>
  <c r="V18" i="324"/>
  <c r="R20" i="324"/>
  <c r="S20" i="324"/>
  <c r="T20" i="324"/>
  <c r="U20" i="324"/>
  <c r="V20" i="324"/>
  <c r="R28" i="324"/>
  <c r="S28" i="324"/>
  <c r="T28" i="324"/>
  <c r="U28" i="324"/>
  <c r="V28" i="324"/>
  <c r="R36" i="324"/>
  <c r="S36" i="324"/>
  <c r="T36" i="324"/>
  <c r="U36" i="324"/>
  <c r="V36" i="324"/>
  <c r="R42" i="324"/>
  <c r="S42" i="324"/>
  <c r="T42" i="324"/>
  <c r="U42" i="324"/>
  <c r="V42" i="324"/>
  <c r="R47" i="324"/>
  <c r="S47" i="324"/>
  <c r="T47" i="324"/>
  <c r="U47" i="324"/>
  <c r="V47" i="324"/>
  <c r="R49" i="324"/>
  <c r="S49" i="324"/>
  <c r="T49" i="324"/>
  <c r="U49" i="324"/>
  <c r="V49" i="324"/>
  <c r="R54" i="324"/>
  <c r="S54" i="324"/>
  <c r="T54" i="324"/>
  <c r="U54" i="324"/>
  <c r="V54" i="324"/>
  <c r="R57" i="324"/>
  <c r="S57" i="324"/>
  <c r="T57" i="324"/>
  <c r="U57" i="324"/>
  <c r="V57" i="324"/>
  <c r="R65" i="324"/>
  <c r="S65" i="324"/>
  <c r="T65" i="324"/>
  <c r="U65" i="324"/>
  <c r="V65" i="324"/>
  <c r="R72" i="324"/>
  <c r="S72" i="324"/>
  <c r="T72" i="324"/>
  <c r="U72" i="324"/>
  <c r="V72" i="324"/>
  <c r="R77" i="324"/>
  <c r="S77" i="324"/>
  <c r="T77" i="324"/>
  <c r="U77" i="324"/>
  <c r="V77" i="324"/>
  <c r="R84" i="324"/>
  <c r="S84" i="324"/>
  <c r="T84" i="324"/>
  <c r="U84" i="324"/>
  <c r="V84" i="324"/>
  <c r="R7" i="323"/>
  <c r="S7" i="323"/>
  <c r="T7" i="323"/>
  <c r="R8" i="323"/>
  <c r="S8" i="323"/>
  <c r="T8" i="323"/>
  <c r="U8" i="323"/>
  <c r="A96" i="323" s="1"/>
  <c r="V8" i="323"/>
  <c r="A98" i="323" s="1"/>
  <c r="R18" i="323"/>
  <c r="S18" i="323"/>
  <c r="T18" i="323"/>
  <c r="U18" i="323"/>
  <c r="V18" i="323"/>
  <c r="R20" i="323"/>
  <c r="S20" i="323"/>
  <c r="T20" i="323"/>
  <c r="U20" i="323"/>
  <c r="V20" i="323"/>
  <c r="R28" i="323"/>
  <c r="S28" i="323"/>
  <c r="A92" i="323" s="1"/>
  <c r="T28" i="323"/>
  <c r="U28" i="323"/>
  <c r="V28" i="323"/>
  <c r="R36" i="323"/>
  <c r="S36" i="323"/>
  <c r="T36" i="323"/>
  <c r="U36" i="323"/>
  <c r="V36" i="323"/>
  <c r="R42" i="323"/>
  <c r="S42" i="323"/>
  <c r="T42" i="323"/>
  <c r="U42" i="323"/>
  <c r="V42" i="323"/>
  <c r="R47" i="323"/>
  <c r="S47" i="323"/>
  <c r="T47" i="323"/>
  <c r="U47" i="323"/>
  <c r="V47" i="323"/>
  <c r="R49" i="323"/>
  <c r="S49" i="323"/>
  <c r="T49" i="323"/>
  <c r="U49" i="323"/>
  <c r="V49" i="323"/>
  <c r="R54" i="323"/>
  <c r="S54" i="323"/>
  <c r="T54" i="323"/>
  <c r="U54" i="323"/>
  <c r="V54" i="323"/>
  <c r="R57" i="323"/>
  <c r="S57" i="323"/>
  <c r="T57" i="323"/>
  <c r="U57" i="323"/>
  <c r="V57" i="323"/>
  <c r="R65" i="323"/>
  <c r="S65" i="323"/>
  <c r="T65" i="323"/>
  <c r="U65" i="323"/>
  <c r="V65" i="323"/>
  <c r="R72" i="323"/>
  <c r="S72" i="323"/>
  <c r="T72" i="323"/>
  <c r="U72" i="323"/>
  <c r="V72" i="323"/>
  <c r="R77" i="323"/>
  <c r="S77" i="323"/>
  <c r="T77" i="323"/>
  <c r="U77" i="323"/>
  <c r="V77" i="323"/>
  <c r="R84" i="323"/>
  <c r="S84" i="323"/>
  <c r="T84" i="323"/>
  <c r="U84" i="323"/>
  <c r="V84" i="323"/>
  <c r="V84" i="322"/>
  <c r="U84" i="322"/>
  <c r="T84" i="322"/>
  <c r="S84" i="322"/>
  <c r="R84" i="322"/>
  <c r="V77" i="322"/>
  <c r="U77" i="322"/>
  <c r="T77" i="322"/>
  <c r="S77" i="322"/>
  <c r="R77" i="322"/>
  <c r="V72" i="322"/>
  <c r="U72" i="322"/>
  <c r="T72" i="322"/>
  <c r="S72" i="322"/>
  <c r="R72" i="322"/>
  <c r="V65" i="322"/>
  <c r="U65" i="322"/>
  <c r="T65" i="322"/>
  <c r="S65" i="322"/>
  <c r="R65" i="322"/>
  <c r="V57" i="322"/>
  <c r="U57" i="322"/>
  <c r="T57" i="322"/>
  <c r="S57" i="322"/>
  <c r="R57" i="322"/>
  <c r="V54" i="322"/>
  <c r="U54" i="322"/>
  <c r="T54" i="322"/>
  <c r="S54" i="322"/>
  <c r="R54" i="322"/>
  <c r="V49" i="322"/>
  <c r="U49" i="322"/>
  <c r="T49" i="322"/>
  <c r="S49" i="322"/>
  <c r="R49" i="322"/>
  <c r="V47" i="322"/>
  <c r="U47" i="322"/>
  <c r="T47" i="322"/>
  <c r="S47" i="322"/>
  <c r="R47" i="322"/>
  <c r="V42" i="322"/>
  <c r="U42" i="322"/>
  <c r="T42" i="322"/>
  <c r="S42" i="322"/>
  <c r="R42" i="322"/>
  <c r="V36" i="322"/>
  <c r="U36" i="322"/>
  <c r="T36" i="322"/>
  <c r="S36" i="322"/>
  <c r="R36" i="322"/>
  <c r="V28" i="322"/>
  <c r="U28" i="322"/>
  <c r="T28" i="322"/>
  <c r="S28" i="322"/>
  <c r="R28" i="322"/>
  <c r="V20" i="322"/>
  <c r="U20" i="322"/>
  <c r="T20" i="322"/>
  <c r="S20" i="322"/>
  <c r="R20" i="322"/>
  <c r="V18" i="322"/>
  <c r="U18" i="322"/>
  <c r="T18" i="322"/>
  <c r="S18" i="322"/>
  <c r="A92" i="322" s="1"/>
  <c r="R18" i="322"/>
  <c r="V8" i="322"/>
  <c r="A98" i="322" s="1"/>
  <c r="U8" i="322"/>
  <c r="A96" i="322" s="1"/>
  <c r="T8" i="322"/>
  <c r="S8" i="322"/>
  <c r="R8" i="322"/>
  <c r="T7" i="322"/>
  <c r="S7" i="322"/>
  <c r="R7" i="322"/>
  <c r="V84" i="321"/>
  <c r="U84" i="321"/>
  <c r="T84" i="321"/>
  <c r="S84" i="321"/>
  <c r="R84" i="321"/>
  <c r="V77" i="321"/>
  <c r="U77" i="321"/>
  <c r="T77" i="321"/>
  <c r="S77" i="321"/>
  <c r="R77" i="321"/>
  <c r="V72" i="321"/>
  <c r="U72" i="321"/>
  <c r="T72" i="321"/>
  <c r="S72" i="321"/>
  <c r="R72" i="321"/>
  <c r="V65" i="321"/>
  <c r="U65" i="321"/>
  <c r="T65" i="321"/>
  <c r="S65" i="321"/>
  <c r="R65" i="321"/>
  <c r="V57" i="321"/>
  <c r="U57" i="321"/>
  <c r="T57" i="321"/>
  <c r="S57" i="321"/>
  <c r="R57" i="321"/>
  <c r="V54" i="321"/>
  <c r="U54" i="321"/>
  <c r="T54" i="321"/>
  <c r="S54" i="321"/>
  <c r="R54" i="321"/>
  <c r="V49" i="321"/>
  <c r="U49" i="321"/>
  <c r="T49" i="321"/>
  <c r="S49" i="321"/>
  <c r="R49" i="321"/>
  <c r="V47" i="321"/>
  <c r="U47" i="321"/>
  <c r="T47" i="321"/>
  <c r="S47" i="321"/>
  <c r="R47" i="321"/>
  <c r="V42" i="321"/>
  <c r="U42" i="321"/>
  <c r="T42" i="321"/>
  <c r="S42" i="321"/>
  <c r="R42" i="321"/>
  <c r="V36" i="321"/>
  <c r="U36" i="321"/>
  <c r="T36" i="321"/>
  <c r="S36" i="321"/>
  <c r="R36" i="321"/>
  <c r="V28" i="321"/>
  <c r="U28" i="321"/>
  <c r="T28" i="321"/>
  <c r="S28" i="321"/>
  <c r="R28" i="321"/>
  <c r="V20" i="321"/>
  <c r="U20" i="321"/>
  <c r="T20" i="321"/>
  <c r="S20" i="321"/>
  <c r="R20" i="321"/>
  <c r="V18" i="321"/>
  <c r="U18" i="321"/>
  <c r="T18" i="321"/>
  <c r="S18" i="321"/>
  <c r="R18" i="321"/>
  <c r="V8" i="321"/>
  <c r="U8" i="321"/>
  <c r="A96" i="321" s="1"/>
  <c r="T8" i="321"/>
  <c r="S8" i="321"/>
  <c r="A92" i="321" s="1"/>
  <c r="R8" i="321"/>
  <c r="T7" i="321"/>
  <c r="S7" i="321"/>
  <c r="R7" i="321"/>
  <c r="V84" i="320"/>
  <c r="U84" i="320"/>
  <c r="T84" i="320"/>
  <c r="S84" i="320"/>
  <c r="R84" i="320"/>
  <c r="V77" i="320"/>
  <c r="U77" i="320"/>
  <c r="T77" i="320"/>
  <c r="S77" i="320"/>
  <c r="R77" i="320"/>
  <c r="V72" i="320"/>
  <c r="U72" i="320"/>
  <c r="T72" i="320"/>
  <c r="S72" i="320"/>
  <c r="R72" i="320"/>
  <c r="V65" i="320"/>
  <c r="U65" i="320"/>
  <c r="T65" i="320"/>
  <c r="S65" i="320"/>
  <c r="R65" i="320"/>
  <c r="V57" i="320"/>
  <c r="U57" i="320"/>
  <c r="T57" i="320"/>
  <c r="S57" i="320"/>
  <c r="R57" i="320"/>
  <c r="V54" i="320"/>
  <c r="U54" i="320"/>
  <c r="T54" i="320"/>
  <c r="S54" i="320"/>
  <c r="R54" i="320"/>
  <c r="V49" i="320"/>
  <c r="U49" i="320"/>
  <c r="T49" i="320"/>
  <c r="S49" i="320"/>
  <c r="R49" i="320"/>
  <c r="V47" i="320"/>
  <c r="U47" i="320"/>
  <c r="T47" i="320"/>
  <c r="S47" i="320"/>
  <c r="R47" i="320"/>
  <c r="V42" i="320"/>
  <c r="U42" i="320"/>
  <c r="T42" i="320"/>
  <c r="S42" i="320"/>
  <c r="R42" i="320"/>
  <c r="V36" i="320"/>
  <c r="U36" i="320"/>
  <c r="T36" i="320"/>
  <c r="S36" i="320"/>
  <c r="R36" i="320"/>
  <c r="V28" i="320"/>
  <c r="U28" i="320"/>
  <c r="T28" i="320"/>
  <c r="S28" i="320"/>
  <c r="R28" i="320"/>
  <c r="V20" i="320"/>
  <c r="U20" i="320"/>
  <c r="T20" i="320"/>
  <c r="S20" i="320"/>
  <c r="R20" i="320"/>
  <c r="V18" i="320"/>
  <c r="U18" i="320"/>
  <c r="T18" i="320"/>
  <c r="S18" i="320"/>
  <c r="R18" i="320"/>
  <c r="V8" i="320"/>
  <c r="A98" i="320" s="1"/>
  <c r="U8" i="320"/>
  <c r="A96" i="320" s="1"/>
  <c r="T8" i="320"/>
  <c r="S8" i="320"/>
  <c r="R8" i="320"/>
  <c r="T7" i="320"/>
  <c r="S7" i="320"/>
  <c r="R7" i="320"/>
  <c r="V84" i="319"/>
  <c r="U84" i="319"/>
  <c r="T84" i="319"/>
  <c r="S84" i="319"/>
  <c r="R84" i="319"/>
  <c r="V77" i="319"/>
  <c r="U77" i="319"/>
  <c r="T77" i="319"/>
  <c r="S77" i="319"/>
  <c r="R77" i="319"/>
  <c r="V72" i="319"/>
  <c r="U72" i="319"/>
  <c r="T72" i="319"/>
  <c r="S72" i="319"/>
  <c r="R72" i="319"/>
  <c r="V65" i="319"/>
  <c r="U65" i="319"/>
  <c r="T65" i="319"/>
  <c r="S65" i="319"/>
  <c r="R65" i="319"/>
  <c r="V57" i="319"/>
  <c r="U57" i="319"/>
  <c r="T57" i="319"/>
  <c r="S57" i="319"/>
  <c r="R57" i="319"/>
  <c r="V54" i="319"/>
  <c r="U54" i="319"/>
  <c r="T54" i="319"/>
  <c r="S54" i="319"/>
  <c r="R54" i="319"/>
  <c r="V49" i="319"/>
  <c r="U49" i="319"/>
  <c r="T49" i="319"/>
  <c r="S49" i="319"/>
  <c r="R49" i="319"/>
  <c r="V47" i="319"/>
  <c r="U47" i="319"/>
  <c r="T47" i="319"/>
  <c r="S47" i="319"/>
  <c r="R47" i="319"/>
  <c r="V42" i="319"/>
  <c r="U42" i="319"/>
  <c r="T42" i="319"/>
  <c r="S42" i="319"/>
  <c r="R42" i="319"/>
  <c r="V36" i="319"/>
  <c r="U36" i="319"/>
  <c r="T36" i="319"/>
  <c r="S36" i="319"/>
  <c r="R36" i="319"/>
  <c r="V28" i="319"/>
  <c r="U28" i="319"/>
  <c r="T28" i="319"/>
  <c r="S28" i="319"/>
  <c r="R28" i="319"/>
  <c r="V20" i="319"/>
  <c r="U20" i="319"/>
  <c r="T20" i="319"/>
  <c r="S20" i="319"/>
  <c r="R20" i="319"/>
  <c r="V18" i="319"/>
  <c r="A98" i="319" s="1"/>
  <c r="U18" i="319"/>
  <c r="T18" i="319"/>
  <c r="S18" i="319"/>
  <c r="R18" i="319"/>
  <c r="V8" i="319"/>
  <c r="U8" i="319"/>
  <c r="T8" i="319"/>
  <c r="S8" i="319"/>
  <c r="R8" i="319"/>
  <c r="T7" i="319"/>
  <c r="S7" i="319"/>
  <c r="R7" i="319"/>
  <c r="A98" i="318"/>
  <c r="R7" i="318"/>
  <c r="S7" i="318"/>
  <c r="T7" i="318"/>
  <c r="R8" i="318"/>
  <c r="S8" i="318"/>
  <c r="T8" i="318"/>
  <c r="U8" i="318"/>
  <c r="V8" i="318"/>
  <c r="R18" i="318"/>
  <c r="S18" i="318"/>
  <c r="T18" i="318"/>
  <c r="U18" i="318"/>
  <c r="V18" i="318"/>
  <c r="R20" i="318"/>
  <c r="S20" i="318"/>
  <c r="T20" i="318"/>
  <c r="U20" i="318"/>
  <c r="V20" i="318"/>
  <c r="R28" i="318"/>
  <c r="S28" i="318"/>
  <c r="T28" i="318"/>
  <c r="U28" i="318"/>
  <c r="V28" i="318"/>
  <c r="R36" i="318"/>
  <c r="S36" i="318"/>
  <c r="T36" i="318"/>
  <c r="U36" i="318"/>
  <c r="V36" i="318"/>
  <c r="R42" i="318"/>
  <c r="S42" i="318"/>
  <c r="T42" i="318"/>
  <c r="U42" i="318"/>
  <c r="V42" i="318"/>
  <c r="R47" i="318"/>
  <c r="S47" i="318"/>
  <c r="T47" i="318"/>
  <c r="U47" i="318"/>
  <c r="V47" i="318"/>
  <c r="R49" i="318"/>
  <c r="S49" i="318"/>
  <c r="T49" i="318"/>
  <c r="U49" i="318"/>
  <c r="V49" i="318"/>
  <c r="R54" i="318"/>
  <c r="S54" i="318"/>
  <c r="T54" i="318"/>
  <c r="U54" i="318"/>
  <c r="V54" i="318"/>
  <c r="R57" i="318"/>
  <c r="S57" i="318"/>
  <c r="T57" i="318"/>
  <c r="U57" i="318"/>
  <c r="V57" i="318"/>
  <c r="R65" i="318"/>
  <c r="S65" i="318"/>
  <c r="T65" i="318"/>
  <c r="U65" i="318"/>
  <c r="V65" i="318"/>
  <c r="R72" i="318"/>
  <c r="S72" i="318"/>
  <c r="T72" i="318"/>
  <c r="U72" i="318"/>
  <c r="V72" i="318"/>
  <c r="R77" i="318"/>
  <c r="S77" i="318"/>
  <c r="T77" i="318"/>
  <c r="U77" i="318"/>
  <c r="V77" i="318"/>
  <c r="R84" i="318"/>
  <c r="S84" i="318"/>
  <c r="T84" i="318"/>
  <c r="U84" i="318"/>
  <c r="V84" i="318"/>
  <c r="A98" i="215"/>
  <c r="A98" i="267"/>
  <c r="A98" i="268"/>
  <c r="A98" i="230"/>
  <c r="A98" i="232"/>
  <c r="A98" i="235"/>
  <c r="A98" i="237"/>
  <c r="A98" i="236"/>
  <c r="A98" i="238"/>
  <c r="A98" i="239"/>
  <c r="A98" i="240"/>
  <c r="A98" i="257"/>
  <c r="A98" i="258"/>
  <c r="A98" i="242"/>
  <c r="A98" i="241"/>
  <c r="A98" i="244"/>
  <c r="A98" i="243"/>
  <c r="A98" i="246"/>
  <c r="A98" i="247"/>
  <c r="A98" i="248"/>
  <c r="A98" i="249"/>
  <c r="A98" i="250"/>
  <c r="A98" i="252"/>
  <c r="A98" i="251"/>
  <c r="A98" i="253"/>
  <c r="A98" i="254"/>
  <c r="A98" i="255"/>
  <c r="A98" i="259"/>
  <c r="A98" i="263"/>
  <c r="A98" i="264"/>
  <c r="A98" i="208"/>
  <c r="A98" i="209"/>
  <c r="A98" i="210"/>
  <c r="A98" i="211"/>
  <c r="A98" i="212"/>
  <c r="A98" i="261"/>
  <c r="A98" i="213"/>
  <c r="A98" i="214"/>
  <c r="A98" i="300"/>
  <c r="A98" i="301"/>
  <c r="A98" i="302"/>
  <c r="A98" i="303"/>
  <c r="A98" i="304"/>
  <c r="A98" i="203"/>
  <c r="A98" i="194"/>
  <c r="A98" i="228"/>
  <c r="A98" i="193"/>
  <c r="A98" i="192"/>
  <c r="A98" i="196"/>
  <c r="A98" i="305"/>
  <c r="A98" i="306"/>
  <c r="A98" i="310"/>
  <c r="A98" i="311"/>
  <c r="A98" i="312"/>
  <c r="A98" i="313"/>
  <c r="A98" i="201"/>
  <c r="A98" i="188"/>
  <c r="A98" i="190"/>
  <c r="A98" i="204"/>
  <c r="A98" i="207"/>
  <c r="A98" i="245"/>
  <c r="A96" i="215"/>
  <c r="A96" i="256"/>
  <c r="A96" i="267"/>
  <c r="A96" i="268"/>
  <c r="A96" i="230"/>
  <c r="A96" i="232"/>
  <c r="A96" i="235"/>
  <c r="A96" i="236"/>
  <c r="A96" i="238"/>
  <c r="A96" i="239"/>
  <c r="A96" i="240"/>
  <c r="A96" i="257"/>
  <c r="A96" i="258"/>
  <c r="A96" i="242"/>
  <c r="A96" i="241"/>
  <c r="A96" i="244"/>
  <c r="A96" i="247"/>
  <c r="A96" i="248"/>
  <c r="A96" i="249"/>
  <c r="A96" i="250"/>
  <c r="A96" i="252"/>
  <c r="A96" i="251"/>
  <c r="A96" i="253"/>
  <c r="A96" i="254"/>
  <c r="A96" i="255"/>
  <c r="A96" i="208"/>
  <c r="A96" i="209"/>
  <c r="A96" i="210"/>
  <c r="A96" i="211"/>
  <c r="A96" i="212"/>
  <c r="A96" i="261"/>
  <c r="A96" i="213"/>
  <c r="A96" i="214"/>
  <c r="A96" i="300"/>
  <c r="A96" i="301"/>
  <c r="A96" i="302"/>
  <c r="A96" i="303"/>
  <c r="A96" i="304"/>
  <c r="A96" i="203"/>
  <c r="A96" i="194"/>
  <c r="A96" i="228"/>
  <c r="A96" i="193"/>
  <c r="A96" i="192"/>
  <c r="A96" i="196"/>
  <c r="A96" i="306"/>
  <c r="A96" i="307"/>
  <c r="A96" i="308"/>
  <c r="A96" i="310"/>
  <c r="A96" i="311"/>
  <c r="A96" i="312"/>
  <c r="A96" i="313"/>
  <c r="A96" i="201"/>
  <c r="A96" i="188"/>
  <c r="A96" i="190"/>
  <c r="A96" i="204"/>
  <c r="A96" i="205"/>
  <c r="A96" i="206"/>
  <c r="A96" i="207"/>
  <c r="V84" i="215"/>
  <c r="V84" i="256"/>
  <c r="V84" i="267"/>
  <c r="V84" i="268"/>
  <c r="V84" i="230"/>
  <c r="V84" i="232"/>
  <c r="V84" i="235"/>
  <c r="V84" i="237"/>
  <c r="V84" i="236"/>
  <c r="V84" i="238"/>
  <c r="V84" i="239"/>
  <c r="V84" i="240"/>
  <c r="V84" i="257"/>
  <c r="V84" i="258"/>
  <c r="V84" i="242"/>
  <c r="V84" i="241"/>
  <c r="V84" i="244"/>
  <c r="V84" i="243"/>
  <c r="V84" i="246"/>
  <c r="V84" i="247"/>
  <c r="V84" i="248"/>
  <c r="V84" i="249"/>
  <c r="V84" i="250"/>
  <c r="V84" i="252"/>
  <c r="V84" i="251"/>
  <c r="V84" i="253"/>
  <c r="V84" i="254"/>
  <c r="V84" i="255"/>
  <c r="V84" i="259"/>
  <c r="V84" i="263"/>
  <c r="V84" i="264"/>
  <c r="V84" i="208"/>
  <c r="V84" i="209"/>
  <c r="V84" i="210"/>
  <c r="V84" i="211"/>
  <c r="V84" i="212"/>
  <c r="V84" i="261"/>
  <c r="V84" i="213"/>
  <c r="V84" i="214"/>
  <c r="V84" i="300"/>
  <c r="V84" i="301"/>
  <c r="V84" i="302"/>
  <c r="V84" i="303"/>
  <c r="V84" i="304"/>
  <c r="V84" i="203"/>
  <c r="V84" i="195"/>
  <c r="V84" i="194"/>
  <c r="V84" i="228"/>
  <c r="V84" i="193"/>
  <c r="V84" i="192"/>
  <c r="V84" i="196"/>
  <c r="V84" i="305"/>
  <c r="V84" i="306"/>
  <c r="V84" i="307"/>
  <c r="V84" i="308"/>
  <c r="V84" i="310"/>
  <c r="V84" i="311"/>
  <c r="V84" i="312"/>
  <c r="V84" i="313"/>
  <c r="V84" i="201"/>
  <c r="V84" i="188"/>
  <c r="V84" i="190"/>
  <c r="V84" i="204"/>
  <c r="V84" i="205"/>
  <c r="V84" i="206"/>
  <c r="V84" i="207"/>
  <c r="V84" i="245"/>
  <c r="V77" i="215"/>
  <c r="V77" i="256"/>
  <c r="V77" i="267"/>
  <c r="V77" i="268"/>
  <c r="V77" i="230"/>
  <c r="V77" i="232"/>
  <c r="V77" i="235"/>
  <c r="V77" i="237"/>
  <c r="V77" i="236"/>
  <c r="V77" i="238"/>
  <c r="V77" i="239"/>
  <c r="V77" i="240"/>
  <c r="V77" i="257"/>
  <c r="V77" i="258"/>
  <c r="V77" i="242"/>
  <c r="V77" i="241"/>
  <c r="V77" i="244"/>
  <c r="V77" i="243"/>
  <c r="V77" i="246"/>
  <c r="V77" i="247"/>
  <c r="V77" i="248"/>
  <c r="V77" i="249"/>
  <c r="V77" i="250"/>
  <c r="V77" i="252"/>
  <c r="V77" i="251"/>
  <c r="V77" i="253"/>
  <c r="V77" i="254"/>
  <c r="V77" i="255"/>
  <c r="V77" i="259"/>
  <c r="V77" i="263"/>
  <c r="V77" i="264"/>
  <c r="V77" i="208"/>
  <c r="V77" i="209"/>
  <c r="V77" i="210"/>
  <c r="V77" i="211"/>
  <c r="V77" i="212"/>
  <c r="V77" i="261"/>
  <c r="V77" i="213"/>
  <c r="V77" i="214"/>
  <c r="V77" i="300"/>
  <c r="V77" i="301"/>
  <c r="V77" i="302"/>
  <c r="V77" i="303"/>
  <c r="V77" i="304"/>
  <c r="V77" i="203"/>
  <c r="V77" i="195"/>
  <c r="V77" i="194"/>
  <c r="V77" i="228"/>
  <c r="V77" i="193"/>
  <c r="V77" i="192"/>
  <c r="V77" i="196"/>
  <c r="V77" i="305"/>
  <c r="V77" i="306"/>
  <c r="V77" i="307"/>
  <c r="V77" i="308"/>
  <c r="V77" i="310"/>
  <c r="V77" i="311"/>
  <c r="V77" i="312"/>
  <c r="V77" i="313"/>
  <c r="V77" i="201"/>
  <c r="V77" i="188"/>
  <c r="V77" i="190"/>
  <c r="V77" i="204"/>
  <c r="V77" i="205"/>
  <c r="V77" i="206"/>
  <c r="V77" i="207"/>
  <c r="V77" i="245"/>
  <c r="V72" i="215"/>
  <c r="V72" i="256"/>
  <c r="A98" i="256" s="1"/>
  <c r="V72" i="267"/>
  <c r="V72" i="268"/>
  <c r="V72" i="230"/>
  <c r="V72" i="232"/>
  <c r="V72" i="235"/>
  <c r="V72" i="237"/>
  <c r="V72" i="236"/>
  <c r="V72" i="238"/>
  <c r="V72" i="239"/>
  <c r="V72" i="240"/>
  <c r="V72" i="257"/>
  <c r="V72" i="258"/>
  <c r="V72" i="242"/>
  <c r="V72" i="241"/>
  <c r="V72" i="244"/>
  <c r="V72" i="243"/>
  <c r="V72" i="246"/>
  <c r="V72" i="247"/>
  <c r="V72" i="248"/>
  <c r="V72" i="249"/>
  <c r="V72" i="250"/>
  <c r="V72" i="252"/>
  <c r="V72" i="251"/>
  <c r="V72" i="253"/>
  <c r="V72" i="254"/>
  <c r="V72" i="255"/>
  <c r="V72" i="259"/>
  <c r="V72" i="263"/>
  <c r="V72" i="264"/>
  <c r="V72" i="208"/>
  <c r="V72" i="209"/>
  <c r="V72" i="210"/>
  <c r="V72" i="211"/>
  <c r="V72" i="212"/>
  <c r="V72" i="261"/>
  <c r="V72" i="213"/>
  <c r="V72" i="214"/>
  <c r="V72" i="300"/>
  <c r="V72" i="301"/>
  <c r="V72" i="302"/>
  <c r="V72" i="303"/>
  <c r="V72" i="304"/>
  <c r="V72" i="203"/>
  <c r="V72" i="195"/>
  <c r="V72" i="194"/>
  <c r="V72" i="228"/>
  <c r="V72" i="193"/>
  <c r="V72" i="192"/>
  <c r="V72" i="196"/>
  <c r="V72" i="305"/>
  <c r="V72" i="306"/>
  <c r="V72" i="307"/>
  <c r="V72" i="308"/>
  <c r="V72" i="310"/>
  <c r="V72" i="311"/>
  <c r="V72" i="312"/>
  <c r="V72" i="313"/>
  <c r="V72" i="201"/>
  <c r="V72" i="188"/>
  <c r="V72" i="190"/>
  <c r="V72" i="204"/>
  <c r="V72" i="205"/>
  <c r="V72" i="206"/>
  <c r="V72" i="207"/>
  <c r="V72" i="245"/>
  <c r="V65" i="215"/>
  <c r="V65" i="256"/>
  <c r="V65" i="267"/>
  <c r="V65" i="268"/>
  <c r="V65" i="230"/>
  <c r="V65" i="232"/>
  <c r="V65" i="235"/>
  <c r="V65" i="237"/>
  <c r="V65" i="236"/>
  <c r="V65" i="238"/>
  <c r="V65" i="239"/>
  <c r="V65" i="240"/>
  <c r="V65" i="257"/>
  <c r="V65" i="258"/>
  <c r="V65" i="242"/>
  <c r="V65" i="241"/>
  <c r="V65" i="244"/>
  <c r="V65" i="243"/>
  <c r="V65" i="246"/>
  <c r="V65" i="247"/>
  <c r="V65" i="248"/>
  <c r="V65" i="249"/>
  <c r="V65" i="250"/>
  <c r="V65" i="252"/>
  <c r="V65" i="251"/>
  <c r="V65" i="253"/>
  <c r="V65" i="254"/>
  <c r="V65" i="255"/>
  <c r="V65" i="259"/>
  <c r="V65" i="263"/>
  <c r="V65" i="264"/>
  <c r="V65" i="208"/>
  <c r="V65" i="209"/>
  <c r="V65" i="210"/>
  <c r="V65" i="211"/>
  <c r="V65" i="212"/>
  <c r="V65" i="261"/>
  <c r="V65" i="213"/>
  <c r="V65" i="214"/>
  <c r="V65" i="300"/>
  <c r="V65" i="301"/>
  <c r="V65" i="302"/>
  <c r="V65" i="303"/>
  <c r="V65" i="304"/>
  <c r="V65" i="203"/>
  <c r="V65" i="195"/>
  <c r="V65" i="194"/>
  <c r="V65" i="228"/>
  <c r="V65" i="193"/>
  <c r="V65" i="192"/>
  <c r="V65" i="196"/>
  <c r="V65" i="305"/>
  <c r="V65" i="306"/>
  <c r="V65" i="307"/>
  <c r="V65" i="308"/>
  <c r="V65" i="310"/>
  <c r="V65" i="311"/>
  <c r="V65" i="312"/>
  <c r="V65" i="313"/>
  <c r="V65" i="201"/>
  <c r="V65" i="188"/>
  <c r="V65" i="190"/>
  <c r="V65" i="204"/>
  <c r="V65" i="205"/>
  <c r="V65" i="206"/>
  <c r="V65" i="207"/>
  <c r="V65" i="245"/>
  <c r="V57" i="215"/>
  <c r="V57" i="256"/>
  <c r="V57" i="267"/>
  <c r="V57" i="268"/>
  <c r="V57" i="230"/>
  <c r="V57" i="232"/>
  <c r="V57" i="235"/>
  <c r="V57" i="237"/>
  <c r="V57" i="236"/>
  <c r="V57" i="238"/>
  <c r="V57" i="239"/>
  <c r="V57" i="240"/>
  <c r="V57" i="257"/>
  <c r="V57" i="258"/>
  <c r="V57" i="242"/>
  <c r="V57" i="241"/>
  <c r="V57" i="244"/>
  <c r="V57" i="243"/>
  <c r="V57" i="246"/>
  <c r="V57" i="247"/>
  <c r="V57" i="248"/>
  <c r="V57" i="249"/>
  <c r="V57" i="250"/>
  <c r="V57" i="252"/>
  <c r="V57" i="251"/>
  <c r="V57" i="253"/>
  <c r="V57" i="254"/>
  <c r="V57" i="255"/>
  <c r="V57" i="259"/>
  <c r="V57" i="263"/>
  <c r="V57" i="264"/>
  <c r="V57" i="208"/>
  <c r="V57" i="209"/>
  <c r="V57" i="210"/>
  <c r="V57" i="211"/>
  <c r="V57" i="212"/>
  <c r="V57" i="261"/>
  <c r="V57" i="213"/>
  <c r="V57" i="214"/>
  <c r="V57" i="300"/>
  <c r="V57" i="301"/>
  <c r="V57" i="302"/>
  <c r="V57" i="303"/>
  <c r="V57" i="304"/>
  <c r="V57" i="203"/>
  <c r="V57" i="195"/>
  <c r="V57" i="194"/>
  <c r="V57" i="228"/>
  <c r="V57" i="193"/>
  <c r="V57" i="192"/>
  <c r="V57" i="196"/>
  <c r="V57" i="305"/>
  <c r="V57" i="306"/>
  <c r="V57" i="307"/>
  <c r="V57" i="308"/>
  <c r="V57" i="310"/>
  <c r="V57" i="311"/>
  <c r="V57" i="312"/>
  <c r="V57" i="313"/>
  <c r="V57" i="201"/>
  <c r="V57" i="188"/>
  <c r="V57" i="190"/>
  <c r="V57" i="204"/>
  <c r="V57" i="205"/>
  <c r="V57" i="206"/>
  <c r="V57" i="207"/>
  <c r="V57" i="245"/>
  <c r="V54" i="215"/>
  <c r="V54" i="256"/>
  <c r="V54" i="267"/>
  <c r="V54" i="268"/>
  <c r="V54" i="230"/>
  <c r="V54" i="232"/>
  <c r="V54" i="235"/>
  <c r="V54" i="237"/>
  <c r="V54" i="236"/>
  <c r="V54" i="238"/>
  <c r="V54" i="239"/>
  <c r="V54" i="240"/>
  <c r="V54" i="257"/>
  <c r="V54" i="258"/>
  <c r="V54" i="242"/>
  <c r="V54" i="241"/>
  <c r="V54" i="244"/>
  <c r="V54" i="243"/>
  <c r="V54" i="246"/>
  <c r="V54" i="247"/>
  <c r="V54" i="248"/>
  <c r="V54" i="249"/>
  <c r="V54" i="250"/>
  <c r="V54" i="252"/>
  <c r="V54" i="251"/>
  <c r="V54" i="253"/>
  <c r="V54" i="254"/>
  <c r="V54" i="255"/>
  <c r="V54" i="259"/>
  <c r="V54" i="263"/>
  <c r="V54" i="264"/>
  <c r="V54" i="208"/>
  <c r="V54" i="209"/>
  <c r="V54" i="210"/>
  <c r="V54" i="211"/>
  <c r="V54" i="212"/>
  <c r="V54" i="261"/>
  <c r="V54" i="213"/>
  <c r="V54" i="214"/>
  <c r="V54" i="300"/>
  <c r="V54" i="301"/>
  <c r="V54" i="302"/>
  <c r="V54" i="303"/>
  <c r="V54" i="304"/>
  <c r="V54" i="203"/>
  <c r="V54" i="195"/>
  <c r="V54" i="194"/>
  <c r="V54" i="228"/>
  <c r="V54" i="193"/>
  <c r="V54" i="192"/>
  <c r="V54" i="196"/>
  <c r="V54" i="305"/>
  <c r="V54" i="306"/>
  <c r="V54" i="307"/>
  <c r="V54" i="308"/>
  <c r="V54" i="310"/>
  <c r="V54" i="311"/>
  <c r="V54" i="312"/>
  <c r="V54" i="313"/>
  <c r="V54" i="201"/>
  <c r="V54" i="188"/>
  <c r="V54" i="190"/>
  <c r="V54" i="204"/>
  <c r="V54" i="205"/>
  <c r="V54" i="206"/>
  <c r="V54" i="207"/>
  <c r="V54" i="245"/>
  <c r="V49" i="215"/>
  <c r="V49" i="256"/>
  <c r="V49" i="267"/>
  <c r="V49" i="268"/>
  <c r="V49" i="230"/>
  <c r="V49" i="232"/>
  <c r="V49" i="235"/>
  <c r="V49" i="237"/>
  <c r="V49" i="236"/>
  <c r="V49" i="238"/>
  <c r="V49" i="239"/>
  <c r="V49" i="240"/>
  <c r="V49" i="257"/>
  <c r="V49" i="258"/>
  <c r="V49" i="242"/>
  <c r="V49" i="241"/>
  <c r="V49" i="244"/>
  <c r="V49" i="243"/>
  <c r="V49" i="246"/>
  <c r="V49" i="247"/>
  <c r="V49" i="248"/>
  <c r="V49" i="249"/>
  <c r="V49" i="250"/>
  <c r="V49" i="252"/>
  <c r="V49" i="251"/>
  <c r="V49" i="253"/>
  <c r="V49" i="254"/>
  <c r="V49" i="255"/>
  <c r="V49" i="259"/>
  <c r="V49" i="263"/>
  <c r="V49" i="264"/>
  <c r="V49" i="208"/>
  <c r="V49" i="209"/>
  <c r="V49" i="210"/>
  <c r="V49" i="211"/>
  <c r="V49" i="212"/>
  <c r="V49" i="261"/>
  <c r="V49" i="213"/>
  <c r="V49" i="214"/>
  <c r="V49" i="300"/>
  <c r="V49" i="301"/>
  <c r="V49" i="302"/>
  <c r="V49" i="303"/>
  <c r="V49" i="304"/>
  <c r="V49" i="203"/>
  <c r="V49" i="195"/>
  <c r="V49" i="194"/>
  <c r="V49" i="228"/>
  <c r="V49" i="193"/>
  <c r="V49" i="192"/>
  <c r="V49" i="196"/>
  <c r="V49" i="305"/>
  <c r="V49" i="306"/>
  <c r="V49" i="307"/>
  <c r="V49" i="308"/>
  <c r="V49" i="310"/>
  <c r="V49" i="311"/>
  <c r="V49" i="312"/>
  <c r="V49" i="313"/>
  <c r="V49" i="201"/>
  <c r="V49" i="188"/>
  <c r="V49" i="190"/>
  <c r="V49" i="204"/>
  <c r="V49" i="205"/>
  <c r="A98" i="205" s="1"/>
  <c r="V49" i="206"/>
  <c r="V49" i="207"/>
  <c r="V49" i="245"/>
  <c r="V47" i="215"/>
  <c r="V47" i="256"/>
  <c r="V47" i="267"/>
  <c r="V47" i="268"/>
  <c r="V47" i="230"/>
  <c r="V47" i="232"/>
  <c r="V47" i="235"/>
  <c r="V47" i="237"/>
  <c r="V47" i="236"/>
  <c r="V47" i="238"/>
  <c r="V47" i="239"/>
  <c r="V47" i="240"/>
  <c r="V47" i="257"/>
  <c r="V47" i="258"/>
  <c r="V47" i="242"/>
  <c r="V47" i="241"/>
  <c r="V47" i="244"/>
  <c r="V47" i="243"/>
  <c r="V47" i="246"/>
  <c r="V47" i="247"/>
  <c r="V47" i="248"/>
  <c r="V47" i="249"/>
  <c r="V47" i="250"/>
  <c r="V47" i="252"/>
  <c r="V47" i="251"/>
  <c r="V47" i="253"/>
  <c r="V47" i="254"/>
  <c r="V47" i="255"/>
  <c r="V47" i="259"/>
  <c r="V47" i="263"/>
  <c r="V47" i="264"/>
  <c r="V47" i="208"/>
  <c r="V47" i="209"/>
  <c r="V47" i="210"/>
  <c r="V47" i="211"/>
  <c r="V47" i="212"/>
  <c r="V47" i="261"/>
  <c r="V47" i="213"/>
  <c r="V47" i="214"/>
  <c r="V47" i="300"/>
  <c r="V47" i="301"/>
  <c r="V47" i="302"/>
  <c r="V47" i="303"/>
  <c r="V47" i="304"/>
  <c r="V47" i="203"/>
  <c r="V47" i="195"/>
  <c r="A98" i="195" s="1"/>
  <c r="V47" i="194"/>
  <c r="V47" i="228"/>
  <c r="V47" i="193"/>
  <c r="V47" i="192"/>
  <c r="V47" i="196"/>
  <c r="V47" i="305"/>
  <c r="V47" i="306"/>
  <c r="V47" i="307"/>
  <c r="V47" i="308"/>
  <c r="V47" i="310"/>
  <c r="V47" i="311"/>
  <c r="V47" i="312"/>
  <c r="V47" i="313"/>
  <c r="V47" i="201"/>
  <c r="V47" i="188"/>
  <c r="V47" i="190"/>
  <c r="V47" i="204"/>
  <c r="V47" i="205"/>
  <c r="V47" i="206"/>
  <c r="V47" i="207"/>
  <c r="V47" i="245"/>
  <c r="V42" i="215"/>
  <c r="V42" i="256"/>
  <c r="V42" i="267"/>
  <c r="V42" i="268"/>
  <c r="V42" i="230"/>
  <c r="V42" i="232"/>
  <c r="V42" i="235"/>
  <c r="V42" i="237"/>
  <c r="V42" i="236"/>
  <c r="V42" i="238"/>
  <c r="V42" i="239"/>
  <c r="V42" i="240"/>
  <c r="V42" i="257"/>
  <c r="V42" i="258"/>
  <c r="V42" i="242"/>
  <c r="V42" i="241"/>
  <c r="V42" i="244"/>
  <c r="V42" i="243"/>
  <c r="V42" i="246"/>
  <c r="V42" i="247"/>
  <c r="V42" i="248"/>
  <c r="V42" i="249"/>
  <c r="V42" i="250"/>
  <c r="V42" i="252"/>
  <c r="V42" i="251"/>
  <c r="V42" i="253"/>
  <c r="V42" i="254"/>
  <c r="V42" i="255"/>
  <c r="V42" i="259"/>
  <c r="V42" i="263"/>
  <c r="V42" i="264"/>
  <c r="V42" i="208"/>
  <c r="V42" i="209"/>
  <c r="V42" i="210"/>
  <c r="V42" i="211"/>
  <c r="V42" i="212"/>
  <c r="V42" i="261"/>
  <c r="V42" i="213"/>
  <c r="V42" i="214"/>
  <c r="V42" i="300"/>
  <c r="V42" i="301"/>
  <c r="V42" i="302"/>
  <c r="V42" i="303"/>
  <c r="V42" i="304"/>
  <c r="V42" i="203"/>
  <c r="V42" i="195"/>
  <c r="V42" i="194"/>
  <c r="V42" i="228"/>
  <c r="V42" i="193"/>
  <c r="V42" i="192"/>
  <c r="V42" i="196"/>
  <c r="V42" i="305"/>
  <c r="V42" i="306"/>
  <c r="V42" i="307"/>
  <c r="A98" i="307" s="1"/>
  <c r="V42" i="308"/>
  <c r="A98" i="308" s="1"/>
  <c r="V42" i="310"/>
  <c r="V42" i="311"/>
  <c r="V42" i="312"/>
  <c r="V42" i="313"/>
  <c r="V42" i="201"/>
  <c r="V42" i="188"/>
  <c r="V42" i="190"/>
  <c r="V42" i="204"/>
  <c r="V42" i="205"/>
  <c r="V42" i="206"/>
  <c r="V42" i="207"/>
  <c r="V42" i="245"/>
  <c r="V36" i="215"/>
  <c r="V36" i="256"/>
  <c r="V36" i="267"/>
  <c r="V36" i="268"/>
  <c r="V36" i="230"/>
  <c r="V36" i="232"/>
  <c r="V36" i="235"/>
  <c r="V36" i="237"/>
  <c r="V36" i="236"/>
  <c r="V36" i="238"/>
  <c r="V36" i="239"/>
  <c r="V36" i="240"/>
  <c r="V36" i="257"/>
  <c r="V36" i="258"/>
  <c r="V36" i="242"/>
  <c r="V36" i="241"/>
  <c r="V36" i="244"/>
  <c r="V36" i="243"/>
  <c r="V36" i="246"/>
  <c r="V36" i="247"/>
  <c r="V36" i="248"/>
  <c r="V36" i="249"/>
  <c r="V36" i="250"/>
  <c r="V36" i="252"/>
  <c r="V36" i="251"/>
  <c r="V36" i="253"/>
  <c r="V36" i="254"/>
  <c r="V36" i="255"/>
  <c r="V36" i="259"/>
  <c r="V36" i="263"/>
  <c r="V36" i="264"/>
  <c r="V36" i="208"/>
  <c r="V36" i="209"/>
  <c r="V36" i="210"/>
  <c r="V36" i="211"/>
  <c r="V36" i="212"/>
  <c r="V36" i="261"/>
  <c r="V36" i="213"/>
  <c r="V36" i="214"/>
  <c r="V36" i="300"/>
  <c r="V36" i="301"/>
  <c r="V36" i="302"/>
  <c r="V36" i="303"/>
  <c r="V36" i="304"/>
  <c r="V36" i="203"/>
  <c r="V36" i="195"/>
  <c r="V36" i="194"/>
  <c r="V36" i="228"/>
  <c r="V36" i="193"/>
  <c r="V36" i="192"/>
  <c r="V36" i="196"/>
  <c r="V36" i="305"/>
  <c r="V36" i="306"/>
  <c r="V36" i="307"/>
  <c r="V36" i="308"/>
  <c r="V36" i="310"/>
  <c r="V36" i="311"/>
  <c r="V36" i="312"/>
  <c r="V36" i="313"/>
  <c r="V36" i="201"/>
  <c r="V36" i="188"/>
  <c r="V36" i="190"/>
  <c r="V36" i="204"/>
  <c r="V36" i="205"/>
  <c r="V36" i="206"/>
  <c r="V36" i="207"/>
  <c r="V36" i="245"/>
  <c r="V28" i="215"/>
  <c r="V28" i="256"/>
  <c r="V28" i="267"/>
  <c r="V28" i="268"/>
  <c r="V28" i="230"/>
  <c r="V28" i="232"/>
  <c r="V28" i="235"/>
  <c r="V28" i="237"/>
  <c r="V28" i="236"/>
  <c r="V28" i="238"/>
  <c r="V28" i="239"/>
  <c r="V28" i="240"/>
  <c r="V28" i="257"/>
  <c r="V28" i="258"/>
  <c r="V28" i="242"/>
  <c r="V28" i="241"/>
  <c r="V28" i="244"/>
  <c r="V28" i="243"/>
  <c r="V28" i="246"/>
  <c r="V28" i="247"/>
  <c r="V28" i="248"/>
  <c r="V28" i="249"/>
  <c r="V28" i="250"/>
  <c r="V28" i="252"/>
  <c r="V28" i="251"/>
  <c r="V28" i="253"/>
  <c r="V28" i="254"/>
  <c r="V28" i="255"/>
  <c r="V28" i="259"/>
  <c r="V28" i="263"/>
  <c r="V28" i="264"/>
  <c r="V28" i="208"/>
  <c r="V28" i="209"/>
  <c r="V28" i="210"/>
  <c r="V28" i="211"/>
  <c r="V28" i="212"/>
  <c r="V28" i="261"/>
  <c r="V28" i="213"/>
  <c r="V28" i="214"/>
  <c r="V28" i="300"/>
  <c r="V28" i="301"/>
  <c r="V28" i="302"/>
  <c r="V28" i="303"/>
  <c r="V28" i="304"/>
  <c r="V28" i="203"/>
  <c r="V28" i="195"/>
  <c r="V28" i="194"/>
  <c r="V28" i="228"/>
  <c r="V28" i="193"/>
  <c r="V28" i="192"/>
  <c r="V28" i="196"/>
  <c r="V28" i="305"/>
  <c r="V28" i="306"/>
  <c r="V28" i="307"/>
  <c r="V28" i="308"/>
  <c r="V28" i="310"/>
  <c r="V28" i="311"/>
  <c r="V28" i="312"/>
  <c r="V28" i="313"/>
  <c r="V28" i="201"/>
  <c r="V28" i="188"/>
  <c r="V28" i="190"/>
  <c r="V28" i="204"/>
  <c r="V28" i="205"/>
  <c r="V28" i="206"/>
  <c r="A98" i="206" s="1"/>
  <c r="V28" i="207"/>
  <c r="V28" i="245"/>
  <c r="V20" i="215"/>
  <c r="V20" i="256"/>
  <c r="V20" i="267"/>
  <c r="V20" i="268"/>
  <c r="V20" i="230"/>
  <c r="V20" i="232"/>
  <c r="V20" i="235"/>
  <c r="V20" i="237"/>
  <c r="V20" i="236"/>
  <c r="V20" i="238"/>
  <c r="V20" i="239"/>
  <c r="V20" i="240"/>
  <c r="V20" i="257"/>
  <c r="V20" i="258"/>
  <c r="V20" i="242"/>
  <c r="V20" i="241"/>
  <c r="V20" i="244"/>
  <c r="V20" i="243"/>
  <c r="V20" i="246"/>
  <c r="V20" i="247"/>
  <c r="V20" i="248"/>
  <c r="V20" i="249"/>
  <c r="V20" i="250"/>
  <c r="V20" i="252"/>
  <c r="V20" i="251"/>
  <c r="V20" i="253"/>
  <c r="V20" i="254"/>
  <c r="V20" i="255"/>
  <c r="V20" i="259"/>
  <c r="V20" i="263"/>
  <c r="V20" i="264"/>
  <c r="V20" i="208"/>
  <c r="V20" i="209"/>
  <c r="V20" i="210"/>
  <c r="V20" i="211"/>
  <c r="V20" i="212"/>
  <c r="V20" i="261"/>
  <c r="V20" i="213"/>
  <c r="V20" i="214"/>
  <c r="V20" i="300"/>
  <c r="V20" i="301"/>
  <c r="V20" i="302"/>
  <c r="V20" i="303"/>
  <c r="V20" i="304"/>
  <c r="V20" i="203"/>
  <c r="V20" i="195"/>
  <c r="V20" i="194"/>
  <c r="V20" i="228"/>
  <c r="V20" i="193"/>
  <c r="V20" i="192"/>
  <c r="V20" i="196"/>
  <c r="V20" i="305"/>
  <c r="V20" i="306"/>
  <c r="V20" i="307"/>
  <c r="V20" i="308"/>
  <c r="V20" i="310"/>
  <c r="V20" i="311"/>
  <c r="V20" i="312"/>
  <c r="V20" i="313"/>
  <c r="V20" i="201"/>
  <c r="V20" i="188"/>
  <c r="V20" i="190"/>
  <c r="V20" i="204"/>
  <c r="V20" i="205"/>
  <c r="V20" i="206"/>
  <c r="V20" i="207"/>
  <c r="V20" i="245"/>
  <c r="V18" i="215"/>
  <c r="V18" i="256"/>
  <c r="V18" i="267"/>
  <c r="V18" i="268"/>
  <c r="V18" i="230"/>
  <c r="V18" i="232"/>
  <c r="V18" i="235"/>
  <c r="V18" i="237"/>
  <c r="V18" i="236"/>
  <c r="V18" i="238"/>
  <c r="V18" i="239"/>
  <c r="V18" i="240"/>
  <c r="V18" i="257"/>
  <c r="V18" i="258"/>
  <c r="V18" i="242"/>
  <c r="V18" i="241"/>
  <c r="V18" i="244"/>
  <c r="V18" i="243"/>
  <c r="V18" i="246"/>
  <c r="V18" i="247"/>
  <c r="V18" i="248"/>
  <c r="V18" i="249"/>
  <c r="V18" i="250"/>
  <c r="V18" i="252"/>
  <c r="V18" i="251"/>
  <c r="V18" i="253"/>
  <c r="V18" i="254"/>
  <c r="V18" i="255"/>
  <c r="V18" i="259"/>
  <c r="V18" i="263"/>
  <c r="V18" i="264"/>
  <c r="V18" i="208"/>
  <c r="V18" i="209"/>
  <c r="V18" i="210"/>
  <c r="V18" i="211"/>
  <c r="V18" i="212"/>
  <c r="V18" i="261"/>
  <c r="V18" i="213"/>
  <c r="V18" i="214"/>
  <c r="V18" i="300"/>
  <c r="V18" i="301"/>
  <c r="V18" i="302"/>
  <c r="V18" i="303"/>
  <c r="V18" i="304"/>
  <c r="V18" i="203"/>
  <c r="V18" i="195"/>
  <c r="V18" i="194"/>
  <c r="V18" i="228"/>
  <c r="V18" i="193"/>
  <c r="V18" i="192"/>
  <c r="V18" i="196"/>
  <c r="V18" i="305"/>
  <c r="V18" i="306"/>
  <c r="V18" i="307"/>
  <c r="V18" i="308"/>
  <c r="V18" i="310"/>
  <c r="V18" i="311"/>
  <c r="V18" i="312"/>
  <c r="V18" i="313"/>
  <c r="V18" i="201"/>
  <c r="V18" i="188"/>
  <c r="V18" i="190"/>
  <c r="V18" i="204"/>
  <c r="V18" i="205"/>
  <c r="V18" i="206"/>
  <c r="V18" i="207"/>
  <c r="V18" i="245"/>
  <c r="U18" i="215"/>
  <c r="U20" i="215"/>
  <c r="U28" i="215"/>
  <c r="U36" i="215"/>
  <c r="U42" i="215"/>
  <c r="U47" i="215"/>
  <c r="U49" i="215"/>
  <c r="U54" i="215"/>
  <c r="U57" i="215"/>
  <c r="U65" i="215"/>
  <c r="U72" i="215"/>
  <c r="U77" i="215"/>
  <c r="U84" i="215"/>
  <c r="U18" i="256"/>
  <c r="U20" i="256"/>
  <c r="U28" i="256"/>
  <c r="U36" i="256"/>
  <c r="U42" i="256"/>
  <c r="U47" i="256"/>
  <c r="U49" i="256"/>
  <c r="U54" i="256"/>
  <c r="U57" i="256"/>
  <c r="U65" i="256"/>
  <c r="U72" i="256"/>
  <c r="U77" i="256"/>
  <c r="U84" i="256"/>
  <c r="U18" i="267"/>
  <c r="U20" i="267"/>
  <c r="U28" i="267"/>
  <c r="U36" i="267"/>
  <c r="U42" i="267"/>
  <c r="U47" i="267"/>
  <c r="U49" i="267"/>
  <c r="U54" i="267"/>
  <c r="U57" i="267"/>
  <c r="U65" i="267"/>
  <c r="U72" i="267"/>
  <c r="U77" i="267"/>
  <c r="U84" i="267"/>
  <c r="U18" i="268"/>
  <c r="U20" i="268"/>
  <c r="U28" i="268"/>
  <c r="U36" i="268"/>
  <c r="U42" i="268"/>
  <c r="U47" i="268"/>
  <c r="U49" i="268"/>
  <c r="U54" i="268"/>
  <c r="U57" i="268"/>
  <c r="U65" i="268"/>
  <c r="U72" i="268"/>
  <c r="U77" i="268"/>
  <c r="U84" i="268"/>
  <c r="U18" i="230"/>
  <c r="U20" i="230"/>
  <c r="U28" i="230"/>
  <c r="U36" i="230"/>
  <c r="U42" i="230"/>
  <c r="U47" i="230"/>
  <c r="U49" i="230"/>
  <c r="U54" i="230"/>
  <c r="U57" i="230"/>
  <c r="U65" i="230"/>
  <c r="U72" i="230"/>
  <c r="U77" i="230"/>
  <c r="U84" i="230"/>
  <c r="U18" i="232"/>
  <c r="U20" i="232"/>
  <c r="U28" i="232"/>
  <c r="U36" i="232"/>
  <c r="U42" i="232"/>
  <c r="U47" i="232"/>
  <c r="U49" i="232"/>
  <c r="U54" i="232"/>
  <c r="U57" i="232"/>
  <c r="U65" i="232"/>
  <c r="U72" i="232"/>
  <c r="U77" i="232"/>
  <c r="U84" i="232"/>
  <c r="U18" i="235"/>
  <c r="U20" i="235"/>
  <c r="U28" i="235"/>
  <c r="U36" i="235"/>
  <c r="U42" i="235"/>
  <c r="U47" i="235"/>
  <c r="U49" i="235"/>
  <c r="U54" i="235"/>
  <c r="U57" i="235"/>
  <c r="U65" i="235"/>
  <c r="U72" i="235"/>
  <c r="U77" i="235"/>
  <c r="U84" i="235"/>
  <c r="U18" i="237"/>
  <c r="U20" i="237"/>
  <c r="U28" i="237"/>
  <c r="A96" i="237" s="1"/>
  <c r="U36" i="237"/>
  <c r="U42" i="237"/>
  <c r="U47" i="237"/>
  <c r="U49" i="237"/>
  <c r="U54" i="237"/>
  <c r="U57" i="237"/>
  <c r="U65" i="237"/>
  <c r="U72" i="237"/>
  <c r="U77" i="237"/>
  <c r="U84" i="237"/>
  <c r="U18" i="236"/>
  <c r="U20" i="236"/>
  <c r="U28" i="236"/>
  <c r="U36" i="236"/>
  <c r="U42" i="236"/>
  <c r="U47" i="236"/>
  <c r="U49" i="236"/>
  <c r="U54" i="236"/>
  <c r="U57" i="236"/>
  <c r="U65" i="236"/>
  <c r="U72" i="236"/>
  <c r="U77" i="236"/>
  <c r="U84" i="236"/>
  <c r="U18" i="238"/>
  <c r="U20" i="238"/>
  <c r="U28" i="238"/>
  <c r="U36" i="238"/>
  <c r="U42" i="238"/>
  <c r="U47" i="238"/>
  <c r="U49" i="238"/>
  <c r="U54" i="238"/>
  <c r="U57" i="238"/>
  <c r="U65" i="238"/>
  <c r="U72" i="238"/>
  <c r="U77" i="238"/>
  <c r="U84" i="238"/>
  <c r="U18" i="239"/>
  <c r="U20" i="239"/>
  <c r="U28" i="239"/>
  <c r="U36" i="239"/>
  <c r="U42" i="239"/>
  <c r="U47" i="239"/>
  <c r="U49" i="239"/>
  <c r="U54" i="239"/>
  <c r="U57" i="239"/>
  <c r="U65" i="239"/>
  <c r="U72" i="239"/>
  <c r="U77" i="239"/>
  <c r="U84" i="239"/>
  <c r="U18" i="240"/>
  <c r="U20" i="240"/>
  <c r="U28" i="240"/>
  <c r="U36" i="240"/>
  <c r="U42" i="240"/>
  <c r="U47" i="240"/>
  <c r="U49" i="240"/>
  <c r="U54" i="240"/>
  <c r="U57" i="240"/>
  <c r="U65" i="240"/>
  <c r="U72" i="240"/>
  <c r="U77" i="240"/>
  <c r="U84" i="240"/>
  <c r="U18" i="257"/>
  <c r="U20" i="257"/>
  <c r="U28" i="257"/>
  <c r="U36" i="257"/>
  <c r="U42" i="257"/>
  <c r="U47" i="257"/>
  <c r="U49" i="257"/>
  <c r="U54" i="257"/>
  <c r="U57" i="257"/>
  <c r="U65" i="257"/>
  <c r="U72" i="257"/>
  <c r="U77" i="257"/>
  <c r="U84" i="257"/>
  <c r="U18" i="258"/>
  <c r="U20" i="258"/>
  <c r="U28" i="258"/>
  <c r="U36" i="258"/>
  <c r="U42" i="258"/>
  <c r="U47" i="258"/>
  <c r="U49" i="258"/>
  <c r="U54" i="258"/>
  <c r="U57" i="258"/>
  <c r="U65" i="258"/>
  <c r="U72" i="258"/>
  <c r="U77" i="258"/>
  <c r="U84" i="258"/>
  <c r="U18" i="242"/>
  <c r="U20" i="242"/>
  <c r="U28" i="242"/>
  <c r="U36" i="242"/>
  <c r="U42" i="242"/>
  <c r="U47" i="242"/>
  <c r="U49" i="242"/>
  <c r="U54" i="242"/>
  <c r="U57" i="242"/>
  <c r="U65" i="242"/>
  <c r="U72" i="242"/>
  <c r="U77" i="242"/>
  <c r="U84" i="242"/>
  <c r="U18" i="241"/>
  <c r="U20" i="241"/>
  <c r="U28" i="241"/>
  <c r="U36" i="241"/>
  <c r="U42" i="241"/>
  <c r="U47" i="241"/>
  <c r="U49" i="241"/>
  <c r="U54" i="241"/>
  <c r="U57" i="241"/>
  <c r="U65" i="241"/>
  <c r="U72" i="241"/>
  <c r="U77" i="241"/>
  <c r="U84" i="241"/>
  <c r="U18" i="244"/>
  <c r="U20" i="244"/>
  <c r="U28" i="244"/>
  <c r="U36" i="244"/>
  <c r="U42" i="244"/>
  <c r="U47" i="244"/>
  <c r="U49" i="244"/>
  <c r="U54" i="244"/>
  <c r="U57" i="244"/>
  <c r="U65" i="244"/>
  <c r="U72" i="244"/>
  <c r="U77" i="244"/>
  <c r="U84" i="244"/>
  <c r="U18" i="243"/>
  <c r="U20" i="243"/>
  <c r="U28" i="243"/>
  <c r="U36" i="243"/>
  <c r="U42" i="243"/>
  <c r="U47" i="243"/>
  <c r="U49" i="243"/>
  <c r="U54" i="243"/>
  <c r="U57" i="243"/>
  <c r="U65" i="243"/>
  <c r="A96" i="243" s="1"/>
  <c r="U72" i="243"/>
  <c r="U77" i="243"/>
  <c r="U84" i="243"/>
  <c r="U18" i="246"/>
  <c r="U20" i="246"/>
  <c r="U28" i="246"/>
  <c r="U36" i="246"/>
  <c r="U42" i="246"/>
  <c r="U47" i="246"/>
  <c r="U49" i="246"/>
  <c r="U54" i="246"/>
  <c r="U57" i="246"/>
  <c r="U65" i="246"/>
  <c r="U72" i="246"/>
  <c r="U77" i="246"/>
  <c r="U84" i="246"/>
  <c r="U18" i="247"/>
  <c r="U20" i="247"/>
  <c r="U28" i="247"/>
  <c r="U36" i="247"/>
  <c r="U42" i="247"/>
  <c r="U47" i="247"/>
  <c r="U49" i="247"/>
  <c r="U54" i="247"/>
  <c r="U57" i="247"/>
  <c r="U65" i="247"/>
  <c r="U72" i="247"/>
  <c r="U77" i="247"/>
  <c r="U84" i="247"/>
  <c r="U18" i="248"/>
  <c r="U20" i="248"/>
  <c r="U28" i="248"/>
  <c r="U36" i="248"/>
  <c r="U42" i="248"/>
  <c r="U47" i="248"/>
  <c r="U49" i="248"/>
  <c r="U54" i="248"/>
  <c r="U57" i="248"/>
  <c r="U65" i="248"/>
  <c r="U72" i="248"/>
  <c r="U77" i="248"/>
  <c r="U84" i="248"/>
  <c r="U18" i="249"/>
  <c r="U20" i="249"/>
  <c r="U28" i="249"/>
  <c r="U36" i="249"/>
  <c r="U42" i="249"/>
  <c r="U47" i="249"/>
  <c r="U49" i="249"/>
  <c r="U54" i="249"/>
  <c r="U57" i="249"/>
  <c r="U65" i="249"/>
  <c r="U72" i="249"/>
  <c r="U77" i="249"/>
  <c r="U84" i="249"/>
  <c r="U18" i="250"/>
  <c r="U20" i="250"/>
  <c r="U28" i="250"/>
  <c r="U36" i="250"/>
  <c r="U42" i="250"/>
  <c r="U47" i="250"/>
  <c r="U49" i="250"/>
  <c r="U54" i="250"/>
  <c r="U57" i="250"/>
  <c r="U65" i="250"/>
  <c r="U72" i="250"/>
  <c r="U77" i="250"/>
  <c r="U84" i="250"/>
  <c r="U18" i="252"/>
  <c r="U20" i="252"/>
  <c r="U28" i="252"/>
  <c r="U36" i="252"/>
  <c r="U42" i="252"/>
  <c r="U47" i="252"/>
  <c r="U49" i="252"/>
  <c r="U54" i="252"/>
  <c r="U57" i="252"/>
  <c r="U65" i="252"/>
  <c r="U72" i="252"/>
  <c r="U77" i="252"/>
  <c r="U84" i="252"/>
  <c r="U18" i="251"/>
  <c r="U20" i="251"/>
  <c r="U28" i="251"/>
  <c r="U36" i="251"/>
  <c r="U42" i="251"/>
  <c r="U47" i="251"/>
  <c r="U49" i="251"/>
  <c r="U54" i="251"/>
  <c r="U57" i="251"/>
  <c r="U65" i="251"/>
  <c r="U72" i="251"/>
  <c r="U77" i="251"/>
  <c r="U84" i="251"/>
  <c r="U18" i="253"/>
  <c r="U20" i="253"/>
  <c r="U28" i="253"/>
  <c r="U36" i="253"/>
  <c r="U42" i="253"/>
  <c r="U47" i="253"/>
  <c r="U49" i="253"/>
  <c r="U54" i="253"/>
  <c r="U57" i="253"/>
  <c r="U65" i="253"/>
  <c r="U72" i="253"/>
  <c r="U77" i="253"/>
  <c r="U84" i="253"/>
  <c r="U18" i="254"/>
  <c r="U20" i="254"/>
  <c r="U28" i="254"/>
  <c r="U36" i="254"/>
  <c r="U42" i="254"/>
  <c r="U47" i="254"/>
  <c r="U49" i="254"/>
  <c r="U54" i="254"/>
  <c r="U57" i="254"/>
  <c r="U65" i="254"/>
  <c r="U72" i="254"/>
  <c r="U77" i="254"/>
  <c r="U84" i="254"/>
  <c r="U18" i="255"/>
  <c r="U20" i="255"/>
  <c r="U28" i="255"/>
  <c r="U36" i="255"/>
  <c r="U42" i="255"/>
  <c r="U47" i="255"/>
  <c r="U49" i="255"/>
  <c r="U54" i="255"/>
  <c r="U57" i="255"/>
  <c r="U65" i="255"/>
  <c r="U72" i="255"/>
  <c r="U77" i="255"/>
  <c r="U84" i="255"/>
  <c r="U18" i="259"/>
  <c r="U20" i="259"/>
  <c r="U28" i="259"/>
  <c r="U36" i="259"/>
  <c r="U42" i="259"/>
  <c r="U47" i="259"/>
  <c r="U49" i="259"/>
  <c r="U54" i="259"/>
  <c r="U57" i="259"/>
  <c r="U65" i="259"/>
  <c r="U72" i="259"/>
  <c r="U77" i="259"/>
  <c r="U84" i="259"/>
  <c r="U18" i="263"/>
  <c r="U20" i="263"/>
  <c r="U28" i="263"/>
  <c r="U36" i="263"/>
  <c r="U42" i="263"/>
  <c r="U47" i="263"/>
  <c r="U49" i="263"/>
  <c r="U54" i="263"/>
  <c r="A96" i="263" s="1"/>
  <c r="U57" i="263"/>
  <c r="U65" i="263"/>
  <c r="U72" i="263"/>
  <c r="U77" i="263"/>
  <c r="U84" i="263"/>
  <c r="U18" i="264"/>
  <c r="U20" i="264"/>
  <c r="U28" i="264"/>
  <c r="U36" i="264"/>
  <c r="U42" i="264"/>
  <c r="U47" i="264"/>
  <c r="U49" i="264"/>
  <c r="U54" i="264"/>
  <c r="U57" i="264"/>
  <c r="U65" i="264"/>
  <c r="U72" i="264"/>
  <c r="U77" i="264"/>
  <c r="U84" i="264"/>
  <c r="U18" i="208"/>
  <c r="U20" i="208"/>
  <c r="U28" i="208"/>
  <c r="U36" i="208"/>
  <c r="U42" i="208"/>
  <c r="U47" i="208"/>
  <c r="U49" i="208"/>
  <c r="U54" i="208"/>
  <c r="U57" i="208"/>
  <c r="U65" i="208"/>
  <c r="U72" i="208"/>
  <c r="U77" i="208"/>
  <c r="U84" i="208"/>
  <c r="U18" i="209"/>
  <c r="U20" i="209"/>
  <c r="U28" i="209"/>
  <c r="U36" i="209"/>
  <c r="U42" i="209"/>
  <c r="U47" i="209"/>
  <c r="U49" i="209"/>
  <c r="U54" i="209"/>
  <c r="U57" i="209"/>
  <c r="U65" i="209"/>
  <c r="U72" i="209"/>
  <c r="U77" i="209"/>
  <c r="U84" i="209"/>
  <c r="U18" i="210"/>
  <c r="U20" i="210"/>
  <c r="U28" i="210"/>
  <c r="U36" i="210"/>
  <c r="U42" i="210"/>
  <c r="U47" i="210"/>
  <c r="U49" i="210"/>
  <c r="U54" i="210"/>
  <c r="U57" i="210"/>
  <c r="U65" i="210"/>
  <c r="U72" i="210"/>
  <c r="U77" i="210"/>
  <c r="U84" i="210"/>
  <c r="U18" i="211"/>
  <c r="U20" i="211"/>
  <c r="U28" i="211"/>
  <c r="U36" i="211"/>
  <c r="U42" i="211"/>
  <c r="U47" i="211"/>
  <c r="U49" i="211"/>
  <c r="U54" i="211"/>
  <c r="U57" i="211"/>
  <c r="U65" i="211"/>
  <c r="U72" i="211"/>
  <c r="U77" i="211"/>
  <c r="U84" i="211"/>
  <c r="U18" i="212"/>
  <c r="U20" i="212"/>
  <c r="U28" i="212"/>
  <c r="U36" i="212"/>
  <c r="U42" i="212"/>
  <c r="U47" i="212"/>
  <c r="U49" i="212"/>
  <c r="U54" i="212"/>
  <c r="U57" i="212"/>
  <c r="U65" i="212"/>
  <c r="U72" i="212"/>
  <c r="U77" i="212"/>
  <c r="U84" i="212"/>
  <c r="U18" i="261"/>
  <c r="U20" i="261"/>
  <c r="U28" i="261"/>
  <c r="U36" i="261"/>
  <c r="U42" i="261"/>
  <c r="U47" i="261"/>
  <c r="U49" i="261"/>
  <c r="U54" i="261"/>
  <c r="U57" i="261"/>
  <c r="U65" i="261"/>
  <c r="U72" i="261"/>
  <c r="U77" i="261"/>
  <c r="U84" i="261"/>
  <c r="U18" i="213"/>
  <c r="U20" i="213"/>
  <c r="U28" i="213"/>
  <c r="U36" i="213"/>
  <c r="U42" i="213"/>
  <c r="U47" i="213"/>
  <c r="U49" i="213"/>
  <c r="U54" i="213"/>
  <c r="U57" i="213"/>
  <c r="U65" i="213"/>
  <c r="U72" i="213"/>
  <c r="U77" i="213"/>
  <c r="U84" i="213"/>
  <c r="U18" i="214"/>
  <c r="U20" i="214"/>
  <c r="U28" i="214"/>
  <c r="U36" i="214"/>
  <c r="U42" i="214"/>
  <c r="U47" i="214"/>
  <c r="U49" i="214"/>
  <c r="U54" i="214"/>
  <c r="U57" i="214"/>
  <c r="U65" i="214"/>
  <c r="U72" i="214"/>
  <c r="U77" i="214"/>
  <c r="U84" i="214"/>
  <c r="U18" i="300"/>
  <c r="U20" i="300"/>
  <c r="U28" i="300"/>
  <c r="U36" i="300"/>
  <c r="U42" i="300"/>
  <c r="U47" i="300"/>
  <c r="U49" i="300"/>
  <c r="U54" i="300"/>
  <c r="U57" i="300"/>
  <c r="U65" i="300"/>
  <c r="U72" i="300"/>
  <c r="U77" i="300"/>
  <c r="U84" i="300"/>
  <c r="U18" i="301"/>
  <c r="U20" i="301"/>
  <c r="U28" i="301"/>
  <c r="U36" i="301"/>
  <c r="U42" i="301"/>
  <c r="U47" i="301"/>
  <c r="U49" i="301"/>
  <c r="U54" i="301"/>
  <c r="U57" i="301"/>
  <c r="U65" i="301"/>
  <c r="U72" i="301"/>
  <c r="U77" i="301"/>
  <c r="U84" i="301"/>
  <c r="U18" i="302"/>
  <c r="U20" i="302"/>
  <c r="U28" i="302"/>
  <c r="U36" i="302"/>
  <c r="U42" i="302"/>
  <c r="U47" i="302"/>
  <c r="U49" i="302"/>
  <c r="U54" i="302"/>
  <c r="U57" i="302"/>
  <c r="U65" i="302"/>
  <c r="U72" i="302"/>
  <c r="U77" i="302"/>
  <c r="U84" i="302"/>
  <c r="U18" i="303"/>
  <c r="U20" i="303"/>
  <c r="U28" i="303"/>
  <c r="U36" i="303"/>
  <c r="U42" i="303"/>
  <c r="U47" i="303"/>
  <c r="U49" i="303"/>
  <c r="U54" i="303"/>
  <c r="U57" i="303"/>
  <c r="U65" i="303"/>
  <c r="U72" i="303"/>
  <c r="U77" i="303"/>
  <c r="U84" i="303"/>
  <c r="U18" i="304"/>
  <c r="U20" i="304"/>
  <c r="U28" i="304"/>
  <c r="U36" i="304"/>
  <c r="U42" i="304"/>
  <c r="U47" i="304"/>
  <c r="U49" i="304"/>
  <c r="U54" i="304"/>
  <c r="U57" i="304"/>
  <c r="U65" i="304"/>
  <c r="U72" i="304"/>
  <c r="U77" i="304"/>
  <c r="U84" i="304"/>
  <c r="U18" i="203"/>
  <c r="U20" i="203"/>
  <c r="U28" i="203"/>
  <c r="U36" i="203"/>
  <c r="U42" i="203"/>
  <c r="U47" i="203"/>
  <c r="U49" i="203"/>
  <c r="U54" i="203"/>
  <c r="U57" i="203"/>
  <c r="U65" i="203"/>
  <c r="U72" i="203"/>
  <c r="U77" i="203"/>
  <c r="U84" i="203"/>
  <c r="U18" i="195"/>
  <c r="U20" i="195"/>
  <c r="U28" i="195"/>
  <c r="U36" i="195"/>
  <c r="U42" i="195"/>
  <c r="U47" i="195"/>
  <c r="U49" i="195"/>
  <c r="U54" i="195"/>
  <c r="U57" i="195"/>
  <c r="U65" i="195"/>
  <c r="U72" i="195"/>
  <c r="U77" i="195"/>
  <c r="U84" i="195"/>
  <c r="U18" i="194"/>
  <c r="U20" i="194"/>
  <c r="U28" i="194"/>
  <c r="U36" i="194"/>
  <c r="U42" i="194"/>
  <c r="U47" i="194"/>
  <c r="U49" i="194"/>
  <c r="U54" i="194"/>
  <c r="U57" i="194"/>
  <c r="U65" i="194"/>
  <c r="U72" i="194"/>
  <c r="U77" i="194"/>
  <c r="U84" i="194"/>
  <c r="U18" i="228"/>
  <c r="U20" i="228"/>
  <c r="U28" i="228"/>
  <c r="U36" i="228"/>
  <c r="U42" i="228"/>
  <c r="U47" i="228"/>
  <c r="U49" i="228"/>
  <c r="U54" i="228"/>
  <c r="U57" i="228"/>
  <c r="U65" i="228"/>
  <c r="U72" i="228"/>
  <c r="U77" i="228"/>
  <c r="U84" i="228"/>
  <c r="U18" i="193"/>
  <c r="U20" i="193"/>
  <c r="U28" i="193"/>
  <c r="U36" i="193"/>
  <c r="U42" i="193"/>
  <c r="U47" i="193"/>
  <c r="U49" i="193"/>
  <c r="U54" i="193"/>
  <c r="U57" i="193"/>
  <c r="U65" i="193"/>
  <c r="U72" i="193"/>
  <c r="U77" i="193"/>
  <c r="U84" i="193"/>
  <c r="U18" i="192"/>
  <c r="U20" i="192"/>
  <c r="U28" i="192"/>
  <c r="U36" i="192"/>
  <c r="U42" i="192"/>
  <c r="U47" i="192"/>
  <c r="U49" i="192"/>
  <c r="U54" i="192"/>
  <c r="U57" i="192"/>
  <c r="U65" i="192"/>
  <c r="U72" i="192"/>
  <c r="U77" i="192"/>
  <c r="U84" i="192"/>
  <c r="U18" i="196"/>
  <c r="U20" i="196"/>
  <c r="U28" i="196"/>
  <c r="U36" i="196"/>
  <c r="U42" i="196"/>
  <c r="U47" i="196"/>
  <c r="U49" i="196"/>
  <c r="U54" i="196"/>
  <c r="U57" i="196"/>
  <c r="U65" i="196"/>
  <c r="U72" i="196"/>
  <c r="U77" i="196"/>
  <c r="U84" i="196"/>
  <c r="U18" i="305"/>
  <c r="U20" i="305"/>
  <c r="U28" i="305"/>
  <c r="U36" i="305"/>
  <c r="A96" i="305" s="1"/>
  <c r="U42" i="305"/>
  <c r="U47" i="305"/>
  <c r="U49" i="305"/>
  <c r="U54" i="305"/>
  <c r="U57" i="305"/>
  <c r="U65" i="305"/>
  <c r="U72" i="305"/>
  <c r="U77" i="305"/>
  <c r="U84" i="305"/>
  <c r="U18" i="306"/>
  <c r="U20" i="306"/>
  <c r="U28" i="306"/>
  <c r="U36" i="306"/>
  <c r="U42" i="306"/>
  <c r="U47" i="306"/>
  <c r="U49" i="306"/>
  <c r="U54" i="306"/>
  <c r="U57" i="306"/>
  <c r="U65" i="306"/>
  <c r="U72" i="306"/>
  <c r="U77" i="306"/>
  <c r="U84" i="306"/>
  <c r="U18" i="307"/>
  <c r="U20" i="307"/>
  <c r="U28" i="307"/>
  <c r="U36" i="307"/>
  <c r="U42" i="307"/>
  <c r="U47" i="307"/>
  <c r="U49" i="307"/>
  <c r="U54" i="307"/>
  <c r="U57" i="307"/>
  <c r="U65" i="307"/>
  <c r="U72" i="307"/>
  <c r="U77" i="307"/>
  <c r="U84" i="307"/>
  <c r="U18" i="308"/>
  <c r="U20" i="308"/>
  <c r="U28" i="308"/>
  <c r="U36" i="308"/>
  <c r="U42" i="308"/>
  <c r="U47" i="308"/>
  <c r="U49" i="308"/>
  <c r="U54" i="308"/>
  <c r="U57" i="308"/>
  <c r="U65" i="308"/>
  <c r="U72" i="308"/>
  <c r="U77" i="308"/>
  <c r="U84" i="308"/>
  <c r="U18" i="310"/>
  <c r="U20" i="310"/>
  <c r="U28" i="310"/>
  <c r="U36" i="310"/>
  <c r="U42" i="310"/>
  <c r="U47" i="310"/>
  <c r="U49" i="310"/>
  <c r="U54" i="310"/>
  <c r="U57" i="310"/>
  <c r="U65" i="310"/>
  <c r="U72" i="310"/>
  <c r="U77" i="310"/>
  <c r="U84" i="310"/>
  <c r="U18" i="311"/>
  <c r="U20" i="311"/>
  <c r="U28" i="311"/>
  <c r="U36" i="311"/>
  <c r="U42" i="311"/>
  <c r="U47" i="311"/>
  <c r="U49" i="311"/>
  <c r="U54" i="311"/>
  <c r="U57" i="311"/>
  <c r="U65" i="311"/>
  <c r="U72" i="311"/>
  <c r="U77" i="311"/>
  <c r="U84" i="311"/>
  <c r="U18" i="312"/>
  <c r="U20" i="312"/>
  <c r="U28" i="312"/>
  <c r="U36" i="312"/>
  <c r="U42" i="312"/>
  <c r="U47" i="312"/>
  <c r="U49" i="312"/>
  <c r="U54" i="312"/>
  <c r="U57" i="312"/>
  <c r="U65" i="312"/>
  <c r="U72" i="312"/>
  <c r="U77" i="312"/>
  <c r="U84" i="312"/>
  <c r="U18" i="313"/>
  <c r="U20" i="313"/>
  <c r="U28" i="313"/>
  <c r="U36" i="313"/>
  <c r="U42" i="313"/>
  <c r="U47" i="313"/>
  <c r="U49" i="313"/>
  <c r="U54" i="313"/>
  <c r="U57" i="313"/>
  <c r="U65" i="313"/>
  <c r="U72" i="313"/>
  <c r="U77" i="313"/>
  <c r="U84" i="313"/>
  <c r="U18" i="201"/>
  <c r="U20" i="201"/>
  <c r="U28" i="201"/>
  <c r="U36" i="201"/>
  <c r="U42" i="201"/>
  <c r="U47" i="201"/>
  <c r="U49" i="201"/>
  <c r="U54" i="201"/>
  <c r="U57" i="201"/>
  <c r="U65" i="201"/>
  <c r="U72" i="201"/>
  <c r="U77" i="201"/>
  <c r="U84" i="201"/>
  <c r="U18" i="188"/>
  <c r="U20" i="188"/>
  <c r="U28" i="188"/>
  <c r="U36" i="188"/>
  <c r="U42" i="188"/>
  <c r="U47" i="188"/>
  <c r="U49" i="188"/>
  <c r="U54" i="188"/>
  <c r="U57" i="188"/>
  <c r="U65" i="188"/>
  <c r="U72" i="188"/>
  <c r="U77" i="188"/>
  <c r="U84" i="188"/>
  <c r="U18" i="190"/>
  <c r="U20" i="190"/>
  <c r="U28" i="190"/>
  <c r="U36" i="190"/>
  <c r="U42" i="190"/>
  <c r="U47" i="190"/>
  <c r="U49" i="190"/>
  <c r="U54" i="190"/>
  <c r="U57" i="190"/>
  <c r="U65" i="190"/>
  <c r="U72" i="190"/>
  <c r="U77" i="190"/>
  <c r="U84" i="190"/>
  <c r="U18" i="204"/>
  <c r="U20" i="204"/>
  <c r="U28" i="204"/>
  <c r="U36" i="204"/>
  <c r="U42" i="204"/>
  <c r="U47" i="204"/>
  <c r="U49" i="204"/>
  <c r="U54" i="204"/>
  <c r="U57" i="204"/>
  <c r="U65" i="204"/>
  <c r="U72" i="204"/>
  <c r="U77" i="204"/>
  <c r="U84" i="204"/>
  <c r="U18" i="205"/>
  <c r="U20" i="205"/>
  <c r="U28" i="205"/>
  <c r="U36" i="205"/>
  <c r="U42" i="205"/>
  <c r="U47" i="205"/>
  <c r="U49" i="205"/>
  <c r="U54" i="205"/>
  <c r="U57" i="205"/>
  <c r="U65" i="205"/>
  <c r="U72" i="205"/>
  <c r="U77" i="205"/>
  <c r="U84" i="205"/>
  <c r="U18" i="206"/>
  <c r="U20" i="206"/>
  <c r="U28" i="206"/>
  <c r="U36" i="206"/>
  <c r="U42" i="206"/>
  <c r="U47" i="206"/>
  <c r="U49" i="206"/>
  <c r="U54" i="206"/>
  <c r="U57" i="206"/>
  <c r="U65" i="206"/>
  <c r="U72" i="206"/>
  <c r="U77" i="206"/>
  <c r="U84" i="206"/>
  <c r="U18" i="207"/>
  <c r="U20" i="207"/>
  <c r="U28" i="207"/>
  <c r="U36" i="207"/>
  <c r="U42" i="207"/>
  <c r="U47" i="207"/>
  <c r="U49" i="207"/>
  <c r="U54" i="207"/>
  <c r="U57" i="207"/>
  <c r="U65" i="207"/>
  <c r="U72" i="207"/>
  <c r="U77" i="207"/>
  <c r="U84" i="207"/>
  <c r="U18" i="245"/>
  <c r="U20" i="245"/>
  <c r="U28" i="245"/>
  <c r="U36" i="245"/>
  <c r="A96" i="245" s="1"/>
  <c r="U42" i="245"/>
  <c r="U47" i="245"/>
  <c r="U49" i="245"/>
  <c r="U54" i="245"/>
  <c r="U57" i="245"/>
  <c r="U65" i="245"/>
  <c r="U72" i="245"/>
  <c r="U77" i="245"/>
  <c r="U84" i="245"/>
  <c r="V8" i="215"/>
  <c r="V8" i="256"/>
  <c r="V8" i="267"/>
  <c r="V8" i="268"/>
  <c r="V8" i="230"/>
  <c r="V8" i="232"/>
  <c r="V8" i="235"/>
  <c r="V8" i="237"/>
  <c r="V8" i="236"/>
  <c r="V8" i="238"/>
  <c r="V8" i="239"/>
  <c r="V8" i="240"/>
  <c r="V8" i="257"/>
  <c r="V8" i="258"/>
  <c r="V8" i="242"/>
  <c r="V8" i="241"/>
  <c r="V8" i="244"/>
  <c r="V8" i="243"/>
  <c r="V8" i="246"/>
  <c r="V8" i="247"/>
  <c r="V8" i="248"/>
  <c r="V8" i="249"/>
  <c r="V8" i="250"/>
  <c r="V8" i="252"/>
  <c r="V8" i="251"/>
  <c r="V8" i="253"/>
  <c r="V8" i="254"/>
  <c r="V8" i="255"/>
  <c r="V8" i="259"/>
  <c r="V8" i="263"/>
  <c r="V8" i="264"/>
  <c r="V8" i="208"/>
  <c r="V8" i="209"/>
  <c r="V8" i="210"/>
  <c r="V8" i="211"/>
  <c r="V8" i="212"/>
  <c r="V8" i="261"/>
  <c r="V8" i="213"/>
  <c r="V8" i="214"/>
  <c r="V8" i="300"/>
  <c r="V8" i="301"/>
  <c r="V8" i="302"/>
  <c r="V8" i="303"/>
  <c r="V8" i="304"/>
  <c r="V8" i="203"/>
  <c r="V8" i="195"/>
  <c r="V8" i="194"/>
  <c r="V8" i="228"/>
  <c r="V8" i="193"/>
  <c r="V8" i="192"/>
  <c r="V8" i="196"/>
  <c r="V8" i="305"/>
  <c r="V8" i="306"/>
  <c r="V8" i="307"/>
  <c r="V8" i="308"/>
  <c r="V8" i="310"/>
  <c r="V8" i="311"/>
  <c r="V8" i="312"/>
  <c r="V8" i="313"/>
  <c r="V8" i="201"/>
  <c r="V8" i="188"/>
  <c r="V8" i="190"/>
  <c r="V8" i="204"/>
  <c r="V8" i="205"/>
  <c r="V8" i="206"/>
  <c r="V8" i="207"/>
  <c r="V8" i="245"/>
  <c r="S87" i="313"/>
  <c r="R87" i="313"/>
  <c r="S87" i="312"/>
  <c r="R87" i="312"/>
  <c r="S87" i="311"/>
  <c r="R87" i="311"/>
  <c r="S87" i="310"/>
  <c r="R87" i="310"/>
  <c r="S87" i="308"/>
  <c r="R87" i="308"/>
  <c r="S87" i="307"/>
  <c r="R87" i="307"/>
  <c r="S87" i="306"/>
  <c r="R87" i="306"/>
  <c r="S87" i="305"/>
  <c r="R87" i="305"/>
  <c r="S87" i="304"/>
  <c r="R87" i="304"/>
  <c r="S87" i="303"/>
  <c r="R87" i="303"/>
  <c r="S87" i="302"/>
  <c r="R87" i="302"/>
  <c r="S87" i="301"/>
  <c r="R87" i="301"/>
  <c r="S87" i="300"/>
  <c r="R87" i="300"/>
  <c r="T84" i="299"/>
  <c r="S84" i="299"/>
  <c r="R84" i="299"/>
  <c r="T77" i="299"/>
  <c r="S77" i="299"/>
  <c r="R77" i="299"/>
  <c r="T72" i="299"/>
  <c r="S72" i="299"/>
  <c r="R72" i="299"/>
  <c r="T65" i="299"/>
  <c r="S65" i="299"/>
  <c r="R65" i="299"/>
  <c r="T57" i="299"/>
  <c r="S57" i="299"/>
  <c r="R57" i="299"/>
  <c r="T54" i="299"/>
  <c r="S54" i="299"/>
  <c r="R54" i="299"/>
  <c r="T49" i="299"/>
  <c r="S49" i="299"/>
  <c r="R49" i="299"/>
  <c r="T47" i="299"/>
  <c r="S47" i="299"/>
  <c r="R47" i="299"/>
  <c r="T42" i="299"/>
  <c r="S42" i="299"/>
  <c r="R42" i="299"/>
  <c r="T36" i="299"/>
  <c r="S36" i="299"/>
  <c r="R36" i="299"/>
  <c r="T28" i="299"/>
  <c r="S28" i="299"/>
  <c r="R28" i="299"/>
  <c r="T20" i="299"/>
  <c r="S20" i="299"/>
  <c r="R20" i="299"/>
  <c r="T18" i="299"/>
  <c r="S18" i="299"/>
  <c r="R18" i="299"/>
  <c r="T8" i="299"/>
  <c r="S8" i="299"/>
  <c r="R8" i="299"/>
  <c r="T84" i="297"/>
  <c r="S84" i="297"/>
  <c r="R84" i="297"/>
  <c r="T77" i="297"/>
  <c r="S77" i="297"/>
  <c r="R77" i="297"/>
  <c r="T72" i="297"/>
  <c r="S72" i="297"/>
  <c r="R72" i="297"/>
  <c r="T65" i="297"/>
  <c r="S65" i="297"/>
  <c r="R65" i="297"/>
  <c r="T57" i="297"/>
  <c r="S57" i="297"/>
  <c r="R57" i="297"/>
  <c r="T54" i="297"/>
  <c r="S54" i="297"/>
  <c r="R54" i="297"/>
  <c r="T49" i="297"/>
  <c r="S49" i="297"/>
  <c r="R49" i="297"/>
  <c r="T47" i="297"/>
  <c r="S47" i="297"/>
  <c r="R47" i="297"/>
  <c r="T42" i="297"/>
  <c r="S42" i="297"/>
  <c r="R42" i="297"/>
  <c r="T36" i="297"/>
  <c r="S36" i="297"/>
  <c r="R36" i="297"/>
  <c r="T28" i="297"/>
  <c r="S28" i="297"/>
  <c r="R28" i="297"/>
  <c r="T20" i="297"/>
  <c r="S20" i="297"/>
  <c r="R20" i="297"/>
  <c r="T18" i="297"/>
  <c r="S18" i="297"/>
  <c r="R18" i="297"/>
  <c r="T8" i="297"/>
  <c r="S8" i="297"/>
  <c r="R8" i="297"/>
  <c r="T84" i="296"/>
  <c r="S84" i="296"/>
  <c r="R84" i="296"/>
  <c r="T77" i="296"/>
  <c r="S77" i="296"/>
  <c r="R77" i="296"/>
  <c r="T72" i="296"/>
  <c r="S72" i="296"/>
  <c r="R72" i="296"/>
  <c r="T65" i="296"/>
  <c r="S65" i="296"/>
  <c r="R65" i="296"/>
  <c r="T57" i="296"/>
  <c r="S57" i="296"/>
  <c r="R57" i="296"/>
  <c r="T54" i="296"/>
  <c r="S54" i="296"/>
  <c r="R54" i="296"/>
  <c r="T49" i="296"/>
  <c r="S49" i="296"/>
  <c r="R49" i="296"/>
  <c r="T47" i="296"/>
  <c r="S47" i="296"/>
  <c r="R47" i="296"/>
  <c r="T42" i="296"/>
  <c r="S42" i="296"/>
  <c r="R42" i="296"/>
  <c r="T36" i="296"/>
  <c r="S36" i="296"/>
  <c r="R36" i="296"/>
  <c r="T28" i="296"/>
  <c r="S28" i="296"/>
  <c r="R28" i="296"/>
  <c r="T20" i="296"/>
  <c r="S20" i="296"/>
  <c r="R20" i="296"/>
  <c r="T18" i="296"/>
  <c r="S18" i="296"/>
  <c r="R18" i="296"/>
  <c r="T8" i="296"/>
  <c r="S8" i="296"/>
  <c r="R8" i="296"/>
  <c r="T84" i="295"/>
  <c r="S84" i="295"/>
  <c r="R84" i="295"/>
  <c r="T77" i="295"/>
  <c r="S77" i="295"/>
  <c r="R77" i="295"/>
  <c r="T72" i="295"/>
  <c r="S72" i="295"/>
  <c r="R72" i="295"/>
  <c r="T65" i="295"/>
  <c r="S65" i="295"/>
  <c r="R65" i="295"/>
  <c r="T57" i="295"/>
  <c r="S57" i="295"/>
  <c r="R57" i="295"/>
  <c r="T54" i="295"/>
  <c r="S54" i="295"/>
  <c r="R54" i="295"/>
  <c r="T49" i="295"/>
  <c r="S49" i="295"/>
  <c r="R49" i="295"/>
  <c r="T47" i="295"/>
  <c r="S47" i="295"/>
  <c r="R47" i="295"/>
  <c r="T42" i="295"/>
  <c r="S42" i="295"/>
  <c r="R42" i="295"/>
  <c r="T36" i="295"/>
  <c r="S36" i="295"/>
  <c r="R36" i="295"/>
  <c r="T28" i="295"/>
  <c r="S28" i="295"/>
  <c r="R28" i="295"/>
  <c r="T20" i="295"/>
  <c r="S20" i="295"/>
  <c r="R20" i="295"/>
  <c r="T18" i="295"/>
  <c r="S18" i="295"/>
  <c r="R18" i="295"/>
  <c r="T8" i="295"/>
  <c r="S8" i="295"/>
  <c r="R8" i="295"/>
  <c r="T84" i="294"/>
  <c r="S84" i="294"/>
  <c r="R84" i="294"/>
  <c r="T77" i="294"/>
  <c r="S77" i="294"/>
  <c r="R77" i="294"/>
  <c r="T72" i="294"/>
  <c r="S72" i="294"/>
  <c r="R72" i="294"/>
  <c r="T65" i="294"/>
  <c r="S65" i="294"/>
  <c r="R65" i="294"/>
  <c r="T57" i="294"/>
  <c r="S57" i="294"/>
  <c r="R57" i="294"/>
  <c r="T54" i="294"/>
  <c r="S54" i="294"/>
  <c r="R54" i="294"/>
  <c r="T49" i="294"/>
  <c r="S49" i="294"/>
  <c r="R49" i="294"/>
  <c r="T47" i="294"/>
  <c r="S47" i="294"/>
  <c r="R47" i="294"/>
  <c r="T42" i="294"/>
  <c r="S42" i="294"/>
  <c r="R42" i="294"/>
  <c r="T36" i="294"/>
  <c r="S36" i="294"/>
  <c r="R36" i="294"/>
  <c r="T28" i="294"/>
  <c r="S28" i="294"/>
  <c r="R28" i="294"/>
  <c r="T20" i="294"/>
  <c r="S20" i="294"/>
  <c r="R20" i="294"/>
  <c r="T18" i="294"/>
  <c r="S18" i="294"/>
  <c r="R18" i="294"/>
  <c r="T8" i="294"/>
  <c r="S8" i="294"/>
  <c r="R8" i="294"/>
  <c r="T84" i="293"/>
  <c r="S84" i="293"/>
  <c r="R84" i="293"/>
  <c r="T77" i="293"/>
  <c r="S77" i="293"/>
  <c r="R77" i="293"/>
  <c r="T72" i="293"/>
  <c r="S72" i="293"/>
  <c r="R72" i="293"/>
  <c r="T65" i="293"/>
  <c r="S65" i="293"/>
  <c r="R65" i="293"/>
  <c r="T57" i="293"/>
  <c r="S57" i="293"/>
  <c r="R57" i="293"/>
  <c r="T54" i="293"/>
  <c r="S54" i="293"/>
  <c r="R54" i="293"/>
  <c r="T49" i="293"/>
  <c r="S49" i="293"/>
  <c r="R49" i="293"/>
  <c r="T47" i="293"/>
  <c r="S47" i="293"/>
  <c r="R47" i="293"/>
  <c r="T42" i="293"/>
  <c r="S42" i="293"/>
  <c r="R42" i="293"/>
  <c r="T36" i="293"/>
  <c r="S36" i="293"/>
  <c r="R36" i="293"/>
  <c r="T28" i="293"/>
  <c r="S28" i="293"/>
  <c r="R28" i="293"/>
  <c r="T20" i="293"/>
  <c r="S20" i="293"/>
  <c r="R20" i="293"/>
  <c r="T18" i="293"/>
  <c r="S18" i="293"/>
  <c r="R18" i="293"/>
  <c r="T8" i="293"/>
  <c r="S8" i="293"/>
  <c r="R8" i="293"/>
  <c r="T84" i="292"/>
  <c r="S84" i="292"/>
  <c r="R84" i="292"/>
  <c r="T77" i="292"/>
  <c r="S77" i="292"/>
  <c r="R77" i="292"/>
  <c r="T72" i="292"/>
  <c r="S72" i="292"/>
  <c r="R72" i="292"/>
  <c r="T65" i="292"/>
  <c r="S65" i="292"/>
  <c r="R65" i="292"/>
  <c r="T57" i="292"/>
  <c r="S57" i="292"/>
  <c r="R57" i="292"/>
  <c r="T54" i="292"/>
  <c r="S54" i="292"/>
  <c r="R54" i="292"/>
  <c r="T49" i="292"/>
  <c r="S49" i="292"/>
  <c r="R49" i="292"/>
  <c r="T47" i="292"/>
  <c r="S47" i="292"/>
  <c r="R47" i="292"/>
  <c r="T42" i="292"/>
  <c r="S42" i="292"/>
  <c r="R42" i="292"/>
  <c r="T36" i="292"/>
  <c r="S36" i="292"/>
  <c r="R36" i="292"/>
  <c r="T28" i="292"/>
  <c r="S28" i="292"/>
  <c r="R28" i="292"/>
  <c r="T20" i="292"/>
  <c r="S20" i="292"/>
  <c r="R20" i="292"/>
  <c r="T18" i="292"/>
  <c r="S18" i="292"/>
  <c r="R18" i="292"/>
  <c r="T8" i="292"/>
  <c r="S8" i="292"/>
  <c r="R8" i="292"/>
  <c r="T84" i="291"/>
  <c r="S84" i="291"/>
  <c r="R84" i="291"/>
  <c r="T77" i="291"/>
  <c r="S77" i="291"/>
  <c r="R77" i="291"/>
  <c r="T72" i="291"/>
  <c r="S72" i="291"/>
  <c r="R72" i="291"/>
  <c r="T65" i="291"/>
  <c r="S65" i="291"/>
  <c r="R65" i="291"/>
  <c r="T57" i="291"/>
  <c r="S57" i="291"/>
  <c r="R57" i="291"/>
  <c r="T54" i="291"/>
  <c r="S54" i="291"/>
  <c r="R54" i="291"/>
  <c r="T49" i="291"/>
  <c r="S49" i="291"/>
  <c r="R49" i="291"/>
  <c r="T47" i="291"/>
  <c r="S47" i="291"/>
  <c r="R47" i="291"/>
  <c r="T42" i="291"/>
  <c r="S42" i="291"/>
  <c r="R42" i="291"/>
  <c r="T36" i="291"/>
  <c r="S36" i="291"/>
  <c r="R36" i="291"/>
  <c r="T28" i="291"/>
  <c r="S28" i="291"/>
  <c r="R28" i="291"/>
  <c r="T20" i="291"/>
  <c r="S20" i="291"/>
  <c r="R20" i="291"/>
  <c r="T18" i="291"/>
  <c r="S18" i="291"/>
  <c r="R18" i="291"/>
  <c r="T8" i="291"/>
  <c r="S8" i="291"/>
  <c r="R8" i="291"/>
  <c r="T84" i="290"/>
  <c r="S84" i="290"/>
  <c r="R84" i="290"/>
  <c r="T77" i="290"/>
  <c r="S77" i="290"/>
  <c r="R77" i="290"/>
  <c r="T72" i="290"/>
  <c r="S72" i="290"/>
  <c r="R72" i="290"/>
  <c r="T65" i="290"/>
  <c r="S65" i="290"/>
  <c r="R65" i="290"/>
  <c r="T57" i="290"/>
  <c r="S57" i="290"/>
  <c r="R57" i="290"/>
  <c r="T54" i="290"/>
  <c r="S54" i="290"/>
  <c r="R54" i="290"/>
  <c r="T49" i="290"/>
  <c r="S49" i="290"/>
  <c r="R49" i="290"/>
  <c r="T47" i="290"/>
  <c r="S47" i="290"/>
  <c r="R47" i="290"/>
  <c r="T42" i="290"/>
  <c r="S42" i="290"/>
  <c r="R42" i="290"/>
  <c r="T36" i="290"/>
  <c r="S36" i="290"/>
  <c r="R36" i="290"/>
  <c r="T28" i="290"/>
  <c r="S28" i="290"/>
  <c r="R28" i="290"/>
  <c r="T20" i="290"/>
  <c r="S20" i="290"/>
  <c r="R20" i="290"/>
  <c r="T18" i="290"/>
  <c r="S18" i="290"/>
  <c r="R18" i="290"/>
  <c r="T8" i="290"/>
  <c r="S8" i="290"/>
  <c r="R8" i="290"/>
  <c r="T84" i="288"/>
  <c r="S84" i="288"/>
  <c r="R84" i="288"/>
  <c r="T77" i="288"/>
  <c r="S77" i="288"/>
  <c r="R77" i="288"/>
  <c r="T72" i="288"/>
  <c r="S72" i="288"/>
  <c r="R72" i="288"/>
  <c r="T65" i="288"/>
  <c r="S65" i="288"/>
  <c r="R65" i="288"/>
  <c r="T57" i="288"/>
  <c r="S57" i="288"/>
  <c r="R57" i="288"/>
  <c r="T54" i="288"/>
  <c r="S54" i="288"/>
  <c r="R54" i="288"/>
  <c r="T49" i="288"/>
  <c r="S49" i="288"/>
  <c r="R49" i="288"/>
  <c r="T47" i="288"/>
  <c r="S47" i="288"/>
  <c r="R47" i="288"/>
  <c r="T42" i="288"/>
  <c r="S42" i="288"/>
  <c r="R42" i="288"/>
  <c r="T36" i="288"/>
  <c r="S36" i="288"/>
  <c r="R36" i="288"/>
  <c r="T28" i="288"/>
  <c r="S28" i="288"/>
  <c r="R28" i="288"/>
  <c r="T20" i="288"/>
  <c r="S20" i="288"/>
  <c r="R20" i="288"/>
  <c r="T18" i="288"/>
  <c r="S18" i="288"/>
  <c r="R18" i="288"/>
  <c r="T8" i="288"/>
  <c r="S8" i="288"/>
  <c r="R8" i="288"/>
  <c r="T84" i="286"/>
  <c r="S84" i="286"/>
  <c r="R84" i="286"/>
  <c r="T77" i="286"/>
  <c r="S77" i="286"/>
  <c r="R77" i="286"/>
  <c r="T72" i="286"/>
  <c r="S72" i="286"/>
  <c r="R72" i="286"/>
  <c r="T65" i="286"/>
  <c r="S65" i="286"/>
  <c r="R65" i="286"/>
  <c r="T57" i="286"/>
  <c r="S57" i="286"/>
  <c r="R57" i="286"/>
  <c r="T54" i="286"/>
  <c r="S54" i="286"/>
  <c r="R54" i="286"/>
  <c r="T49" i="286"/>
  <c r="S49" i="286"/>
  <c r="R49" i="286"/>
  <c r="T47" i="286"/>
  <c r="S47" i="286"/>
  <c r="R47" i="286"/>
  <c r="T42" i="286"/>
  <c r="S42" i="286"/>
  <c r="R42" i="286"/>
  <c r="T36" i="286"/>
  <c r="S36" i="286"/>
  <c r="R36" i="286"/>
  <c r="T28" i="286"/>
  <c r="S28" i="286"/>
  <c r="R28" i="286"/>
  <c r="T20" i="286"/>
  <c r="S20" i="286"/>
  <c r="R20" i="286"/>
  <c r="T18" i="286"/>
  <c r="S18" i="286"/>
  <c r="R18" i="286"/>
  <c r="T8" i="286"/>
  <c r="S8" i="286"/>
  <c r="R8" i="286"/>
  <c r="T84" i="285"/>
  <c r="S84" i="285"/>
  <c r="R84" i="285"/>
  <c r="T77" i="285"/>
  <c r="S77" i="285"/>
  <c r="R77" i="285"/>
  <c r="T72" i="285"/>
  <c r="S72" i="285"/>
  <c r="R72" i="285"/>
  <c r="T65" i="285"/>
  <c r="S65" i="285"/>
  <c r="R65" i="285"/>
  <c r="T57" i="285"/>
  <c r="S57" i="285"/>
  <c r="R57" i="285"/>
  <c r="T54" i="285"/>
  <c r="S54" i="285"/>
  <c r="R54" i="285"/>
  <c r="T49" i="285"/>
  <c r="S49" i="285"/>
  <c r="R49" i="285"/>
  <c r="T47" i="285"/>
  <c r="S47" i="285"/>
  <c r="R47" i="285"/>
  <c r="T42" i="285"/>
  <c r="S42" i="285"/>
  <c r="R42" i="285"/>
  <c r="T36" i="285"/>
  <c r="S36" i="285"/>
  <c r="R36" i="285"/>
  <c r="T28" i="285"/>
  <c r="S28" i="285"/>
  <c r="R28" i="285"/>
  <c r="T20" i="285"/>
  <c r="S20" i="285"/>
  <c r="R20" i="285"/>
  <c r="T18" i="285"/>
  <c r="S18" i="285"/>
  <c r="R18" i="285"/>
  <c r="T8" i="285"/>
  <c r="S8" i="285"/>
  <c r="R8" i="285"/>
  <c r="T84" i="284"/>
  <c r="S84" i="284"/>
  <c r="R84" i="284"/>
  <c r="T77" i="284"/>
  <c r="S77" i="284"/>
  <c r="R77" i="284"/>
  <c r="T72" i="284"/>
  <c r="S72" i="284"/>
  <c r="R72" i="284"/>
  <c r="T65" i="284"/>
  <c r="S65" i="284"/>
  <c r="R65" i="284"/>
  <c r="T57" i="284"/>
  <c r="S57" i="284"/>
  <c r="R57" i="284"/>
  <c r="T54" i="284"/>
  <c r="S54" i="284"/>
  <c r="R54" i="284"/>
  <c r="T49" i="284"/>
  <c r="S49" i="284"/>
  <c r="R49" i="284"/>
  <c r="T47" i="284"/>
  <c r="S47" i="284"/>
  <c r="R47" i="284"/>
  <c r="T42" i="284"/>
  <c r="S42" i="284"/>
  <c r="R42" i="284"/>
  <c r="T36" i="284"/>
  <c r="S36" i="284"/>
  <c r="R36" i="284"/>
  <c r="T28" i="284"/>
  <c r="S28" i="284"/>
  <c r="R28" i="284"/>
  <c r="T20" i="284"/>
  <c r="S20" i="284"/>
  <c r="R20" i="284"/>
  <c r="T18" i="284"/>
  <c r="S18" i="284"/>
  <c r="R18" i="284"/>
  <c r="T8" i="284"/>
  <c r="S8" i="284"/>
  <c r="R8" i="284"/>
  <c r="T84" i="283"/>
  <c r="S84" i="283"/>
  <c r="R84" i="283"/>
  <c r="T77" i="283"/>
  <c r="S77" i="283"/>
  <c r="R77" i="283"/>
  <c r="T72" i="283"/>
  <c r="S72" i="283"/>
  <c r="R72" i="283"/>
  <c r="T65" i="283"/>
  <c r="S65" i="283"/>
  <c r="R65" i="283"/>
  <c r="T57" i="283"/>
  <c r="S57" i="283"/>
  <c r="R57" i="283"/>
  <c r="T54" i="283"/>
  <c r="S54" i="283"/>
  <c r="R54" i="283"/>
  <c r="T49" i="283"/>
  <c r="S49" i="283"/>
  <c r="R49" i="283"/>
  <c r="T47" i="283"/>
  <c r="S47" i="283"/>
  <c r="R47" i="283"/>
  <c r="T42" i="283"/>
  <c r="S42" i="283"/>
  <c r="R42" i="283"/>
  <c r="T36" i="283"/>
  <c r="S36" i="283"/>
  <c r="R36" i="283"/>
  <c r="T28" i="283"/>
  <c r="S28" i="283"/>
  <c r="R28" i="283"/>
  <c r="T20" i="283"/>
  <c r="S20" i="283"/>
  <c r="R20" i="283"/>
  <c r="T18" i="283"/>
  <c r="S18" i="283"/>
  <c r="R18" i="283"/>
  <c r="T8" i="283"/>
  <c r="S8" i="283"/>
  <c r="R8" i="283"/>
  <c r="T84" i="282"/>
  <c r="S84" i="282"/>
  <c r="R84" i="282"/>
  <c r="T77" i="282"/>
  <c r="S77" i="282"/>
  <c r="R77" i="282"/>
  <c r="T72" i="282"/>
  <c r="S72" i="282"/>
  <c r="R72" i="282"/>
  <c r="T65" i="282"/>
  <c r="S65" i="282"/>
  <c r="R65" i="282"/>
  <c r="T57" i="282"/>
  <c r="S57" i="282"/>
  <c r="R57" i="282"/>
  <c r="T54" i="282"/>
  <c r="S54" i="282"/>
  <c r="R54" i="282"/>
  <c r="T49" i="282"/>
  <c r="S49" i="282"/>
  <c r="R49" i="282"/>
  <c r="T47" i="282"/>
  <c r="S47" i="282"/>
  <c r="R47" i="282"/>
  <c r="T42" i="282"/>
  <c r="S42" i="282"/>
  <c r="R42" i="282"/>
  <c r="T36" i="282"/>
  <c r="S36" i="282"/>
  <c r="R36" i="282"/>
  <c r="T28" i="282"/>
  <c r="S28" i="282"/>
  <c r="R28" i="282"/>
  <c r="T20" i="282"/>
  <c r="S20" i="282"/>
  <c r="R20" i="282"/>
  <c r="T18" i="282"/>
  <c r="S18" i="282"/>
  <c r="R18" i="282"/>
  <c r="T8" i="282"/>
  <c r="S8" i="282"/>
  <c r="R8" i="282"/>
  <c r="T84" i="281"/>
  <c r="S84" i="281"/>
  <c r="R84" i="281"/>
  <c r="T77" i="281"/>
  <c r="S77" i="281"/>
  <c r="R77" i="281"/>
  <c r="T72" i="281"/>
  <c r="S72" i="281"/>
  <c r="R72" i="281"/>
  <c r="T65" i="281"/>
  <c r="S65" i="281"/>
  <c r="R65" i="281"/>
  <c r="T57" i="281"/>
  <c r="S57" i="281"/>
  <c r="R57" i="281"/>
  <c r="T54" i="281"/>
  <c r="S54" i="281"/>
  <c r="R54" i="281"/>
  <c r="T49" i="281"/>
  <c r="S49" i="281"/>
  <c r="R49" i="281"/>
  <c r="T47" i="281"/>
  <c r="S47" i="281"/>
  <c r="R47" i="281"/>
  <c r="T42" i="281"/>
  <c r="S42" i="281"/>
  <c r="R42" i="281"/>
  <c r="T36" i="281"/>
  <c r="S36" i="281"/>
  <c r="R36" i="281"/>
  <c r="T28" i="281"/>
  <c r="S28" i="281"/>
  <c r="R28" i="281"/>
  <c r="T20" i="281"/>
  <c r="S20" i="281"/>
  <c r="R20" i="281"/>
  <c r="T18" i="281"/>
  <c r="S18" i="281"/>
  <c r="R18" i="281"/>
  <c r="T8" i="281"/>
  <c r="S8" i="281"/>
  <c r="R8" i="281"/>
  <c r="T84" i="280"/>
  <c r="S84" i="280"/>
  <c r="R84" i="280"/>
  <c r="T77" i="280"/>
  <c r="S77" i="280"/>
  <c r="R77" i="280"/>
  <c r="T72" i="280"/>
  <c r="S72" i="280"/>
  <c r="R72" i="280"/>
  <c r="T65" i="280"/>
  <c r="S65" i="280"/>
  <c r="R65" i="280"/>
  <c r="T57" i="280"/>
  <c r="S57" i="280"/>
  <c r="R57" i="280"/>
  <c r="T54" i="280"/>
  <c r="S54" i="280"/>
  <c r="R54" i="280"/>
  <c r="T49" i="280"/>
  <c r="S49" i="280"/>
  <c r="R49" i="280"/>
  <c r="T47" i="280"/>
  <c r="S47" i="280"/>
  <c r="R47" i="280"/>
  <c r="T42" i="280"/>
  <c r="S42" i="280"/>
  <c r="R42" i="280"/>
  <c r="T36" i="280"/>
  <c r="S36" i="280"/>
  <c r="R36" i="280"/>
  <c r="T28" i="280"/>
  <c r="S28" i="280"/>
  <c r="R28" i="280"/>
  <c r="T20" i="280"/>
  <c r="S20" i="280"/>
  <c r="R20" i="280"/>
  <c r="T18" i="280"/>
  <c r="S18" i="280"/>
  <c r="R18" i="280"/>
  <c r="T8" i="280"/>
  <c r="S8" i="280"/>
  <c r="R8" i="280"/>
  <c r="T84" i="279"/>
  <c r="S84" i="279"/>
  <c r="R84" i="279"/>
  <c r="T77" i="279"/>
  <c r="S77" i="279"/>
  <c r="R77" i="279"/>
  <c r="T72" i="279"/>
  <c r="S72" i="279"/>
  <c r="R72" i="279"/>
  <c r="T65" i="279"/>
  <c r="S65" i="279"/>
  <c r="R65" i="279"/>
  <c r="T57" i="279"/>
  <c r="S57" i="279"/>
  <c r="R57" i="279"/>
  <c r="T54" i="279"/>
  <c r="S54" i="279"/>
  <c r="R54" i="279"/>
  <c r="T49" i="279"/>
  <c r="S49" i="279"/>
  <c r="R49" i="279"/>
  <c r="T47" i="279"/>
  <c r="S47" i="279"/>
  <c r="R47" i="279"/>
  <c r="T42" i="279"/>
  <c r="S42" i="279"/>
  <c r="R42" i="279"/>
  <c r="T36" i="279"/>
  <c r="S36" i="279"/>
  <c r="R36" i="279"/>
  <c r="T28" i="279"/>
  <c r="S28" i="279"/>
  <c r="R28" i="279"/>
  <c r="T20" i="279"/>
  <c r="S20" i="279"/>
  <c r="R20" i="279"/>
  <c r="T18" i="279"/>
  <c r="S18" i="279"/>
  <c r="R18" i="279"/>
  <c r="T8" i="279"/>
  <c r="S8" i="279"/>
  <c r="R8" i="279"/>
  <c r="T84" i="278"/>
  <c r="S84" i="278"/>
  <c r="R84" i="278"/>
  <c r="T77" i="278"/>
  <c r="S77" i="278"/>
  <c r="R77" i="278"/>
  <c r="T72" i="278"/>
  <c r="S72" i="278"/>
  <c r="R72" i="278"/>
  <c r="T65" i="278"/>
  <c r="S65" i="278"/>
  <c r="R65" i="278"/>
  <c r="T57" i="278"/>
  <c r="S57" i="278"/>
  <c r="R57" i="278"/>
  <c r="T54" i="278"/>
  <c r="S54" i="278"/>
  <c r="R54" i="278"/>
  <c r="T49" i="278"/>
  <c r="S49" i="278"/>
  <c r="R49" i="278"/>
  <c r="T47" i="278"/>
  <c r="S47" i="278"/>
  <c r="R47" i="278"/>
  <c r="T42" i="278"/>
  <c r="S42" i="278"/>
  <c r="R42" i="278"/>
  <c r="T36" i="278"/>
  <c r="S36" i="278"/>
  <c r="R36" i="278"/>
  <c r="T28" i="278"/>
  <c r="S28" i="278"/>
  <c r="R28" i="278"/>
  <c r="T20" i="278"/>
  <c r="S20" i="278"/>
  <c r="R20" i="278"/>
  <c r="T18" i="278"/>
  <c r="S18" i="278"/>
  <c r="R18" i="278"/>
  <c r="T8" i="278"/>
  <c r="S8" i="278"/>
  <c r="R8" i="278"/>
  <c r="T84" i="276"/>
  <c r="S84" i="276"/>
  <c r="R84" i="276"/>
  <c r="T77" i="276"/>
  <c r="S77" i="276"/>
  <c r="R77" i="276"/>
  <c r="T72" i="276"/>
  <c r="S72" i="276"/>
  <c r="R72" i="276"/>
  <c r="T65" i="276"/>
  <c r="S65" i="276"/>
  <c r="R65" i="276"/>
  <c r="T57" i="276"/>
  <c r="S57" i="276"/>
  <c r="R57" i="276"/>
  <c r="T54" i="276"/>
  <c r="S54" i="276"/>
  <c r="R54" i="276"/>
  <c r="T49" i="276"/>
  <c r="S49" i="276"/>
  <c r="R49" i="276"/>
  <c r="T47" i="276"/>
  <c r="S47" i="276"/>
  <c r="R47" i="276"/>
  <c r="T42" i="276"/>
  <c r="S42" i="276"/>
  <c r="R42" i="276"/>
  <c r="T36" i="276"/>
  <c r="S36" i="276"/>
  <c r="R36" i="276"/>
  <c r="T28" i="276"/>
  <c r="S28" i="276"/>
  <c r="R28" i="276"/>
  <c r="T20" i="276"/>
  <c r="S20" i="276"/>
  <c r="R20" i="276"/>
  <c r="T18" i="276"/>
  <c r="S18" i="276"/>
  <c r="R18" i="276"/>
  <c r="T8" i="276"/>
  <c r="S8" i="276"/>
  <c r="R8" i="276"/>
  <c r="T84" i="275"/>
  <c r="S84" i="275"/>
  <c r="R84" i="275"/>
  <c r="T77" i="275"/>
  <c r="S77" i="275"/>
  <c r="R77" i="275"/>
  <c r="T72" i="275"/>
  <c r="S72" i="275"/>
  <c r="R72" i="275"/>
  <c r="T65" i="275"/>
  <c r="S65" i="275"/>
  <c r="R65" i="275"/>
  <c r="T57" i="275"/>
  <c r="S57" i="275"/>
  <c r="R57" i="275"/>
  <c r="T54" i="275"/>
  <c r="S54" i="275"/>
  <c r="R54" i="275"/>
  <c r="T49" i="275"/>
  <c r="S49" i="275"/>
  <c r="R49" i="275"/>
  <c r="T47" i="275"/>
  <c r="S47" i="275"/>
  <c r="R47" i="275"/>
  <c r="T42" i="275"/>
  <c r="S42" i="275"/>
  <c r="R42" i="275"/>
  <c r="T36" i="275"/>
  <c r="S36" i="275"/>
  <c r="R36" i="275"/>
  <c r="T28" i="275"/>
  <c r="S28" i="275"/>
  <c r="R28" i="275"/>
  <c r="T20" i="275"/>
  <c r="S20" i="275"/>
  <c r="R20" i="275"/>
  <c r="T18" i="275"/>
  <c r="S18" i="275"/>
  <c r="R18" i="275"/>
  <c r="T8" i="275"/>
  <c r="S8" i="275"/>
  <c r="R8" i="275"/>
  <c r="T84" i="274"/>
  <c r="S84" i="274"/>
  <c r="R84" i="274"/>
  <c r="T77" i="274"/>
  <c r="S77" i="274"/>
  <c r="R77" i="274"/>
  <c r="T72" i="274"/>
  <c r="S72" i="274"/>
  <c r="R72" i="274"/>
  <c r="T65" i="274"/>
  <c r="S65" i="274"/>
  <c r="R65" i="274"/>
  <c r="T57" i="274"/>
  <c r="S57" i="274"/>
  <c r="R57" i="274"/>
  <c r="T54" i="274"/>
  <c r="S54" i="274"/>
  <c r="R54" i="274"/>
  <c r="T49" i="274"/>
  <c r="S49" i="274"/>
  <c r="R49" i="274"/>
  <c r="T47" i="274"/>
  <c r="S47" i="274"/>
  <c r="R47" i="274"/>
  <c r="T42" i="274"/>
  <c r="S42" i="274"/>
  <c r="R42" i="274"/>
  <c r="T36" i="274"/>
  <c r="S36" i="274"/>
  <c r="R36" i="274"/>
  <c r="T28" i="274"/>
  <c r="S28" i="274"/>
  <c r="R28" i="274"/>
  <c r="T20" i="274"/>
  <c r="S20" i="274"/>
  <c r="R20" i="274"/>
  <c r="T18" i="274"/>
  <c r="S18" i="274"/>
  <c r="R18" i="274"/>
  <c r="T8" i="274"/>
  <c r="S8" i="274"/>
  <c r="R8" i="274"/>
  <c r="T84" i="273"/>
  <c r="S84" i="273"/>
  <c r="R84" i="273"/>
  <c r="T77" i="273"/>
  <c r="S77" i="273"/>
  <c r="R77" i="273"/>
  <c r="T72" i="273"/>
  <c r="S72" i="273"/>
  <c r="R72" i="273"/>
  <c r="T65" i="273"/>
  <c r="S65" i="273"/>
  <c r="R65" i="273"/>
  <c r="T57" i="273"/>
  <c r="S57" i="273"/>
  <c r="R57" i="273"/>
  <c r="T54" i="273"/>
  <c r="S54" i="273"/>
  <c r="R54" i="273"/>
  <c r="T49" i="273"/>
  <c r="S49" i="273"/>
  <c r="R49" i="273"/>
  <c r="T47" i="273"/>
  <c r="S47" i="273"/>
  <c r="R47" i="273"/>
  <c r="T42" i="273"/>
  <c r="S42" i="273"/>
  <c r="R42" i="273"/>
  <c r="T36" i="273"/>
  <c r="S36" i="273"/>
  <c r="R36" i="273"/>
  <c r="T28" i="273"/>
  <c r="S28" i="273"/>
  <c r="R28" i="273"/>
  <c r="T20" i="273"/>
  <c r="S20" i="273"/>
  <c r="R20" i="273"/>
  <c r="T18" i="273"/>
  <c r="S18" i="273"/>
  <c r="R18" i="273"/>
  <c r="T8" i="273"/>
  <c r="S8" i="273"/>
  <c r="R8" i="273"/>
  <c r="S84" i="272"/>
  <c r="R84" i="272"/>
  <c r="Q84" i="272"/>
  <c r="S77" i="272"/>
  <c r="R77" i="272"/>
  <c r="Q77" i="272"/>
  <c r="S72" i="272"/>
  <c r="R72" i="272"/>
  <c r="Q72" i="272"/>
  <c r="S65" i="272"/>
  <c r="R65" i="272"/>
  <c r="Q65" i="272"/>
  <c r="S57" i="272"/>
  <c r="R57" i="272"/>
  <c r="Q57" i="272"/>
  <c r="S54" i="272"/>
  <c r="R54" i="272"/>
  <c r="Q54" i="272"/>
  <c r="S49" i="272"/>
  <c r="R49" i="272"/>
  <c r="Q49" i="272"/>
  <c r="S47" i="272"/>
  <c r="R47" i="272"/>
  <c r="Q47" i="272"/>
  <c r="S42" i="272"/>
  <c r="R42" i="272"/>
  <c r="Q42" i="272"/>
  <c r="S36" i="272"/>
  <c r="R36" i="272"/>
  <c r="Q36" i="272"/>
  <c r="S28" i="272"/>
  <c r="R28" i="272"/>
  <c r="Q28" i="272"/>
  <c r="S20" i="272"/>
  <c r="R20" i="272"/>
  <c r="Q20" i="272"/>
  <c r="S18" i="272"/>
  <c r="R18" i="272"/>
  <c r="Q18" i="272"/>
  <c r="S8" i="272"/>
  <c r="R8" i="272"/>
  <c r="Q8" i="272"/>
  <c r="S84" i="271"/>
  <c r="R84" i="271"/>
  <c r="Q84" i="271"/>
  <c r="S77" i="271"/>
  <c r="R77" i="271"/>
  <c r="Q77" i="271"/>
  <c r="S72" i="271"/>
  <c r="R72" i="271"/>
  <c r="Q72" i="271"/>
  <c r="S65" i="271"/>
  <c r="R65" i="271"/>
  <c r="Q65" i="271"/>
  <c r="S57" i="271"/>
  <c r="R57" i="271"/>
  <c r="Q57" i="271"/>
  <c r="S54" i="271"/>
  <c r="R54" i="271"/>
  <c r="Q54" i="271"/>
  <c r="S49" i="271"/>
  <c r="R49" i="271"/>
  <c r="Q49" i="271"/>
  <c r="S47" i="271"/>
  <c r="R47" i="271"/>
  <c r="Q47" i="271"/>
  <c r="R42" i="271"/>
  <c r="Q42" i="271"/>
  <c r="R36" i="271"/>
  <c r="Q36" i="271"/>
  <c r="R28" i="271"/>
  <c r="Q28" i="271"/>
  <c r="Q20" i="271"/>
  <c r="R18" i="271"/>
  <c r="Q18" i="271"/>
  <c r="R8" i="271"/>
  <c r="Q8" i="271"/>
  <c r="S84" i="270"/>
  <c r="R84" i="270"/>
  <c r="S77" i="270"/>
  <c r="R77" i="270"/>
  <c r="S72" i="270"/>
  <c r="R72" i="270"/>
  <c r="S65" i="270"/>
  <c r="R65" i="270"/>
  <c r="S57" i="270"/>
  <c r="R57" i="270"/>
  <c r="S54" i="270"/>
  <c r="R54" i="270"/>
  <c r="S49" i="270"/>
  <c r="R49" i="270"/>
  <c r="S47" i="270"/>
  <c r="R47" i="270"/>
  <c r="S42" i="270"/>
  <c r="R42" i="270"/>
  <c r="S36" i="270"/>
  <c r="R36" i="270"/>
  <c r="S28" i="270"/>
  <c r="R28" i="270"/>
  <c r="S20" i="270"/>
  <c r="R20" i="270"/>
  <c r="S18" i="270"/>
  <c r="R18" i="270"/>
  <c r="S8" i="270"/>
  <c r="R8" i="270"/>
  <c r="S84" i="269"/>
  <c r="R84" i="269"/>
  <c r="S77" i="269"/>
  <c r="R77" i="269"/>
  <c r="S72" i="269"/>
  <c r="R72" i="269"/>
  <c r="S65" i="269"/>
  <c r="R65" i="269"/>
  <c r="S57" i="269"/>
  <c r="R57" i="269"/>
  <c r="S54" i="269"/>
  <c r="R54" i="269"/>
  <c r="S49" i="269"/>
  <c r="R49" i="269"/>
  <c r="S47" i="269"/>
  <c r="R47" i="269"/>
  <c r="S42" i="269"/>
  <c r="R42" i="269"/>
  <c r="S36" i="269"/>
  <c r="R36" i="269"/>
  <c r="S28" i="269"/>
  <c r="R28" i="269"/>
  <c r="S20" i="269"/>
  <c r="R20" i="269"/>
  <c r="S18" i="269"/>
  <c r="R18" i="269"/>
  <c r="S8" i="269"/>
  <c r="R8" i="269"/>
  <c r="T84" i="313"/>
  <c r="S84" i="313"/>
  <c r="R84" i="313"/>
  <c r="T77" i="313"/>
  <c r="S77" i="313"/>
  <c r="R77" i="313"/>
  <c r="T72" i="313"/>
  <c r="S72" i="313"/>
  <c r="R72" i="313"/>
  <c r="T65" i="313"/>
  <c r="S65" i="313"/>
  <c r="R65" i="313"/>
  <c r="T57" i="313"/>
  <c r="S57" i="313"/>
  <c r="R57" i="313"/>
  <c r="T54" i="313"/>
  <c r="S54" i="313"/>
  <c r="R54" i="313"/>
  <c r="T49" i="313"/>
  <c r="S49" i="313"/>
  <c r="R49" i="313"/>
  <c r="T47" i="313"/>
  <c r="S47" i="313"/>
  <c r="R47" i="313"/>
  <c r="T42" i="313"/>
  <c r="S42" i="313"/>
  <c r="R42" i="313"/>
  <c r="T36" i="313"/>
  <c r="S36" i="313"/>
  <c r="R36" i="313"/>
  <c r="T28" i="313"/>
  <c r="S28" i="313"/>
  <c r="R28" i="313"/>
  <c r="T20" i="313"/>
  <c r="S20" i="313"/>
  <c r="R20" i="313"/>
  <c r="T18" i="313"/>
  <c r="S18" i="313"/>
  <c r="R18" i="313"/>
  <c r="T8" i="313"/>
  <c r="S8" i="313"/>
  <c r="R8" i="313"/>
  <c r="T84" i="312"/>
  <c r="S84" i="312"/>
  <c r="R84" i="312"/>
  <c r="T77" i="312"/>
  <c r="S77" i="312"/>
  <c r="R77" i="312"/>
  <c r="T72" i="312"/>
  <c r="S72" i="312"/>
  <c r="R72" i="312"/>
  <c r="T65" i="312"/>
  <c r="S65" i="312"/>
  <c r="R65" i="312"/>
  <c r="T57" i="312"/>
  <c r="S57" i="312"/>
  <c r="R57" i="312"/>
  <c r="T54" i="312"/>
  <c r="S54" i="312"/>
  <c r="R54" i="312"/>
  <c r="T49" i="312"/>
  <c r="S49" i="312"/>
  <c r="R49" i="312"/>
  <c r="T47" i="312"/>
  <c r="S47" i="312"/>
  <c r="R47" i="312"/>
  <c r="T42" i="312"/>
  <c r="S42" i="312"/>
  <c r="R42" i="312"/>
  <c r="T36" i="312"/>
  <c r="S36" i="312"/>
  <c r="R36" i="312"/>
  <c r="T28" i="312"/>
  <c r="S28" i="312"/>
  <c r="R28" i="312"/>
  <c r="T20" i="312"/>
  <c r="S20" i="312"/>
  <c r="R20" i="312"/>
  <c r="T18" i="312"/>
  <c r="S18" i="312"/>
  <c r="R18" i="312"/>
  <c r="T8" i="312"/>
  <c r="S8" i="312"/>
  <c r="R8" i="312"/>
  <c r="T84" i="311"/>
  <c r="S84" i="311"/>
  <c r="R84" i="311"/>
  <c r="T77" i="311"/>
  <c r="S77" i="311"/>
  <c r="R77" i="311"/>
  <c r="T72" i="311"/>
  <c r="S72" i="311"/>
  <c r="R72" i="311"/>
  <c r="T65" i="311"/>
  <c r="S65" i="311"/>
  <c r="R65" i="311"/>
  <c r="T57" i="311"/>
  <c r="S57" i="311"/>
  <c r="R57" i="311"/>
  <c r="T54" i="311"/>
  <c r="S54" i="311"/>
  <c r="R54" i="311"/>
  <c r="T49" i="311"/>
  <c r="S49" i="311"/>
  <c r="R49" i="311"/>
  <c r="T47" i="311"/>
  <c r="S47" i="311"/>
  <c r="R47" i="311"/>
  <c r="T42" i="311"/>
  <c r="S42" i="311"/>
  <c r="R42" i="311"/>
  <c r="T36" i="311"/>
  <c r="S36" i="311"/>
  <c r="R36" i="311"/>
  <c r="T28" i="311"/>
  <c r="S28" i="311"/>
  <c r="R28" i="311"/>
  <c r="T20" i="311"/>
  <c r="S20" i="311"/>
  <c r="R20" i="311"/>
  <c r="T18" i="311"/>
  <c r="S18" i="311"/>
  <c r="R18" i="311"/>
  <c r="T8" i="311"/>
  <c r="S8" i="311"/>
  <c r="R8" i="311"/>
  <c r="T84" i="310"/>
  <c r="S84" i="310"/>
  <c r="R84" i="310"/>
  <c r="T77" i="310"/>
  <c r="S77" i="310"/>
  <c r="R77" i="310"/>
  <c r="T72" i="310"/>
  <c r="S72" i="310"/>
  <c r="R72" i="310"/>
  <c r="T65" i="310"/>
  <c r="S65" i="310"/>
  <c r="R65" i="310"/>
  <c r="T57" i="310"/>
  <c r="S57" i="310"/>
  <c r="R57" i="310"/>
  <c r="T54" i="310"/>
  <c r="S54" i="310"/>
  <c r="R54" i="310"/>
  <c r="T49" i="310"/>
  <c r="S49" i="310"/>
  <c r="R49" i="310"/>
  <c r="T47" i="310"/>
  <c r="S47" i="310"/>
  <c r="R47" i="310"/>
  <c r="T42" i="310"/>
  <c r="S42" i="310"/>
  <c r="R42" i="310"/>
  <c r="T36" i="310"/>
  <c r="S36" i="310"/>
  <c r="R36" i="310"/>
  <c r="T28" i="310"/>
  <c r="S28" i="310"/>
  <c r="R28" i="310"/>
  <c r="T20" i="310"/>
  <c r="S20" i="310"/>
  <c r="R20" i="310"/>
  <c r="T18" i="310"/>
  <c r="S18" i="310"/>
  <c r="R18" i="310"/>
  <c r="T8" i="310"/>
  <c r="S8" i="310"/>
  <c r="R8" i="310"/>
  <c r="T84" i="308"/>
  <c r="S84" i="308"/>
  <c r="R84" i="308"/>
  <c r="T77" i="308"/>
  <c r="S77" i="308"/>
  <c r="R77" i="308"/>
  <c r="T72" i="308"/>
  <c r="S72" i="308"/>
  <c r="R72" i="308"/>
  <c r="T65" i="308"/>
  <c r="S65" i="308"/>
  <c r="R65" i="308"/>
  <c r="T57" i="308"/>
  <c r="S57" i="308"/>
  <c r="R57" i="308"/>
  <c r="T54" i="308"/>
  <c r="S54" i="308"/>
  <c r="R54" i="308"/>
  <c r="T49" i="308"/>
  <c r="S49" i="308"/>
  <c r="R49" i="308"/>
  <c r="T47" i="308"/>
  <c r="S47" i="308"/>
  <c r="R47" i="308"/>
  <c r="T42" i="308"/>
  <c r="S42" i="308"/>
  <c r="R42" i="308"/>
  <c r="T36" i="308"/>
  <c r="S36" i="308"/>
  <c r="R36" i="308"/>
  <c r="T28" i="308"/>
  <c r="S28" i="308"/>
  <c r="R28" i="308"/>
  <c r="T20" i="308"/>
  <c r="S20" i="308"/>
  <c r="R20" i="308"/>
  <c r="T18" i="308"/>
  <c r="S18" i="308"/>
  <c r="R18" i="308"/>
  <c r="T8" i="308"/>
  <c r="S8" i="308"/>
  <c r="R8" i="308"/>
  <c r="T84" i="307"/>
  <c r="S84" i="307"/>
  <c r="R84" i="307"/>
  <c r="T77" i="307"/>
  <c r="S77" i="307"/>
  <c r="R77" i="307"/>
  <c r="T72" i="307"/>
  <c r="S72" i="307"/>
  <c r="R72" i="307"/>
  <c r="T65" i="307"/>
  <c r="S65" i="307"/>
  <c r="R65" i="307"/>
  <c r="T57" i="307"/>
  <c r="S57" i="307"/>
  <c r="R57" i="307"/>
  <c r="T54" i="307"/>
  <c r="S54" i="307"/>
  <c r="R54" i="307"/>
  <c r="T49" i="307"/>
  <c r="S49" i="307"/>
  <c r="R49" i="307"/>
  <c r="T47" i="307"/>
  <c r="S47" i="307"/>
  <c r="R47" i="307"/>
  <c r="T42" i="307"/>
  <c r="S42" i="307"/>
  <c r="R42" i="307"/>
  <c r="T36" i="307"/>
  <c r="S36" i="307"/>
  <c r="R36" i="307"/>
  <c r="T28" i="307"/>
  <c r="S28" i="307"/>
  <c r="R28" i="307"/>
  <c r="T20" i="307"/>
  <c r="S20" i="307"/>
  <c r="R20" i="307"/>
  <c r="T18" i="307"/>
  <c r="S18" i="307"/>
  <c r="R18" i="307"/>
  <c r="T8" i="307"/>
  <c r="S8" i="307"/>
  <c r="R8" i="307"/>
  <c r="T84" i="306"/>
  <c r="S84" i="306"/>
  <c r="R84" i="306"/>
  <c r="T77" i="306"/>
  <c r="S77" i="306"/>
  <c r="R77" i="306"/>
  <c r="T72" i="306"/>
  <c r="S72" i="306"/>
  <c r="R72" i="306"/>
  <c r="T65" i="306"/>
  <c r="S65" i="306"/>
  <c r="R65" i="306"/>
  <c r="T57" i="306"/>
  <c r="S57" i="306"/>
  <c r="R57" i="306"/>
  <c r="T54" i="306"/>
  <c r="S54" i="306"/>
  <c r="R54" i="306"/>
  <c r="T49" i="306"/>
  <c r="S49" i="306"/>
  <c r="R49" i="306"/>
  <c r="T47" i="306"/>
  <c r="S47" i="306"/>
  <c r="R47" i="306"/>
  <c r="T42" i="306"/>
  <c r="S42" i="306"/>
  <c r="R42" i="306"/>
  <c r="T36" i="306"/>
  <c r="S36" i="306"/>
  <c r="R36" i="306"/>
  <c r="T28" i="306"/>
  <c r="S28" i="306"/>
  <c r="R28" i="306"/>
  <c r="T20" i="306"/>
  <c r="S20" i="306"/>
  <c r="R20" i="306"/>
  <c r="T18" i="306"/>
  <c r="S18" i="306"/>
  <c r="R18" i="306"/>
  <c r="T8" i="306"/>
  <c r="S8" i="306"/>
  <c r="R8" i="306"/>
  <c r="T84" i="305"/>
  <c r="S84" i="305"/>
  <c r="R84" i="305"/>
  <c r="T77" i="305"/>
  <c r="S77" i="305"/>
  <c r="R77" i="305"/>
  <c r="T72" i="305"/>
  <c r="S72" i="305"/>
  <c r="R72" i="305"/>
  <c r="T65" i="305"/>
  <c r="S65" i="305"/>
  <c r="R65" i="305"/>
  <c r="T57" i="305"/>
  <c r="S57" i="305"/>
  <c r="R57" i="305"/>
  <c r="T54" i="305"/>
  <c r="S54" i="305"/>
  <c r="R54" i="305"/>
  <c r="T49" i="305"/>
  <c r="S49" i="305"/>
  <c r="R49" i="305"/>
  <c r="T47" i="305"/>
  <c r="S47" i="305"/>
  <c r="R47" i="305"/>
  <c r="T42" i="305"/>
  <c r="S42" i="305"/>
  <c r="R42" i="305"/>
  <c r="T36" i="305"/>
  <c r="S36" i="305"/>
  <c r="R36" i="305"/>
  <c r="T28" i="305"/>
  <c r="S28" i="305"/>
  <c r="R28" i="305"/>
  <c r="T20" i="305"/>
  <c r="S20" i="305"/>
  <c r="R20" i="305"/>
  <c r="T18" i="305"/>
  <c r="S18" i="305"/>
  <c r="R18" i="305"/>
  <c r="T8" i="305"/>
  <c r="S8" i="305"/>
  <c r="R8" i="305"/>
  <c r="T84" i="304"/>
  <c r="S84" i="304"/>
  <c r="R84" i="304"/>
  <c r="T77" i="304"/>
  <c r="S77" i="304"/>
  <c r="R77" i="304"/>
  <c r="T72" i="304"/>
  <c r="S72" i="304"/>
  <c r="R72" i="304"/>
  <c r="T65" i="304"/>
  <c r="S65" i="304"/>
  <c r="R65" i="304"/>
  <c r="T57" i="304"/>
  <c r="S57" i="304"/>
  <c r="R57" i="304"/>
  <c r="T54" i="304"/>
  <c r="S54" i="304"/>
  <c r="R54" i="304"/>
  <c r="T49" i="304"/>
  <c r="S49" i="304"/>
  <c r="R49" i="304"/>
  <c r="T47" i="304"/>
  <c r="S47" i="304"/>
  <c r="R47" i="304"/>
  <c r="T42" i="304"/>
  <c r="S42" i="304"/>
  <c r="R42" i="304"/>
  <c r="T36" i="304"/>
  <c r="S36" i="304"/>
  <c r="R36" i="304"/>
  <c r="T28" i="304"/>
  <c r="S28" i="304"/>
  <c r="R28" i="304"/>
  <c r="T20" i="304"/>
  <c r="S20" i="304"/>
  <c r="R20" i="304"/>
  <c r="T18" i="304"/>
  <c r="S18" i="304"/>
  <c r="R18" i="304"/>
  <c r="T8" i="304"/>
  <c r="S8" i="304"/>
  <c r="R8" i="304"/>
  <c r="T84" i="303"/>
  <c r="S84" i="303"/>
  <c r="R84" i="303"/>
  <c r="T77" i="303"/>
  <c r="S77" i="303"/>
  <c r="R77" i="303"/>
  <c r="T72" i="303"/>
  <c r="S72" i="303"/>
  <c r="R72" i="303"/>
  <c r="T65" i="303"/>
  <c r="S65" i="303"/>
  <c r="R65" i="303"/>
  <c r="T57" i="303"/>
  <c r="S57" i="303"/>
  <c r="R57" i="303"/>
  <c r="T54" i="303"/>
  <c r="S54" i="303"/>
  <c r="R54" i="303"/>
  <c r="T49" i="303"/>
  <c r="S49" i="303"/>
  <c r="R49" i="303"/>
  <c r="T47" i="303"/>
  <c r="S47" i="303"/>
  <c r="R47" i="303"/>
  <c r="T42" i="303"/>
  <c r="S42" i="303"/>
  <c r="R42" i="303"/>
  <c r="T36" i="303"/>
  <c r="S36" i="303"/>
  <c r="R36" i="303"/>
  <c r="T28" i="303"/>
  <c r="S28" i="303"/>
  <c r="R28" i="303"/>
  <c r="T20" i="303"/>
  <c r="S20" i="303"/>
  <c r="R20" i="303"/>
  <c r="T18" i="303"/>
  <c r="S18" i="303"/>
  <c r="R18" i="303"/>
  <c r="T8" i="303"/>
  <c r="S8" i="303"/>
  <c r="R8" i="303"/>
  <c r="T84" i="302"/>
  <c r="S84" i="302"/>
  <c r="R84" i="302"/>
  <c r="T77" i="302"/>
  <c r="S77" i="302"/>
  <c r="R77" i="302"/>
  <c r="T72" i="302"/>
  <c r="S72" i="302"/>
  <c r="R72" i="302"/>
  <c r="T65" i="302"/>
  <c r="S65" i="302"/>
  <c r="R65" i="302"/>
  <c r="T57" i="302"/>
  <c r="S57" i="302"/>
  <c r="R57" i="302"/>
  <c r="T54" i="302"/>
  <c r="S54" i="302"/>
  <c r="R54" i="302"/>
  <c r="T49" i="302"/>
  <c r="S49" i="302"/>
  <c r="R49" i="302"/>
  <c r="T47" i="302"/>
  <c r="S47" i="302"/>
  <c r="R47" i="302"/>
  <c r="T42" i="302"/>
  <c r="S42" i="302"/>
  <c r="R42" i="302"/>
  <c r="T36" i="302"/>
  <c r="S36" i="302"/>
  <c r="R36" i="302"/>
  <c r="T28" i="302"/>
  <c r="S28" i="302"/>
  <c r="R28" i="302"/>
  <c r="T20" i="302"/>
  <c r="S20" i="302"/>
  <c r="R20" i="302"/>
  <c r="T18" i="302"/>
  <c r="S18" i="302"/>
  <c r="R18" i="302"/>
  <c r="T8" i="302"/>
  <c r="S8" i="302"/>
  <c r="R8" i="302"/>
  <c r="A90" i="302" s="1"/>
  <c r="T84" i="301"/>
  <c r="S84" i="301"/>
  <c r="R84" i="301"/>
  <c r="T77" i="301"/>
  <c r="S77" i="301"/>
  <c r="R77" i="301"/>
  <c r="T72" i="301"/>
  <c r="S72" i="301"/>
  <c r="R72" i="301"/>
  <c r="T65" i="301"/>
  <c r="S65" i="301"/>
  <c r="R65" i="301"/>
  <c r="T57" i="301"/>
  <c r="S57" i="301"/>
  <c r="R57" i="301"/>
  <c r="T54" i="301"/>
  <c r="S54" i="301"/>
  <c r="R54" i="301"/>
  <c r="T49" i="301"/>
  <c r="S49" i="301"/>
  <c r="R49" i="301"/>
  <c r="T47" i="301"/>
  <c r="S47" i="301"/>
  <c r="R47" i="301"/>
  <c r="T42" i="301"/>
  <c r="S42" i="301"/>
  <c r="R42" i="301"/>
  <c r="T36" i="301"/>
  <c r="S36" i="301"/>
  <c r="R36" i="301"/>
  <c r="T28" i="301"/>
  <c r="S28" i="301"/>
  <c r="R28" i="301"/>
  <c r="T20" i="301"/>
  <c r="S20" i="301"/>
  <c r="R20" i="301"/>
  <c r="T18" i="301"/>
  <c r="S18" i="301"/>
  <c r="R18" i="301"/>
  <c r="T8" i="301"/>
  <c r="S8" i="301"/>
  <c r="R8" i="301"/>
  <c r="T84" i="300"/>
  <c r="S84" i="300"/>
  <c r="R84" i="300"/>
  <c r="T77" i="300"/>
  <c r="S77" i="300"/>
  <c r="R77" i="300"/>
  <c r="T72" i="300"/>
  <c r="S72" i="300"/>
  <c r="R72" i="300"/>
  <c r="T65" i="300"/>
  <c r="S65" i="300"/>
  <c r="R65" i="300"/>
  <c r="T57" i="300"/>
  <c r="S57" i="300"/>
  <c r="R57" i="300"/>
  <c r="T54" i="300"/>
  <c r="S54" i="300"/>
  <c r="R54" i="300"/>
  <c r="T49" i="300"/>
  <c r="S49" i="300"/>
  <c r="R49" i="300"/>
  <c r="T47" i="300"/>
  <c r="S47" i="300"/>
  <c r="R47" i="300"/>
  <c r="T42" i="300"/>
  <c r="S42" i="300"/>
  <c r="R42" i="300"/>
  <c r="T36" i="300"/>
  <c r="S36" i="300"/>
  <c r="R36" i="300"/>
  <c r="T28" i="300"/>
  <c r="S28" i="300"/>
  <c r="R28" i="300"/>
  <c r="T20" i="300"/>
  <c r="S20" i="300"/>
  <c r="R20" i="300"/>
  <c r="T18" i="300"/>
  <c r="S18" i="300"/>
  <c r="R18" i="300"/>
  <c r="T8" i="300"/>
  <c r="S8" i="300"/>
  <c r="R8" i="300"/>
  <c r="U8" i="313"/>
  <c r="T7" i="313"/>
  <c r="S7" i="313"/>
  <c r="R7" i="313"/>
  <c r="U8" i="312"/>
  <c r="T7" i="312"/>
  <c r="S7" i="312"/>
  <c r="R7" i="312"/>
  <c r="U8" i="311"/>
  <c r="T7" i="311"/>
  <c r="S7" i="311"/>
  <c r="R7" i="311"/>
  <c r="U8" i="310"/>
  <c r="T7" i="310"/>
  <c r="S7" i="310"/>
  <c r="R7" i="310"/>
  <c r="U8" i="308"/>
  <c r="T7" i="308"/>
  <c r="S7" i="308"/>
  <c r="R7" i="308"/>
  <c r="U8" i="307"/>
  <c r="T7" i="307"/>
  <c r="S7" i="307"/>
  <c r="R7" i="307"/>
  <c r="U8" i="306"/>
  <c r="T7" i="306"/>
  <c r="S7" i="306"/>
  <c r="R7" i="306"/>
  <c r="U8" i="305"/>
  <c r="T7" i="305"/>
  <c r="S7" i="305"/>
  <c r="R7" i="305"/>
  <c r="U8" i="304"/>
  <c r="T7" i="304"/>
  <c r="S7" i="304"/>
  <c r="R7" i="304"/>
  <c r="U8" i="303"/>
  <c r="T7" i="303"/>
  <c r="S7" i="303"/>
  <c r="R7" i="303"/>
  <c r="U8" i="302"/>
  <c r="T7" i="302"/>
  <c r="S7" i="302"/>
  <c r="R7" i="302"/>
  <c r="U8" i="301"/>
  <c r="T7" i="301"/>
  <c r="S7" i="301"/>
  <c r="R7" i="301"/>
  <c r="U8" i="300"/>
  <c r="T7" i="300"/>
  <c r="S7" i="300"/>
  <c r="R7" i="300"/>
  <c r="B61" i="314" a="1"/>
  <c r="B88" i="314" a="1"/>
  <c r="B24" i="314" a="1"/>
  <c r="B69" i="314" a="1"/>
  <c r="B4" i="314" a="1"/>
  <c r="B63" i="314" a="1"/>
  <c r="B96" i="314" a="1"/>
  <c r="B7" i="314" a="1"/>
  <c r="B21" i="314" a="1"/>
  <c r="B62" i="314" a="1"/>
  <c r="B30" i="314" a="1"/>
  <c r="B46" i="314" a="1"/>
  <c r="B57" i="314" a="1"/>
  <c r="B32" i="314" a="1"/>
  <c r="B51" i="314" a="1"/>
  <c r="B75" i="314" a="1"/>
  <c r="B77" i="314" a="1"/>
  <c r="B60" i="314" a="1"/>
  <c r="B79" i="314" a="1"/>
  <c r="B85" i="314" a="1"/>
  <c r="B35" i="314" a="1"/>
  <c r="B86" i="314" a="1"/>
  <c r="B91" i="314" a="1"/>
  <c r="B71" i="314" a="1"/>
  <c r="B47" i="314" a="1"/>
  <c r="B27" i="314" a="1"/>
  <c r="B58" i="314" a="1"/>
  <c r="B53" i="314" a="1"/>
  <c r="B66" i="314" a="1"/>
  <c r="B33" i="314" a="1"/>
  <c r="B36" i="314" a="1"/>
  <c r="B84" i="314" a="1"/>
  <c r="B59" i="314" a="1"/>
  <c r="B49" i="314" a="1"/>
  <c r="B83" i="314" a="1"/>
  <c r="B81" i="314" a="1"/>
  <c r="B92" i="314" a="1"/>
  <c r="B29" i="314" a="1"/>
  <c r="B23" i="314" a="1"/>
  <c r="B28" i="314" a="1"/>
  <c r="B2" i="314" a="1"/>
  <c r="B19" i="314" a="1"/>
  <c r="B17" i="314" a="1"/>
  <c r="B74" i="314" a="1"/>
  <c r="B55" i="314" a="1"/>
  <c r="B5" i="314" a="1"/>
  <c r="B8" i="314" a="1"/>
  <c r="B90" i="314" a="1"/>
  <c r="B39" i="314" a="1"/>
  <c r="B52" i="314" a="1"/>
  <c r="B44" i="314" a="1"/>
  <c r="B101" i="314" a="1"/>
  <c r="B87" i="314" a="1"/>
  <c r="B98" i="314" a="1"/>
  <c r="B48" i="314" a="1"/>
  <c r="B54" i="314" a="1"/>
  <c r="B20" i="314" a="1"/>
  <c r="B14" i="314" a="1"/>
  <c r="B73" i="314" a="1"/>
  <c r="B12" i="314" a="1"/>
  <c r="B38" i="314" a="1"/>
  <c r="B82" i="314" a="1"/>
  <c r="B72" i="314" a="1"/>
  <c r="B6" i="314" a="1"/>
  <c r="B15" i="314" a="1"/>
  <c r="B16" i="314" a="1"/>
  <c r="B95" i="314" a="1"/>
  <c r="B37" i="314" a="1"/>
  <c r="B99" i="314" a="1"/>
  <c r="B9" i="314" a="1"/>
  <c r="B67" i="314" a="1"/>
  <c r="B40" i="314" a="1"/>
  <c r="B11" i="314" a="1"/>
  <c r="B100" i="314" a="1"/>
  <c r="B78" i="314" a="1"/>
  <c r="B31" i="314" a="1"/>
  <c r="B3" i="314" a="1"/>
  <c r="B45" i="314" a="1"/>
  <c r="B76" i="314" a="1"/>
  <c r="B65" i="314" a="1"/>
  <c r="B56" i="314" a="1"/>
  <c r="B64" i="314" a="1"/>
  <c r="B22" i="314" a="1"/>
  <c r="B80" i="314" a="1"/>
  <c r="B13" i="314" a="1"/>
  <c r="B70" i="314" a="1"/>
  <c r="B41" i="314" a="1"/>
  <c r="B93" i="314" a="1"/>
  <c r="B25" i="314" a="1"/>
  <c r="B43" i="314" a="1"/>
  <c r="B34" i="314" a="1"/>
  <c r="B1" i="314" a="1"/>
  <c r="B68" i="314" a="1"/>
  <c r="B97" i="314" a="1"/>
  <c r="B18" i="314" a="1"/>
  <c r="B26" i="314" a="1"/>
  <c r="B89" i="314" a="1"/>
  <c r="B50" i="314" a="1"/>
  <c r="B42" i="314" a="1"/>
  <c r="B94" i="314" a="1"/>
  <c r="B10" i="314" a="1"/>
  <c r="O29" i="2" a="1"/>
  <c r="O31" i="2" a="1"/>
  <c r="D29" i="2" a="1"/>
  <c r="I30" i="2" a="1"/>
  <c r="J31" i="2" a="1"/>
  <c r="I31" i="2" a="1"/>
  <c r="P31" i="2" a="1"/>
  <c r="N31" i="2" a="1"/>
  <c r="E31" i="2" a="1"/>
  <c r="N30" i="2" a="1"/>
  <c r="N29" i="2" a="1"/>
  <c r="E30" i="2" a="1"/>
  <c r="C72" i="2" a="1"/>
  <c r="F31" i="2" a="1"/>
  <c r="G30" i="2" a="1"/>
  <c r="K29" i="2" a="1"/>
  <c r="K30" i="2" a="1"/>
  <c r="L30" i="2" a="1"/>
  <c r="J30" i="2" a="1"/>
  <c r="L29" i="2" a="1"/>
  <c r="J29" i="2" a="1"/>
  <c r="O30" i="2" a="1"/>
  <c r="C31" i="2" a="1"/>
  <c r="I29" i="2" a="1"/>
  <c r="L31" i="2" a="1"/>
  <c r="G31" i="2" a="1"/>
  <c r="P30" i="2" a="1"/>
  <c r="H30" i="2" a="1"/>
  <c r="D30" i="2" a="1"/>
  <c r="P29" i="2" a="1"/>
  <c r="F29" i="2" a="1"/>
  <c r="G29" i="2" a="1"/>
  <c r="K31" i="2" a="1"/>
  <c r="D31" i="2" a="1"/>
  <c r="H31" i="2" a="1"/>
  <c r="C29" i="2" a="1"/>
  <c r="M29" i="2" a="1"/>
  <c r="M31" i="2" a="1"/>
  <c r="M30" i="2" a="1"/>
  <c r="C30" i="2" a="1"/>
  <c r="E29" i="2" a="1"/>
  <c r="H29" i="2" a="1"/>
  <c r="F30" i="2" a="1"/>
  <c r="A92" i="301" l="1"/>
  <c r="A98" i="324"/>
  <c r="A90" i="324"/>
  <c r="A92" i="324"/>
  <c r="A90" i="323"/>
  <c r="F31" i="2"/>
  <c r="W31" i="2" s="1"/>
  <c r="N31" i="2"/>
  <c r="AE31" i="2" s="1"/>
  <c r="I31" i="2"/>
  <c r="Z31" i="2" s="1"/>
  <c r="G31" i="2"/>
  <c r="X31" i="2" s="1"/>
  <c r="O31" i="2"/>
  <c r="AF31" i="2" s="1"/>
  <c r="L31" i="2"/>
  <c r="AC31" i="2" s="1"/>
  <c r="J31" i="2"/>
  <c r="AA31" i="2" s="1"/>
  <c r="D31" i="2"/>
  <c r="U31" i="2" s="1"/>
  <c r="E31" i="2"/>
  <c r="V31" i="2" s="1"/>
  <c r="M31" i="2"/>
  <c r="AD31" i="2" s="1"/>
  <c r="H31" i="2"/>
  <c r="Y31" i="2" s="1"/>
  <c r="P31" i="2"/>
  <c r="AG31" i="2" s="1"/>
  <c r="C31" i="2"/>
  <c r="T31" i="2" s="1"/>
  <c r="K31" i="2"/>
  <c r="AB31" i="2" s="1"/>
  <c r="F30" i="2"/>
  <c r="W30" i="2" s="1"/>
  <c r="N30" i="2"/>
  <c r="AE30" i="2" s="1"/>
  <c r="D30" i="2"/>
  <c r="U30" i="2" s="1"/>
  <c r="L30" i="2"/>
  <c r="AC30" i="2" s="1"/>
  <c r="G30" i="2"/>
  <c r="X30" i="2" s="1"/>
  <c r="O30" i="2"/>
  <c r="AF30" i="2" s="1"/>
  <c r="J30" i="2"/>
  <c r="AA30" i="2" s="1"/>
  <c r="E30" i="2"/>
  <c r="V30" i="2" s="1"/>
  <c r="M30" i="2"/>
  <c r="AD30" i="2" s="1"/>
  <c r="H30" i="2"/>
  <c r="Y30" i="2" s="1"/>
  <c r="P30" i="2"/>
  <c r="AG30" i="2" s="1"/>
  <c r="I30" i="2"/>
  <c r="Z30" i="2" s="1"/>
  <c r="C30" i="2"/>
  <c r="T30" i="2" s="1"/>
  <c r="K30" i="2"/>
  <c r="AB30" i="2" s="1"/>
  <c r="N29" i="2"/>
  <c r="AE29" i="2" s="1"/>
  <c r="I29" i="2"/>
  <c r="Z29" i="2" s="1"/>
  <c r="D29" i="2"/>
  <c r="U29" i="2" s="1"/>
  <c r="L29" i="2"/>
  <c r="AC29" i="2" s="1"/>
  <c r="G29" i="2"/>
  <c r="X29" i="2" s="1"/>
  <c r="O29" i="2"/>
  <c r="AF29" i="2" s="1"/>
  <c r="F29" i="2"/>
  <c r="W29" i="2" s="1"/>
  <c r="J29" i="2"/>
  <c r="AA29" i="2" s="1"/>
  <c r="E29" i="2"/>
  <c r="V29" i="2" s="1"/>
  <c r="M29" i="2"/>
  <c r="AD29" i="2" s="1"/>
  <c r="H29" i="2"/>
  <c r="Y29" i="2" s="1"/>
  <c r="P29" i="2"/>
  <c r="AG29" i="2" s="1"/>
  <c r="C29" i="2"/>
  <c r="T29" i="2" s="1"/>
  <c r="K29" i="2"/>
  <c r="AB29" i="2" s="1"/>
  <c r="A90" i="322"/>
  <c r="A98" i="321"/>
  <c r="A90" i="321"/>
  <c r="A90" i="320"/>
  <c r="A92" i="320"/>
  <c r="A96" i="319"/>
  <c r="A90" i="319"/>
  <c r="A92" i="319"/>
  <c r="A96" i="264"/>
  <c r="A96" i="259"/>
  <c r="A96" i="318"/>
  <c r="A92" i="318"/>
  <c r="A90" i="318"/>
  <c r="A92" i="300"/>
  <c r="A90" i="301"/>
  <c r="A92" i="302"/>
  <c r="A92" i="303"/>
  <c r="A90" i="303"/>
  <c r="A90" i="306"/>
  <c r="A92" i="311"/>
  <c r="A90" i="311"/>
  <c r="A92" i="312"/>
  <c r="A90" i="312"/>
  <c r="A92" i="310"/>
  <c r="A92" i="313"/>
  <c r="A90" i="313"/>
  <c r="A90" i="310"/>
  <c r="A92" i="306"/>
  <c r="A90" i="304"/>
  <c r="A92" i="304"/>
  <c r="A90" i="300"/>
  <c r="B101" i="314"/>
  <c r="B97" i="314"/>
  <c r="B93" i="314"/>
  <c r="B89" i="314"/>
  <c r="B85" i="314"/>
  <c r="B81" i="314"/>
  <c r="B77" i="314"/>
  <c r="B73" i="314"/>
  <c r="B69" i="314"/>
  <c r="B65" i="314"/>
  <c r="B61" i="314"/>
  <c r="B57" i="314"/>
  <c r="B53" i="314"/>
  <c r="B49" i="314"/>
  <c r="B45" i="314"/>
  <c r="B41" i="314"/>
  <c r="B37" i="314"/>
  <c r="B33" i="314"/>
  <c r="B29" i="314"/>
  <c r="B25" i="314"/>
  <c r="B21" i="314"/>
  <c r="B17" i="314"/>
  <c r="B13" i="314"/>
  <c r="B9" i="314"/>
  <c r="B5" i="314"/>
  <c r="B100" i="314"/>
  <c r="B96" i="314"/>
  <c r="B92" i="314"/>
  <c r="B88" i="314"/>
  <c r="B84" i="314"/>
  <c r="B80" i="314"/>
  <c r="B76" i="314"/>
  <c r="B72" i="314"/>
  <c r="B68" i="314"/>
  <c r="B64" i="314"/>
  <c r="B60" i="314"/>
  <c r="B56" i="314"/>
  <c r="B52" i="314"/>
  <c r="B48" i="314"/>
  <c r="B44" i="314"/>
  <c r="B40" i="314"/>
  <c r="B36" i="314"/>
  <c r="B32" i="314"/>
  <c r="B28" i="314"/>
  <c r="B24" i="314"/>
  <c r="B20" i="314"/>
  <c r="B16" i="314"/>
  <c r="B12" i="314"/>
  <c r="B8" i="314"/>
  <c r="B4" i="314"/>
  <c r="B99" i="314"/>
  <c r="B95" i="314"/>
  <c r="B91" i="314"/>
  <c r="B87" i="314"/>
  <c r="B83" i="314"/>
  <c r="B79" i="314"/>
  <c r="B75" i="314"/>
  <c r="B71" i="314"/>
  <c r="B67" i="314"/>
  <c r="B63" i="314"/>
  <c r="B59" i="314"/>
  <c r="B55" i="314"/>
  <c r="B51" i="314"/>
  <c r="B47" i="314"/>
  <c r="B43" i="314"/>
  <c r="B39" i="314"/>
  <c r="B35" i="314"/>
  <c r="B31" i="314"/>
  <c r="B27" i="314"/>
  <c r="B23" i="314"/>
  <c r="B19" i="314"/>
  <c r="B15" i="314"/>
  <c r="B11" i="314"/>
  <c r="B7" i="314"/>
  <c r="B3" i="314"/>
  <c r="B98" i="314"/>
  <c r="B94" i="314"/>
  <c r="B90" i="314"/>
  <c r="B86" i="314"/>
  <c r="B82" i="314"/>
  <c r="B78" i="314"/>
  <c r="B74" i="314"/>
  <c r="B70" i="314"/>
  <c r="B66" i="314"/>
  <c r="B62" i="314"/>
  <c r="B58" i="314"/>
  <c r="B54" i="314"/>
  <c r="B50" i="314"/>
  <c r="B46" i="314"/>
  <c r="B42" i="314"/>
  <c r="B38" i="314"/>
  <c r="B34" i="314"/>
  <c r="B30" i="314"/>
  <c r="B26" i="314"/>
  <c r="B22" i="314"/>
  <c r="B18" i="314"/>
  <c r="B14" i="314"/>
  <c r="B10" i="314"/>
  <c r="B6" i="314"/>
  <c r="B2" i="314"/>
  <c r="B1" i="314"/>
  <c r="C72" i="2"/>
  <c r="A92" i="307"/>
  <c r="A90" i="307"/>
  <c r="A90" i="308"/>
  <c r="A92" i="308"/>
  <c r="A90" i="305"/>
  <c r="A92" i="305"/>
  <c r="V84" i="299"/>
  <c r="U84" i="299"/>
  <c r="V77" i="299"/>
  <c r="U77" i="299"/>
  <c r="V72" i="299"/>
  <c r="U72" i="299"/>
  <c r="V65" i="299"/>
  <c r="U65" i="299"/>
  <c r="V57" i="299"/>
  <c r="U57" i="299"/>
  <c r="V54" i="299"/>
  <c r="U54" i="299"/>
  <c r="V49" i="299"/>
  <c r="U49" i="299"/>
  <c r="V47" i="299"/>
  <c r="U47" i="299"/>
  <c r="V42" i="299"/>
  <c r="U42" i="299"/>
  <c r="V36" i="299"/>
  <c r="U36" i="299"/>
  <c r="V28" i="299"/>
  <c r="U28" i="299"/>
  <c r="V20" i="299"/>
  <c r="U20" i="299"/>
  <c r="V18" i="299"/>
  <c r="A98" i="299" s="1"/>
  <c r="U18" i="299"/>
  <c r="V8" i="299"/>
  <c r="U8" i="299"/>
  <c r="A96" i="299" s="1"/>
  <c r="A92" i="299"/>
  <c r="A90" i="299"/>
  <c r="T7" i="299"/>
  <c r="S7" i="299"/>
  <c r="R7" i="299"/>
  <c r="V84" i="297"/>
  <c r="U84" i="297"/>
  <c r="V77" i="297"/>
  <c r="U77" i="297"/>
  <c r="V72" i="297"/>
  <c r="U72" i="297"/>
  <c r="V65" i="297"/>
  <c r="U65" i="297"/>
  <c r="V57" i="297"/>
  <c r="U57" i="297"/>
  <c r="V54" i="297"/>
  <c r="U54" i="297"/>
  <c r="V49" i="297"/>
  <c r="U49" i="297"/>
  <c r="V47" i="297"/>
  <c r="U47" i="297"/>
  <c r="A90" i="297"/>
  <c r="V42" i="297"/>
  <c r="U42" i="297"/>
  <c r="V36" i="297"/>
  <c r="U36" i="297"/>
  <c r="V28" i="297"/>
  <c r="U28" i="297"/>
  <c r="V20" i="297"/>
  <c r="U20" i="297"/>
  <c r="V18" i="297"/>
  <c r="U18" i="297"/>
  <c r="A92" i="297"/>
  <c r="V8" i="297"/>
  <c r="U8" i="297"/>
  <c r="T7" i="297"/>
  <c r="S7" i="297"/>
  <c r="R7" i="297"/>
  <c r="V84" i="296"/>
  <c r="U84" i="296"/>
  <c r="V77" i="296"/>
  <c r="U77" i="296"/>
  <c r="V72" i="296"/>
  <c r="U72" i="296"/>
  <c r="V65" i="296"/>
  <c r="U65" i="296"/>
  <c r="V57" i="296"/>
  <c r="U57" i="296"/>
  <c r="V54" i="296"/>
  <c r="U54" i="296"/>
  <c r="V49" i="296"/>
  <c r="U49" i="296"/>
  <c r="V47" i="296"/>
  <c r="U47" i="296"/>
  <c r="V42" i="296"/>
  <c r="U42" i="296"/>
  <c r="V36" i="296"/>
  <c r="U36" i="296"/>
  <c r="V28" i="296"/>
  <c r="U28" i="296"/>
  <c r="V20" i="296"/>
  <c r="U20" i="296"/>
  <c r="V18" i="296"/>
  <c r="U18" i="296"/>
  <c r="A90" i="296"/>
  <c r="V8" i="296"/>
  <c r="U8" i="296"/>
  <c r="A96" i="296" s="1"/>
  <c r="A92" i="296"/>
  <c r="T7" i="296"/>
  <c r="S7" i="296"/>
  <c r="R7" i="296"/>
  <c r="V84" i="295"/>
  <c r="U84" i="295"/>
  <c r="V77" i="295"/>
  <c r="U77" i="295"/>
  <c r="V72" i="295"/>
  <c r="U72" i="295"/>
  <c r="V65" i="295"/>
  <c r="U65" i="295"/>
  <c r="V57" i="295"/>
  <c r="U57" i="295"/>
  <c r="V54" i="295"/>
  <c r="U54" i="295"/>
  <c r="V49" i="295"/>
  <c r="U49" i="295"/>
  <c r="V47" i="295"/>
  <c r="U47" i="295"/>
  <c r="V42" i="295"/>
  <c r="U42" i="295"/>
  <c r="V36" i="295"/>
  <c r="U36" i="295"/>
  <c r="V28" i="295"/>
  <c r="U28" i="295"/>
  <c r="V20" i="295"/>
  <c r="U20" i="295"/>
  <c r="V18" i="295"/>
  <c r="U18" i="295"/>
  <c r="A96" i="295" s="1"/>
  <c r="V8" i="295"/>
  <c r="U8" i="295"/>
  <c r="A92" i="295"/>
  <c r="A90" i="295"/>
  <c r="T7" i="295"/>
  <c r="S7" i="295"/>
  <c r="R7" i="295"/>
  <c r="V84" i="294"/>
  <c r="U84" i="294"/>
  <c r="V77" i="294"/>
  <c r="U77" i="294"/>
  <c r="V72" i="294"/>
  <c r="U72" i="294"/>
  <c r="V65" i="294"/>
  <c r="U65" i="294"/>
  <c r="V57" i="294"/>
  <c r="U57" i="294"/>
  <c r="V54" i="294"/>
  <c r="U54" i="294"/>
  <c r="V49" i="294"/>
  <c r="U49" i="294"/>
  <c r="V47" i="294"/>
  <c r="U47" i="294"/>
  <c r="V42" i="294"/>
  <c r="U42" i="294"/>
  <c r="V36" i="294"/>
  <c r="U36" i="294"/>
  <c r="V28" i="294"/>
  <c r="U28" i="294"/>
  <c r="V20" i="294"/>
  <c r="U20" i="294"/>
  <c r="V18" i="294"/>
  <c r="A98" i="294" s="1"/>
  <c r="U18" i="294"/>
  <c r="A90" i="294"/>
  <c r="V8" i="294"/>
  <c r="U8" i="294"/>
  <c r="A96" i="294" s="1"/>
  <c r="A92" i="294"/>
  <c r="T7" i="294"/>
  <c r="S7" i="294"/>
  <c r="R7" i="294"/>
  <c r="V84" i="293"/>
  <c r="U84" i="293"/>
  <c r="V77" i="293"/>
  <c r="U77" i="293"/>
  <c r="V72" i="293"/>
  <c r="U72" i="293"/>
  <c r="V65" i="293"/>
  <c r="U65" i="293"/>
  <c r="V57" i="293"/>
  <c r="U57" i="293"/>
  <c r="V54" i="293"/>
  <c r="U54" i="293"/>
  <c r="V49" i="293"/>
  <c r="U49" i="293"/>
  <c r="V47" i="293"/>
  <c r="U47" i="293"/>
  <c r="V42" i="293"/>
  <c r="U42" i="293"/>
  <c r="V36" i="293"/>
  <c r="U36" i="293"/>
  <c r="V28" i="293"/>
  <c r="U28" i="293"/>
  <c r="V20" i="293"/>
  <c r="U20" i="293"/>
  <c r="V18" i="293"/>
  <c r="U18" i="293"/>
  <c r="V8" i="293"/>
  <c r="U8" i="293"/>
  <c r="A96" i="293" s="1"/>
  <c r="A92" i="293"/>
  <c r="A90" i="293"/>
  <c r="T7" i="293"/>
  <c r="S7" i="293"/>
  <c r="R7" i="293"/>
  <c r="V84" i="292"/>
  <c r="U84" i="292"/>
  <c r="V77" i="292"/>
  <c r="U77" i="292"/>
  <c r="V72" i="292"/>
  <c r="U72" i="292"/>
  <c r="V65" i="292"/>
  <c r="U65" i="292"/>
  <c r="V57" i="292"/>
  <c r="U57" i="292"/>
  <c r="V54" i="292"/>
  <c r="U54" i="292"/>
  <c r="V49" i="292"/>
  <c r="U49" i="292"/>
  <c r="V47" i="292"/>
  <c r="U47" i="292"/>
  <c r="A92" i="292"/>
  <c r="V42" i="292"/>
  <c r="U42" i="292"/>
  <c r="V36" i="292"/>
  <c r="U36" i="292"/>
  <c r="V28" i="292"/>
  <c r="U28" i="292"/>
  <c r="V20" i="292"/>
  <c r="U20" i="292"/>
  <c r="V18" i="292"/>
  <c r="A98" i="292" s="1"/>
  <c r="U18" i="292"/>
  <c r="V8" i="292"/>
  <c r="U8" i="292"/>
  <c r="A96" i="292" s="1"/>
  <c r="A90" i="292"/>
  <c r="T7" i="292"/>
  <c r="S7" i="292"/>
  <c r="R7" i="292"/>
  <c r="V84" i="291"/>
  <c r="U84" i="291"/>
  <c r="V77" i="291"/>
  <c r="U77" i="291"/>
  <c r="V72" i="291"/>
  <c r="U72" i="291"/>
  <c r="V65" i="291"/>
  <c r="U65" i="291"/>
  <c r="V57" i="291"/>
  <c r="U57" i="291"/>
  <c r="V54" i="291"/>
  <c r="U54" i="291"/>
  <c r="V49" i="291"/>
  <c r="U49" i="291"/>
  <c r="V47" i="291"/>
  <c r="U47" i="291"/>
  <c r="V42" i="291"/>
  <c r="U42" i="291"/>
  <c r="V36" i="291"/>
  <c r="U36" i="291"/>
  <c r="A90" i="291"/>
  <c r="V28" i="291"/>
  <c r="U28" i="291"/>
  <c r="V20" i="291"/>
  <c r="U20" i="291"/>
  <c r="V18" i="291"/>
  <c r="U18" i="291"/>
  <c r="A96" i="291" s="1"/>
  <c r="A92" i="291"/>
  <c r="V8" i="291"/>
  <c r="U8" i="291"/>
  <c r="T7" i="291"/>
  <c r="S7" i="291"/>
  <c r="R7" i="291"/>
  <c r="V84" i="290"/>
  <c r="U84" i="290"/>
  <c r="V77" i="290"/>
  <c r="U77" i="290"/>
  <c r="V72" i="290"/>
  <c r="U72" i="290"/>
  <c r="V65" i="290"/>
  <c r="U65" i="290"/>
  <c r="V57" i="290"/>
  <c r="U57" i="290"/>
  <c r="V54" i="290"/>
  <c r="U54" i="290"/>
  <c r="V49" i="290"/>
  <c r="U49" i="290"/>
  <c r="V47" i="290"/>
  <c r="U47" i="290"/>
  <c r="V42" i="290"/>
  <c r="U42" i="290"/>
  <c r="V36" i="290"/>
  <c r="U36" i="290"/>
  <c r="V28" i="290"/>
  <c r="U28" i="290"/>
  <c r="V20" i="290"/>
  <c r="U20" i="290"/>
  <c r="V18" i="290"/>
  <c r="U18" i="290"/>
  <c r="V8" i="290"/>
  <c r="U8" i="290"/>
  <c r="A92" i="290"/>
  <c r="A90" i="290"/>
  <c r="T7" i="290"/>
  <c r="S7" i="290"/>
  <c r="R7" i="290"/>
  <c r="V84" i="288"/>
  <c r="U84" i="288"/>
  <c r="V77" i="288"/>
  <c r="U77" i="288"/>
  <c r="V72" i="288"/>
  <c r="U72" i="288"/>
  <c r="V65" i="288"/>
  <c r="U65" i="288"/>
  <c r="V57" i="288"/>
  <c r="U57" i="288"/>
  <c r="V54" i="288"/>
  <c r="U54" i="288"/>
  <c r="V49" i="288"/>
  <c r="U49" i="288"/>
  <c r="V47" i="288"/>
  <c r="U47" i="288"/>
  <c r="A90" i="288"/>
  <c r="V42" i="288"/>
  <c r="U42" i="288"/>
  <c r="V36" i="288"/>
  <c r="U36" i="288"/>
  <c r="V28" i="288"/>
  <c r="U28" i="288"/>
  <c r="V20" i="288"/>
  <c r="U20" i="288"/>
  <c r="V18" i="288"/>
  <c r="U18" i="288"/>
  <c r="V8" i="288"/>
  <c r="U8" i="288"/>
  <c r="A92" i="288"/>
  <c r="T7" i="288"/>
  <c r="S7" i="288"/>
  <c r="R7" i="288"/>
  <c r="V84" i="286"/>
  <c r="U84" i="286"/>
  <c r="V77" i="286"/>
  <c r="U77" i="286"/>
  <c r="V72" i="286"/>
  <c r="U72" i="286"/>
  <c r="V65" i="286"/>
  <c r="U65" i="286"/>
  <c r="V57" i="286"/>
  <c r="U57" i="286"/>
  <c r="V54" i="286"/>
  <c r="U54" i="286"/>
  <c r="V49" i="286"/>
  <c r="U49" i="286"/>
  <c r="V47" i="286"/>
  <c r="U47" i="286"/>
  <c r="V42" i="286"/>
  <c r="U42" i="286"/>
  <c r="V36" i="286"/>
  <c r="U36" i="286"/>
  <c r="V28" i="286"/>
  <c r="U28" i="286"/>
  <c r="V20" i="286"/>
  <c r="U20" i="286"/>
  <c r="V18" i="286"/>
  <c r="U18" i="286"/>
  <c r="A90" i="286"/>
  <c r="V8" i="286"/>
  <c r="U8" i="286"/>
  <c r="A92" i="286"/>
  <c r="T7" i="286"/>
  <c r="S7" i="286"/>
  <c r="R7" i="286"/>
  <c r="V84" i="285"/>
  <c r="U84" i="285"/>
  <c r="V77" i="285"/>
  <c r="U77" i="285"/>
  <c r="V72" i="285"/>
  <c r="U72" i="285"/>
  <c r="V65" i="285"/>
  <c r="U65" i="285"/>
  <c r="V57" i="285"/>
  <c r="U57" i="285"/>
  <c r="V54" i="285"/>
  <c r="U54" i="285"/>
  <c r="V49" i="285"/>
  <c r="U49" i="285"/>
  <c r="V47" i="285"/>
  <c r="U47" i="285"/>
  <c r="V42" i="285"/>
  <c r="U42" i="285"/>
  <c r="V36" i="285"/>
  <c r="U36" i="285"/>
  <c r="V28" i="285"/>
  <c r="U28" i="285"/>
  <c r="V20" i="285"/>
  <c r="U20" i="285"/>
  <c r="V18" i="285"/>
  <c r="U18" i="285"/>
  <c r="A96" i="285" s="1"/>
  <c r="V8" i="285"/>
  <c r="U8" i="285"/>
  <c r="A92" i="285"/>
  <c r="A90" i="285"/>
  <c r="T7" i="285"/>
  <c r="S7" i="285"/>
  <c r="R7" i="285"/>
  <c r="V84" i="284"/>
  <c r="U84" i="284"/>
  <c r="V77" i="284"/>
  <c r="U77" i="284"/>
  <c r="V72" i="284"/>
  <c r="U72" i="284"/>
  <c r="V65" i="284"/>
  <c r="U65" i="284"/>
  <c r="V57" i="284"/>
  <c r="U57" i="284"/>
  <c r="V54" i="284"/>
  <c r="U54" i="284"/>
  <c r="V49" i="284"/>
  <c r="U49" i="284"/>
  <c r="V47" i="284"/>
  <c r="U47" i="284"/>
  <c r="V42" i="284"/>
  <c r="U42" i="284"/>
  <c r="V36" i="284"/>
  <c r="U36" i="284"/>
  <c r="A92" i="284"/>
  <c r="V28" i="284"/>
  <c r="U28" i="284"/>
  <c r="V20" i="284"/>
  <c r="U20" i="284"/>
  <c r="V18" i="284"/>
  <c r="U18" i="284"/>
  <c r="A90" i="284"/>
  <c r="V8" i="284"/>
  <c r="U8" i="284"/>
  <c r="T7" i="284"/>
  <c r="S7" i="284"/>
  <c r="R7" i="284"/>
  <c r="V84" i="283"/>
  <c r="U84" i="283"/>
  <c r="V77" i="283"/>
  <c r="U77" i="283"/>
  <c r="V72" i="283"/>
  <c r="U72" i="283"/>
  <c r="V65" i="283"/>
  <c r="U65" i="283"/>
  <c r="V57" i="283"/>
  <c r="U57" i="283"/>
  <c r="V54" i="283"/>
  <c r="U54" i="283"/>
  <c r="V49" i="283"/>
  <c r="U49" i="283"/>
  <c r="V47" i="283"/>
  <c r="U47" i="283"/>
  <c r="V42" i="283"/>
  <c r="U42" i="283"/>
  <c r="V36" i="283"/>
  <c r="U36" i="283"/>
  <c r="V28" i="283"/>
  <c r="U28" i="283"/>
  <c r="V20" i="283"/>
  <c r="U20" i="283"/>
  <c r="V18" i="283"/>
  <c r="U18" i="283"/>
  <c r="V8" i="283"/>
  <c r="U8" i="283"/>
  <c r="A92" i="283"/>
  <c r="A90" i="283"/>
  <c r="T7" i="283"/>
  <c r="S7" i="283"/>
  <c r="R7" i="283"/>
  <c r="V84" i="282"/>
  <c r="U84" i="282"/>
  <c r="V77" i="282"/>
  <c r="U77" i="282"/>
  <c r="V72" i="282"/>
  <c r="U72" i="282"/>
  <c r="V65" i="282"/>
  <c r="U65" i="282"/>
  <c r="V57" i="282"/>
  <c r="U57" i="282"/>
  <c r="V54" i="282"/>
  <c r="U54" i="282"/>
  <c r="V49" i="282"/>
  <c r="U49" i="282"/>
  <c r="V47" i="282"/>
  <c r="U47" i="282"/>
  <c r="A92" i="282"/>
  <c r="V42" i="282"/>
  <c r="U42" i="282"/>
  <c r="V36" i="282"/>
  <c r="U36" i="282"/>
  <c r="V28" i="282"/>
  <c r="U28" i="282"/>
  <c r="V20" i="282"/>
  <c r="U20" i="282"/>
  <c r="V18" i="282"/>
  <c r="A98" i="282" s="1"/>
  <c r="U18" i="282"/>
  <c r="V8" i="282"/>
  <c r="U8" i="282"/>
  <c r="A96" i="282" s="1"/>
  <c r="A90" i="282"/>
  <c r="T7" i="282"/>
  <c r="S7" i="282"/>
  <c r="R7" i="282"/>
  <c r="V84" i="281"/>
  <c r="U84" i="281"/>
  <c r="V77" i="281"/>
  <c r="U77" i="281"/>
  <c r="V72" i="281"/>
  <c r="U72" i="281"/>
  <c r="V65" i="281"/>
  <c r="U65" i="281"/>
  <c r="V57" i="281"/>
  <c r="U57" i="281"/>
  <c r="V54" i="281"/>
  <c r="U54" i="281"/>
  <c r="V49" i="281"/>
  <c r="U49" i="281"/>
  <c r="V47" i="281"/>
  <c r="U47" i="281"/>
  <c r="V42" i="281"/>
  <c r="U42" i="281"/>
  <c r="V36" i="281"/>
  <c r="U36" i="281"/>
  <c r="A90" i="281"/>
  <c r="V28" i="281"/>
  <c r="U28" i="281"/>
  <c r="V20" i="281"/>
  <c r="U20" i="281"/>
  <c r="V18" i="281"/>
  <c r="U18" i="281"/>
  <c r="A96" i="281" s="1"/>
  <c r="V8" i="281"/>
  <c r="A98" i="281" s="1"/>
  <c r="U8" i="281"/>
  <c r="A92" i="281"/>
  <c r="T7" i="281"/>
  <c r="S7" i="281"/>
  <c r="R7" i="281"/>
  <c r="V84" i="280"/>
  <c r="U84" i="280"/>
  <c r="V77" i="280"/>
  <c r="U77" i="280"/>
  <c r="V72" i="280"/>
  <c r="U72" i="280"/>
  <c r="V65" i="280"/>
  <c r="U65" i="280"/>
  <c r="V57" i="280"/>
  <c r="U57" i="280"/>
  <c r="V54" i="280"/>
  <c r="U54" i="280"/>
  <c r="V49" i="280"/>
  <c r="U49" i="280"/>
  <c r="V47" i="280"/>
  <c r="U47" i="280"/>
  <c r="V42" i="280"/>
  <c r="U42" i="280"/>
  <c r="V36" i="280"/>
  <c r="U36" i="280"/>
  <c r="V28" i="280"/>
  <c r="U28" i="280"/>
  <c r="V20" i="280"/>
  <c r="U20" i="280"/>
  <c r="V18" i="280"/>
  <c r="A98" i="280" s="1"/>
  <c r="U18" i="280"/>
  <c r="V8" i="280"/>
  <c r="U8" i="280"/>
  <c r="A92" i="280"/>
  <c r="A90" i="280"/>
  <c r="T7" i="280"/>
  <c r="S7" i="280"/>
  <c r="R7" i="280"/>
  <c r="V84" i="279"/>
  <c r="U84" i="279"/>
  <c r="V77" i="279"/>
  <c r="U77" i="279"/>
  <c r="V72" i="279"/>
  <c r="U72" i="279"/>
  <c r="V65" i="279"/>
  <c r="U65" i="279"/>
  <c r="V57" i="279"/>
  <c r="U57" i="279"/>
  <c r="V54" i="279"/>
  <c r="U54" i="279"/>
  <c r="V49" i="279"/>
  <c r="U49" i="279"/>
  <c r="V47" i="279"/>
  <c r="U47" i="279"/>
  <c r="A90" i="279"/>
  <c r="V42" i="279"/>
  <c r="U42" i="279"/>
  <c r="V36" i="279"/>
  <c r="U36" i="279"/>
  <c r="V28" i="279"/>
  <c r="U28" i="279"/>
  <c r="V20" i="279"/>
  <c r="U20" i="279"/>
  <c r="V18" i="279"/>
  <c r="U18" i="279"/>
  <c r="A92" i="279"/>
  <c r="V8" i="279"/>
  <c r="U8" i="279"/>
  <c r="T7" i="279"/>
  <c r="S7" i="279"/>
  <c r="R7" i="279"/>
  <c r="V84" i="278"/>
  <c r="U84" i="278"/>
  <c r="V77" i="278"/>
  <c r="U77" i="278"/>
  <c r="V72" i="278"/>
  <c r="U72" i="278"/>
  <c r="V65" i="278"/>
  <c r="U65" i="278"/>
  <c r="V57" i="278"/>
  <c r="U57" i="278"/>
  <c r="V54" i="278"/>
  <c r="U54" i="278"/>
  <c r="V49" i="278"/>
  <c r="U49" i="278"/>
  <c r="V47" i="278"/>
  <c r="U47" i="278"/>
  <c r="V42" i="278"/>
  <c r="U42" i="278"/>
  <c r="V36" i="278"/>
  <c r="U36" i="278"/>
  <c r="V28" i="278"/>
  <c r="U28" i="278"/>
  <c r="V20" i="278"/>
  <c r="U20" i="278"/>
  <c r="V18" i="278"/>
  <c r="U18" i="278"/>
  <c r="A90" i="278"/>
  <c r="V8" i="278"/>
  <c r="U8" i="278"/>
  <c r="A96" i="278" s="1"/>
  <c r="A92" i="278"/>
  <c r="T7" i="278"/>
  <c r="S7" i="278"/>
  <c r="R7" i="278"/>
  <c r="V84" i="276"/>
  <c r="U84" i="276"/>
  <c r="V77" i="276"/>
  <c r="U77" i="276"/>
  <c r="V72" i="276"/>
  <c r="U72" i="276"/>
  <c r="V65" i="276"/>
  <c r="U65" i="276"/>
  <c r="V57" i="276"/>
  <c r="U57" i="276"/>
  <c r="V54" i="276"/>
  <c r="U54" i="276"/>
  <c r="V49" i="276"/>
  <c r="U49" i="276"/>
  <c r="V47" i="276"/>
  <c r="U47" i="276"/>
  <c r="V42" i="276"/>
  <c r="U42" i="276"/>
  <c r="V36" i="276"/>
  <c r="U36" i="276"/>
  <c r="V28" i="276"/>
  <c r="U28" i="276"/>
  <c r="V20" i="276"/>
  <c r="U20" i="276"/>
  <c r="V18" i="276"/>
  <c r="U18" i="276"/>
  <c r="A96" i="276" s="1"/>
  <c r="V8" i="276"/>
  <c r="U8" i="276"/>
  <c r="A92" i="276"/>
  <c r="A90" i="276"/>
  <c r="T7" i="276"/>
  <c r="S7" i="276"/>
  <c r="R7" i="276"/>
  <c r="V84" i="275"/>
  <c r="U84" i="275"/>
  <c r="V77" i="275"/>
  <c r="U77" i="275"/>
  <c r="V72" i="275"/>
  <c r="U72" i="275"/>
  <c r="V65" i="275"/>
  <c r="U65" i="275"/>
  <c r="V57" i="275"/>
  <c r="U57" i="275"/>
  <c r="V54" i="275"/>
  <c r="U54" i="275"/>
  <c r="V49" i="275"/>
  <c r="U49" i="275"/>
  <c r="V47" i="275"/>
  <c r="U47" i="275"/>
  <c r="V42" i="275"/>
  <c r="U42" i="275"/>
  <c r="V36" i="275"/>
  <c r="U36" i="275"/>
  <c r="A92" i="275"/>
  <c r="V28" i="275"/>
  <c r="U28" i="275"/>
  <c r="V20" i="275"/>
  <c r="U20" i="275"/>
  <c r="V18" i="275"/>
  <c r="U18" i="275"/>
  <c r="V8" i="275"/>
  <c r="U8" i="275"/>
  <c r="A90" i="275"/>
  <c r="T7" i="275"/>
  <c r="S7" i="275"/>
  <c r="R7" i="275"/>
  <c r="V84" i="274"/>
  <c r="U84" i="274"/>
  <c r="V77" i="274"/>
  <c r="U77" i="274"/>
  <c r="V72" i="274"/>
  <c r="U72" i="274"/>
  <c r="V65" i="274"/>
  <c r="U65" i="274"/>
  <c r="V57" i="274"/>
  <c r="U57" i="274"/>
  <c r="V54" i="274"/>
  <c r="U54" i="274"/>
  <c r="V49" i="274"/>
  <c r="U49" i="274"/>
  <c r="V47" i="274"/>
  <c r="U47" i="274"/>
  <c r="V42" i="274"/>
  <c r="U42" i="274"/>
  <c r="V36" i="274"/>
  <c r="U36" i="274"/>
  <c r="V28" i="274"/>
  <c r="U28" i="274"/>
  <c r="V20" i="274"/>
  <c r="U20" i="274"/>
  <c r="V18" i="274"/>
  <c r="U18" i="274"/>
  <c r="V8" i="274"/>
  <c r="A98" i="274" s="1"/>
  <c r="U8" i="274"/>
  <c r="A96" i="274" s="1"/>
  <c r="A92" i="274"/>
  <c r="A90" i="274"/>
  <c r="T7" i="274"/>
  <c r="S7" i="274"/>
  <c r="R7" i="274"/>
  <c r="V84" i="273"/>
  <c r="U84" i="273"/>
  <c r="V77" i="273"/>
  <c r="U77" i="273"/>
  <c r="V72" i="273"/>
  <c r="U72" i="273"/>
  <c r="V65" i="273"/>
  <c r="U65" i="273"/>
  <c r="V57" i="273"/>
  <c r="U57" i="273"/>
  <c r="V54" i="273"/>
  <c r="U54" i="273"/>
  <c r="V49" i="273"/>
  <c r="U49" i="273"/>
  <c r="V47" i="273"/>
  <c r="U47" i="273"/>
  <c r="A92" i="273"/>
  <c r="V42" i="273"/>
  <c r="U42" i="273"/>
  <c r="V36" i="273"/>
  <c r="U36" i="273"/>
  <c r="V28" i="273"/>
  <c r="U28" i="273"/>
  <c r="V20" i="273"/>
  <c r="U20" i="273"/>
  <c r="V18" i="273"/>
  <c r="U18" i="273"/>
  <c r="V8" i="273"/>
  <c r="U8" i="273"/>
  <c r="A90" i="273"/>
  <c r="T7" i="273"/>
  <c r="S7" i="273"/>
  <c r="R7" i="273"/>
  <c r="A98" i="288" l="1"/>
  <c r="A98" i="297"/>
  <c r="A96" i="297"/>
  <c r="A96" i="279"/>
  <c r="A98" i="286"/>
  <c r="A98" i="284"/>
  <c r="A98" i="283"/>
  <c r="A96" i="283"/>
  <c r="A96" i="273"/>
  <c r="A98" i="296"/>
  <c r="A98" i="295"/>
  <c r="A96" i="280"/>
  <c r="A98" i="290"/>
  <c r="A96" i="290"/>
  <c r="A98" i="293"/>
  <c r="A98" i="291"/>
  <c r="A96" i="286"/>
  <c r="A98" i="285"/>
  <c r="A96" i="284"/>
  <c r="A98" i="278"/>
  <c r="A98" i="279"/>
  <c r="A98" i="276"/>
  <c r="A98" i="275"/>
  <c r="A96" i="275"/>
  <c r="A96" i="288"/>
  <c r="T72" i="2"/>
  <c r="A98" i="273"/>
  <c r="T87" i="272"/>
  <c r="T84" i="272"/>
  <c r="T77" i="272"/>
  <c r="T72" i="272"/>
  <c r="T65" i="272"/>
  <c r="T57" i="272"/>
  <c r="T54" i="272"/>
  <c r="T49" i="272"/>
  <c r="T48" i="272"/>
  <c r="T47" i="272"/>
  <c r="T42" i="272"/>
  <c r="T36" i="272"/>
  <c r="T28" i="272"/>
  <c r="T20" i="272"/>
  <c r="T18" i="272"/>
  <c r="T8" i="272"/>
  <c r="S87" i="271"/>
  <c r="Q87" i="271"/>
  <c r="S42" i="271"/>
  <c r="S36" i="271"/>
  <c r="S28" i="271"/>
  <c r="S20" i="271"/>
  <c r="R20" i="271"/>
  <c r="A92" i="271" s="1"/>
  <c r="S18" i="271"/>
  <c r="S8" i="271"/>
  <c r="T87" i="270"/>
  <c r="T84" i="270"/>
  <c r="T77" i="270"/>
  <c r="T72" i="270"/>
  <c r="T65" i="270"/>
  <c r="T57" i="270"/>
  <c r="T54" i="270"/>
  <c r="T49" i="270"/>
  <c r="T48" i="270"/>
  <c r="S48" i="270"/>
  <c r="R48" i="270"/>
  <c r="A90" i="270" s="1"/>
  <c r="T47" i="270"/>
  <c r="T42" i="270"/>
  <c r="T36" i="270"/>
  <c r="T28" i="270"/>
  <c r="T20" i="270"/>
  <c r="T18" i="270"/>
  <c r="T8" i="270"/>
  <c r="T87" i="269"/>
  <c r="T84" i="269"/>
  <c r="T77" i="269"/>
  <c r="T72" i="269"/>
  <c r="T65" i="269"/>
  <c r="T57" i="269"/>
  <c r="T54" i="269"/>
  <c r="T49" i="269"/>
  <c r="T48" i="269"/>
  <c r="S48" i="269"/>
  <c r="A92" i="269" s="1"/>
  <c r="R48" i="269"/>
  <c r="A90" i="269" s="1"/>
  <c r="T47" i="269"/>
  <c r="T42" i="269"/>
  <c r="T36" i="269"/>
  <c r="T28" i="269"/>
  <c r="T20" i="269"/>
  <c r="T18" i="269"/>
  <c r="T8" i="269"/>
  <c r="V84" i="272"/>
  <c r="U84" i="272"/>
  <c r="V77" i="272"/>
  <c r="U77" i="272"/>
  <c r="V72" i="272"/>
  <c r="U72" i="272"/>
  <c r="V65" i="272"/>
  <c r="U65" i="272"/>
  <c r="V57" i="272"/>
  <c r="U57" i="272"/>
  <c r="V54" i="272"/>
  <c r="U54" i="272"/>
  <c r="V49" i="272"/>
  <c r="U49" i="272"/>
  <c r="V47" i="272"/>
  <c r="U47" i="272"/>
  <c r="V42" i="272"/>
  <c r="U42" i="272"/>
  <c r="V36" i="272"/>
  <c r="U36" i="272"/>
  <c r="V28" i="272"/>
  <c r="U28" i="272"/>
  <c r="V20" i="272"/>
  <c r="A98" i="272" s="1"/>
  <c r="U20" i="272"/>
  <c r="V18" i="272"/>
  <c r="U18" i="272"/>
  <c r="V8" i="272"/>
  <c r="U8" i="272"/>
  <c r="A96" i="272" s="1"/>
  <c r="A92" i="272"/>
  <c r="A90" i="272"/>
  <c r="T7" i="272"/>
  <c r="S7" i="272"/>
  <c r="R7" i="272"/>
  <c r="U84" i="271"/>
  <c r="T84" i="271"/>
  <c r="U77" i="271"/>
  <c r="T77" i="271"/>
  <c r="U72" i="271"/>
  <c r="T72" i="271"/>
  <c r="U65" i="271"/>
  <c r="T65" i="271"/>
  <c r="U57" i="271"/>
  <c r="T57" i="271"/>
  <c r="U54" i="271"/>
  <c r="T54" i="271"/>
  <c r="U49" i="271"/>
  <c r="T49" i="271"/>
  <c r="U47" i="271"/>
  <c r="T47" i="271"/>
  <c r="U42" i="271"/>
  <c r="T42" i="271"/>
  <c r="U36" i="271"/>
  <c r="T36" i="271"/>
  <c r="U28" i="271"/>
  <c r="T28" i="271"/>
  <c r="U20" i="271"/>
  <c r="T20" i="271"/>
  <c r="U18" i="271"/>
  <c r="T18" i="271"/>
  <c r="U8" i="271"/>
  <c r="T8" i="271"/>
  <c r="S7" i="271"/>
  <c r="R7" i="271"/>
  <c r="Q7" i="271"/>
  <c r="V84" i="270"/>
  <c r="U84" i="270"/>
  <c r="V77" i="270"/>
  <c r="U77" i="270"/>
  <c r="V72" i="270"/>
  <c r="U72" i="270"/>
  <c r="V65" i="270"/>
  <c r="U65" i="270"/>
  <c r="V57" i="270"/>
  <c r="U57" i="270"/>
  <c r="V54" i="270"/>
  <c r="U54" i="270"/>
  <c r="V49" i="270"/>
  <c r="U49" i="270"/>
  <c r="V47" i="270"/>
  <c r="U47" i="270"/>
  <c r="V42" i="270"/>
  <c r="U42" i="270"/>
  <c r="V36" i="270"/>
  <c r="U36" i="270"/>
  <c r="V28" i="270"/>
  <c r="U28" i="270"/>
  <c r="V20" i="270"/>
  <c r="U20" i="270"/>
  <c r="V18" i="270"/>
  <c r="U18" i="270"/>
  <c r="V8" i="270"/>
  <c r="U8" i="270"/>
  <c r="A92" i="270"/>
  <c r="T7" i="270"/>
  <c r="S7" i="270"/>
  <c r="R7" i="270"/>
  <c r="V84" i="269"/>
  <c r="U84" i="269"/>
  <c r="V77" i="269"/>
  <c r="U77" i="269"/>
  <c r="V72" i="269"/>
  <c r="U72" i="269"/>
  <c r="V65" i="269"/>
  <c r="U65" i="269"/>
  <c r="V57" i="269"/>
  <c r="U57" i="269"/>
  <c r="V54" i="269"/>
  <c r="U54" i="269"/>
  <c r="V49" i="269"/>
  <c r="U49" i="269"/>
  <c r="V47" i="269"/>
  <c r="U47" i="269"/>
  <c r="V42" i="269"/>
  <c r="U42" i="269"/>
  <c r="V36" i="269"/>
  <c r="U36" i="269"/>
  <c r="V28" i="269"/>
  <c r="U28" i="269"/>
  <c r="V20" i="269"/>
  <c r="U20" i="269"/>
  <c r="V18" i="269"/>
  <c r="U18" i="269"/>
  <c r="V8" i="269"/>
  <c r="U8" i="269"/>
  <c r="T7" i="269"/>
  <c r="S7" i="269"/>
  <c r="R7" i="269"/>
  <c r="S87" i="268"/>
  <c r="R87" i="268"/>
  <c r="T84" i="268"/>
  <c r="S84" i="268"/>
  <c r="R84" i="268"/>
  <c r="T77" i="268"/>
  <c r="S77" i="268"/>
  <c r="R77" i="268"/>
  <c r="T72" i="268"/>
  <c r="S72" i="268"/>
  <c r="R72" i="268"/>
  <c r="T65" i="268"/>
  <c r="S65" i="268"/>
  <c r="R65" i="268"/>
  <c r="T57" i="268"/>
  <c r="S57" i="268"/>
  <c r="R57" i="268"/>
  <c r="T54" i="268"/>
  <c r="S54" i="268"/>
  <c r="R54" i="268"/>
  <c r="T49" i="268"/>
  <c r="S49" i="268"/>
  <c r="R49" i="268"/>
  <c r="T48" i="268"/>
  <c r="S48" i="268"/>
  <c r="R48" i="268"/>
  <c r="T47" i="268"/>
  <c r="S47" i="268"/>
  <c r="R47" i="268"/>
  <c r="T42" i="268"/>
  <c r="S42" i="268"/>
  <c r="R42" i="268"/>
  <c r="T36" i="268"/>
  <c r="S36" i="268"/>
  <c r="R36" i="268"/>
  <c r="T28" i="268"/>
  <c r="S28" i="268"/>
  <c r="R28" i="268"/>
  <c r="T20" i="268"/>
  <c r="S20" i="268"/>
  <c r="R20" i="268"/>
  <c r="T18" i="268"/>
  <c r="S18" i="268"/>
  <c r="R18" i="268"/>
  <c r="U8" i="268"/>
  <c r="T8" i="268"/>
  <c r="S8" i="268"/>
  <c r="R8" i="268"/>
  <c r="T7" i="268"/>
  <c r="S7" i="268"/>
  <c r="R7" i="268"/>
  <c r="S87" i="267"/>
  <c r="R87" i="267"/>
  <c r="T84" i="267"/>
  <c r="S84" i="267"/>
  <c r="R84" i="267"/>
  <c r="T77" i="267"/>
  <c r="S77" i="267"/>
  <c r="R77" i="267"/>
  <c r="T72" i="267"/>
  <c r="S72" i="267"/>
  <c r="R72" i="267"/>
  <c r="T65" i="267"/>
  <c r="S65" i="267"/>
  <c r="R65" i="267"/>
  <c r="T57" i="267"/>
  <c r="S57" i="267"/>
  <c r="R57" i="267"/>
  <c r="T54" i="267"/>
  <c r="S54" i="267"/>
  <c r="R54" i="267"/>
  <c r="T49" i="267"/>
  <c r="S49" i="267"/>
  <c r="R49" i="267"/>
  <c r="T48" i="267"/>
  <c r="S48" i="267"/>
  <c r="R48" i="267"/>
  <c r="T47" i="267"/>
  <c r="S47" i="267"/>
  <c r="R47" i="267"/>
  <c r="T42" i="267"/>
  <c r="S42" i="267"/>
  <c r="R42" i="267"/>
  <c r="T36" i="267"/>
  <c r="S36" i="267"/>
  <c r="R36" i="267"/>
  <c r="T28" i="267"/>
  <c r="S28" i="267"/>
  <c r="R28" i="267"/>
  <c r="T20" i="267"/>
  <c r="S20" i="267"/>
  <c r="R20" i="267"/>
  <c r="T18" i="267"/>
  <c r="S18" i="267"/>
  <c r="R18" i="267"/>
  <c r="U8" i="267"/>
  <c r="T8" i="267"/>
  <c r="S8" i="267"/>
  <c r="R8" i="267"/>
  <c r="T7" i="267"/>
  <c r="S7" i="267"/>
  <c r="R7" i="267"/>
  <c r="S87" i="266"/>
  <c r="R87" i="266"/>
  <c r="Q87" i="266"/>
  <c r="T84" i="266"/>
  <c r="S84" i="266"/>
  <c r="R84" i="266"/>
  <c r="Q84" i="266"/>
  <c r="T77" i="266"/>
  <c r="S77" i="266"/>
  <c r="R77" i="266"/>
  <c r="Q77" i="266"/>
  <c r="T72" i="266"/>
  <c r="S72" i="266"/>
  <c r="R72" i="266"/>
  <c r="Q72" i="266"/>
  <c r="T65" i="266"/>
  <c r="S65" i="266"/>
  <c r="R65" i="266"/>
  <c r="Q65" i="266"/>
  <c r="T57" i="266"/>
  <c r="S57" i="266"/>
  <c r="R57" i="266"/>
  <c r="Q57" i="266"/>
  <c r="T54" i="266"/>
  <c r="S54" i="266"/>
  <c r="R54" i="266"/>
  <c r="Q54" i="266"/>
  <c r="T49" i="266"/>
  <c r="S49" i="266"/>
  <c r="R49" i="266"/>
  <c r="Q49" i="266"/>
  <c r="S48" i="266"/>
  <c r="R48" i="266"/>
  <c r="Q48" i="266"/>
  <c r="T47" i="266"/>
  <c r="S47" i="266"/>
  <c r="R47" i="266"/>
  <c r="Q47" i="266"/>
  <c r="T42" i="266"/>
  <c r="S42" i="266"/>
  <c r="R42" i="266"/>
  <c r="Q42" i="266"/>
  <c r="T36" i="266"/>
  <c r="S36" i="266"/>
  <c r="R36" i="266"/>
  <c r="Q36" i="266"/>
  <c r="T28" i="266"/>
  <c r="S28" i="266"/>
  <c r="R28" i="266"/>
  <c r="Q28" i="266"/>
  <c r="T20" i="266"/>
  <c r="S20" i="266"/>
  <c r="R20" i="266"/>
  <c r="Q20" i="266"/>
  <c r="T18" i="266"/>
  <c r="S18" i="266"/>
  <c r="R18" i="266"/>
  <c r="Q18" i="266"/>
  <c r="T8" i="266"/>
  <c r="S8" i="266"/>
  <c r="R8" i="266"/>
  <c r="Q8" i="266"/>
  <c r="S7" i="266"/>
  <c r="R7" i="266"/>
  <c r="Q7" i="266"/>
  <c r="A96" i="270" l="1"/>
  <c r="A98" i="269"/>
  <c r="A96" i="269"/>
  <c r="A98" i="271"/>
  <c r="A98" i="270" s="1"/>
  <c r="A96" i="271"/>
  <c r="A90" i="271"/>
  <c r="A90" i="267"/>
  <c r="A92" i="267"/>
  <c r="A92" i="268"/>
  <c r="A90" i="268"/>
  <c r="S87" i="265"/>
  <c r="R87" i="265"/>
  <c r="Q87" i="265"/>
  <c r="T84" i="265"/>
  <c r="S84" i="265"/>
  <c r="R84" i="265"/>
  <c r="Q84" i="265"/>
  <c r="T77" i="265"/>
  <c r="S77" i="265"/>
  <c r="R77" i="265"/>
  <c r="Q77" i="265"/>
  <c r="T72" i="265"/>
  <c r="S72" i="265"/>
  <c r="R72" i="265"/>
  <c r="Q72" i="265"/>
  <c r="T65" i="265"/>
  <c r="S65" i="265"/>
  <c r="R65" i="265"/>
  <c r="Q65" i="265"/>
  <c r="T57" i="265"/>
  <c r="S57" i="265"/>
  <c r="R57" i="265"/>
  <c r="Q57" i="265"/>
  <c r="T54" i="265"/>
  <c r="S54" i="265"/>
  <c r="R54" i="265"/>
  <c r="Q54" i="265"/>
  <c r="T49" i="265"/>
  <c r="S49" i="265"/>
  <c r="R49" i="265"/>
  <c r="Q49" i="265"/>
  <c r="S48" i="265"/>
  <c r="R48" i="265"/>
  <c r="Q48" i="265"/>
  <c r="T47" i="265"/>
  <c r="S47" i="265"/>
  <c r="R47" i="265"/>
  <c r="Q47" i="265"/>
  <c r="T42" i="265"/>
  <c r="S42" i="265"/>
  <c r="R42" i="265"/>
  <c r="Q42" i="265"/>
  <c r="T36" i="265"/>
  <c r="S36" i="265"/>
  <c r="R36" i="265"/>
  <c r="Q36" i="265"/>
  <c r="T28" i="265"/>
  <c r="S28" i="265"/>
  <c r="R28" i="265"/>
  <c r="Q28" i="265"/>
  <c r="T20" i="265"/>
  <c r="S20" i="265"/>
  <c r="R20" i="265"/>
  <c r="Q20" i="265"/>
  <c r="T18" i="265"/>
  <c r="S18" i="265"/>
  <c r="R18" i="265"/>
  <c r="Q18" i="265"/>
  <c r="T8" i="265"/>
  <c r="S8" i="265"/>
  <c r="R8" i="265"/>
  <c r="Q8" i="265"/>
  <c r="S7" i="265"/>
  <c r="R7" i="265"/>
  <c r="Q7" i="265"/>
  <c r="S87" i="264"/>
  <c r="R87" i="264"/>
  <c r="T84" i="264"/>
  <c r="S84" i="264"/>
  <c r="R84" i="264"/>
  <c r="T77" i="264"/>
  <c r="S77" i="264"/>
  <c r="R77" i="264"/>
  <c r="T72" i="264"/>
  <c r="S72" i="264"/>
  <c r="R72" i="264"/>
  <c r="T65" i="264"/>
  <c r="S65" i="264"/>
  <c r="R65" i="264"/>
  <c r="T57" i="264"/>
  <c r="S57" i="264"/>
  <c r="R57" i="264"/>
  <c r="T54" i="264"/>
  <c r="S54" i="264"/>
  <c r="R54" i="264"/>
  <c r="T49" i="264"/>
  <c r="S49" i="264"/>
  <c r="R49" i="264"/>
  <c r="T48" i="264"/>
  <c r="S48" i="264"/>
  <c r="R48" i="264"/>
  <c r="T47" i="264"/>
  <c r="S47" i="264"/>
  <c r="R47" i="264"/>
  <c r="T42" i="264"/>
  <c r="S42" i="264"/>
  <c r="R42" i="264"/>
  <c r="T36" i="264"/>
  <c r="S36" i="264"/>
  <c r="R36" i="264"/>
  <c r="T28" i="264"/>
  <c r="S28" i="264"/>
  <c r="R28" i="264"/>
  <c r="T20" i="264"/>
  <c r="S20" i="264"/>
  <c r="R20" i="264"/>
  <c r="T18" i="264"/>
  <c r="S18" i="264"/>
  <c r="R18" i="264"/>
  <c r="U8" i="264"/>
  <c r="T8" i="264"/>
  <c r="S8" i="264"/>
  <c r="R8" i="264"/>
  <c r="T7" i="264"/>
  <c r="S7" i="264"/>
  <c r="R7" i="264"/>
  <c r="S87" i="263"/>
  <c r="R87" i="263"/>
  <c r="T84" i="263"/>
  <c r="S84" i="263"/>
  <c r="R84" i="263"/>
  <c r="T77" i="263"/>
  <c r="S77" i="263"/>
  <c r="R77" i="263"/>
  <c r="T72" i="263"/>
  <c r="S72" i="263"/>
  <c r="R72" i="263"/>
  <c r="T65" i="263"/>
  <c r="S65" i="263"/>
  <c r="R65" i="263"/>
  <c r="T57" i="263"/>
  <c r="S57" i="263"/>
  <c r="R57" i="263"/>
  <c r="T54" i="263"/>
  <c r="S54" i="263"/>
  <c r="R54" i="263"/>
  <c r="T49" i="263"/>
  <c r="S49" i="263"/>
  <c r="R49" i="263"/>
  <c r="T48" i="263"/>
  <c r="S48" i="263"/>
  <c r="R48" i="263"/>
  <c r="T47" i="263"/>
  <c r="S47" i="263"/>
  <c r="R47" i="263"/>
  <c r="T42" i="263"/>
  <c r="S42" i="263"/>
  <c r="R42" i="263"/>
  <c r="T36" i="263"/>
  <c r="S36" i="263"/>
  <c r="R36" i="263"/>
  <c r="T28" i="263"/>
  <c r="S28" i="263"/>
  <c r="R28" i="263"/>
  <c r="T20" i="263"/>
  <c r="S20" i="263"/>
  <c r="R20" i="263"/>
  <c r="T18" i="263"/>
  <c r="S18" i="263"/>
  <c r="R18" i="263"/>
  <c r="U8" i="263"/>
  <c r="T8" i="263"/>
  <c r="S8" i="263"/>
  <c r="R8" i="263"/>
  <c r="T7" i="263"/>
  <c r="S7" i="263"/>
  <c r="R7" i="263"/>
  <c r="S87" i="261"/>
  <c r="R87" i="261"/>
  <c r="T84" i="261"/>
  <c r="S84" i="261"/>
  <c r="R84" i="261"/>
  <c r="T77" i="261"/>
  <c r="S77" i="261"/>
  <c r="R77" i="261"/>
  <c r="T72" i="261"/>
  <c r="S72" i="261"/>
  <c r="R72" i="261"/>
  <c r="T65" i="261"/>
  <c r="S65" i="261"/>
  <c r="R65" i="261"/>
  <c r="T57" i="261"/>
  <c r="S57" i="261"/>
  <c r="R57" i="261"/>
  <c r="T54" i="261"/>
  <c r="S54" i="261"/>
  <c r="R54" i="261"/>
  <c r="T49" i="261"/>
  <c r="S49" i="261"/>
  <c r="R49" i="261"/>
  <c r="T48" i="261"/>
  <c r="S48" i="261"/>
  <c r="R48" i="261"/>
  <c r="T47" i="261"/>
  <c r="S47" i="261"/>
  <c r="R47" i="261"/>
  <c r="T42" i="261"/>
  <c r="S42" i="261"/>
  <c r="R42" i="261"/>
  <c r="T36" i="261"/>
  <c r="S36" i="261"/>
  <c r="R36" i="261"/>
  <c r="T28" i="261"/>
  <c r="S28" i="261"/>
  <c r="R28" i="261"/>
  <c r="T20" i="261"/>
  <c r="S20" i="261"/>
  <c r="R20" i="261"/>
  <c r="T18" i="261"/>
  <c r="S18" i="261"/>
  <c r="R18" i="261"/>
  <c r="U8" i="261"/>
  <c r="T8" i="261"/>
  <c r="S8" i="261"/>
  <c r="R8" i="261"/>
  <c r="T7" i="261"/>
  <c r="S7" i="261"/>
  <c r="R7" i="261"/>
  <c r="S87" i="259"/>
  <c r="R87" i="259"/>
  <c r="T84" i="259"/>
  <c r="S84" i="259"/>
  <c r="R84" i="259"/>
  <c r="T77" i="259"/>
  <c r="S77" i="259"/>
  <c r="R77" i="259"/>
  <c r="T72" i="259"/>
  <c r="S72" i="259"/>
  <c r="R72" i="259"/>
  <c r="T65" i="259"/>
  <c r="S65" i="259"/>
  <c r="R65" i="259"/>
  <c r="T57" i="259"/>
  <c r="S57" i="259"/>
  <c r="R57" i="259"/>
  <c r="T54" i="259"/>
  <c r="S54" i="259"/>
  <c r="R54" i="259"/>
  <c r="T49" i="259"/>
  <c r="S49" i="259"/>
  <c r="R49" i="259"/>
  <c r="T48" i="259"/>
  <c r="S48" i="259"/>
  <c r="R48" i="259"/>
  <c r="T47" i="259"/>
  <c r="S47" i="259"/>
  <c r="R47" i="259"/>
  <c r="T42" i="259"/>
  <c r="S42" i="259"/>
  <c r="R42" i="259"/>
  <c r="T36" i="259"/>
  <c r="S36" i="259"/>
  <c r="R36" i="259"/>
  <c r="T28" i="259"/>
  <c r="S28" i="259"/>
  <c r="R28" i="259"/>
  <c r="T20" i="259"/>
  <c r="S20" i="259"/>
  <c r="R20" i="259"/>
  <c r="T18" i="259"/>
  <c r="S18" i="259"/>
  <c r="R18" i="259"/>
  <c r="U8" i="259"/>
  <c r="T8" i="259"/>
  <c r="S8" i="259"/>
  <c r="R8" i="259"/>
  <c r="T7" i="259"/>
  <c r="S7" i="259"/>
  <c r="R7" i="259"/>
  <c r="S87" i="258"/>
  <c r="R87" i="258"/>
  <c r="T84" i="258"/>
  <c r="S84" i="258"/>
  <c r="R84" i="258"/>
  <c r="T77" i="258"/>
  <c r="S77" i="258"/>
  <c r="R77" i="258"/>
  <c r="T72" i="258"/>
  <c r="S72" i="258"/>
  <c r="R72" i="258"/>
  <c r="T65" i="258"/>
  <c r="S65" i="258"/>
  <c r="R65" i="258"/>
  <c r="T57" i="258"/>
  <c r="S57" i="258"/>
  <c r="R57" i="258"/>
  <c r="T54" i="258"/>
  <c r="S54" i="258"/>
  <c r="R54" i="258"/>
  <c r="T49" i="258"/>
  <c r="S49" i="258"/>
  <c r="R49" i="258"/>
  <c r="T48" i="258"/>
  <c r="S48" i="258"/>
  <c r="R48" i="258"/>
  <c r="T47" i="258"/>
  <c r="S47" i="258"/>
  <c r="R47" i="258"/>
  <c r="T42" i="258"/>
  <c r="S42" i="258"/>
  <c r="R42" i="258"/>
  <c r="T36" i="258"/>
  <c r="S36" i="258"/>
  <c r="R36" i="258"/>
  <c r="T28" i="258"/>
  <c r="S28" i="258"/>
  <c r="R28" i="258"/>
  <c r="T20" i="258"/>
  <c r="S20" i="258"/>
  <c r="R20" i="258"/>
  <c r="T18" i="258"/>
  <c r="S18" i="258"/>
  <c r="R18" i="258"/>
  <c r="U8" i="258"/>
  <c r="T8" i="258"/>
  <c r="S8" i="258"/>
  <c r="R8" i="258"/>
  <c r="T7" i="258"/>
  <c r="S7" i="258"/>
  <c r="R7" i="258"/>
  <c r="S87" i="257"/>
  <c r="R87" i="257"/>
  <c r="T84" i="257"/>
  <c r="S84" i="257"/>
  <c r="R84" i="257"/>
  <c r="T77" i="257"/>
  <c r="S77" i="257"/>
  <c r="R77" i="257"/>
  <c r="T72" i="257"/>
  <c r="S72" i="257"/>
  <c r="R72" i="257"/>
  <c r="T65" i="257"/>
  <c r="S65" i="257"/>
  <c r="R65" i="257"/>
  <c r="T57" i="257"/>
  <c r="S57" i="257"/>
  <c r="R57" i="257"/>
  <c r="T54" i="257"/>
  <c r="S54" i="257"/>
  <c r="R54" i="257"/>
  <c r="T49" i="257"/>
  <c r="S49" i="257"/>
  <c r="R49" i="257"/>
  <c r="T48" i="257"/>
  <c r="S48" i="257"/>
  <c r="R48" i="257"/>
  <c r="T47" i="257"/>
  <c r="S47" i="257"/>
  <c r="R47" i="257"/>
  <c r="T42" i="257"/>
  <c r="S42" i="257"/>
  <c r="R42" i="257"/>
  <c r="T36" i="257"/>
  <c r="S36" i="257"/>
  <c r="R36" i="257"/>
  <c r="T28" i="257"/>
  <c r="S28" i="257"/>
  <c r="R28" i="257"/>
  <c r="T20" i="257"/>
  <c r="S20" i="257"/>
  <c r="R20" i="257"/>
  <c r="T18" i="257"/>
  <c r="S18" i="257"/>
  <c r="R18" i="257"/>
  <c r="U8" i="257"/>
  <c r="T8" i="257"/>
  <c r="S8" i="257"/>
  <c r="R8" i="257"/>
  <c r="T7" i="257"/>
  <c r="S7" i="257"/>
  <c r="R7" i="257"/>
  <c r="S87" i="256"/>
  <c r="R87" i="256"/>
  <c r="T84" i="256"/>
  <c r="S84" i="256"/>
  <c r="R84" i="256"/>
  <c r="T77" i="256"/>
  <c r="S77" i="256"/>
  <c r="R77" i="256"/>
  <c r="T72" i="256"/>
  <c r="S72" i="256"/>
  <c r="R72" i="256"/>
  <c r="T65" i="256"/>
  <c r="S65" i="256"/>
  <c r="R65" i="256"/>
  <c r="T57" i="256"/>
  <c r="S57" i="256"/>
  <c r="R57" i="256"/>
  <c r="T54" i="256"/>
  <c r="S54" i="256"/>
  <c r="R54" i="256"/>
  <c r="T49" i="256"/>
  <c r="S49" i="256"/>
  <c r="R49" i="256"/>
  <c r="T48" i="256"/>
  <c r="S48" i="256"/>
  <c r="R48" i="256"/>
  <c r="T47" i="256"/>
  <c r="S47" i="256"/>
  <c r="R47" i="256"/>
  <c r="T42" i="256"/>
  <c r="S42" i="256"/>
  <c r="R42" i="256"/>
  <c r="T36" i="256"/>
  <c r="S36" i="256"/>
  <c r="R36" i="256"/>
  <c r="T28" i="256"/>
  <c r="S28" i="256"/>
  <c r="R28" i="256"/>
  <c r="T20" i="256"/>
  <c r="S20" i="256"/>
  <c r="R20" i="256"/>
  <c r="T18" i="256"/>
  <c r="S18" i="256"/>
  <c r="R18" i="256"/>
  <c r="U8" i="256"/>
  <c r="T8" i="256"/>
  <c r="S8" i="256"/>
  <c r="R8" i="256"/>
  <c r="T7" i="256"/>
  <c r="S7" i="256"/>
  <c r="R7" i="256"/>
  <c r="S87" i="255"/>
  <c r="R87" i="255"/>
  <c r="T84" i="255"/>
  <c r="S84" i="255"/>
  <c r="R84" i="255"/>
  <c r="T77" i="255"/>
  <c r="S77" i="255"/>
  <c r="R77" i="255"/>
  <c r="T72" i="255"/>
  <c r="S72" i="255"/>
  <c r="R72" i="255"/>
  <c r="T65" i="255"/>
  <c r="S65" i="255"/>
  <c r="R65" i="255"/>
  <c r="T57" i="255"/>
  <c r="S57" i="255"/>
  <c r="R57" i="255"/>
  <c r="T54" i="255"/>
  <c r="S54" i="255"/>
  <c r="R54" i="255"/>
  <c r="T49" i="255"/>
  <c r="S49" i="255"/>
  <c r="R49" i="255"/>
  <c r="T48" i="255"/>
  <c r="S48" i="255"/>
  <c r="R48" i="255"/>
  <c r="T47" i="255"/>
  <c r="S47" i="255"/>
  <c r="R47" i="255"/>
  <c r="T42" i="255"/>
  <c r="S42" i="255"/>
  <c r="R42" i="255"/>
  <c r="T36" i="255"/>
  <c r="S36" i="255"/>
  <c r="R36" i="255"/>
  <c r="T28" i="255"/>
  <c r="S28" i="255"/>
  <c r="R28" i="255"/>
  <c r="T20" i="255"/>
  <c r="S20" i="255"/>
  <c r="R20" i="255"/>
  <c r="T18" i="255"/>
  <c r="S18" i="255"/>
  <c r="R18" i="255"/>
  <c r="U8" i="255"/>
  <c r="T8" i="255"/>
  <c r="S8" i="255"/>
  <c r="R8" i="255"/>
  <c r="T7" i="255"/>
  <c r="S7" i="255"/>
  <c r="R7" i="255"/>
  <c r="S87" i="254"/>
  <c r="R87" i="254"/>
  <c r="T84" i="254"/>
  <c r="S84" i="254"/>
  <c r="R84" i="254"/>
  <c r="T77" i="254"/>
  <c r="S77" i="254"/>
  <c r="R77" i="254"/>
  <c r="T72" i="254"/>
  <c r="S72" i="254"/>
  <c r="R72" i="254"/>
  <c r="T65" i="254"/>
  <c r="S65" i="254"/>
  <c r="R65" i="254"/>
  <c r="T57" i="254"/>
  <c r="S57" i="254"/>
  <c r="R57" i="254"/>
  <c r="T54" i="254"/>
  <c r="S54" i="254"/>
  <c r="R54" i="254"/>
  <c r="T49" i="254"/>
  <c r="S49" i="254"/>
  <c r="R49" i="254"/>
  <c r="T48" i="254"/>
  <c r="S48" i="254"/>
  <c r="R48" i="254"/>
  <c r="T47" i="254"/>
  <c r="S47" i="254"/>
  <c r="R47" i="254"/>
  <c r="T42" i="254"/>
  <c r="S42" i="254"/>
  <c r="R42" i="254"/>
  <c r="T36" i="254"/>
  <c r="S36" i="254"/>
  <c r="R36" i="254"/>
  <c r="T28" i="254"/>
  <c r="S28" i="254"/>
  <c r="R28" i="254"/>
  <c r="T20" i="254"/>
  <c r="S20" i="254"/>
  <c r="R20" i="254"/>
  <c r="T18" i="254"/>
  <c r="S18" i="254"/>
  <c r="R18" i="254"/>
  <c r="U8" i="254"/>
  <c r="T8" i="254"/>
  <c r="S8" i="254"/>
  <c r="R8" i="254"/>
  <c r="T7" i="254"/>
  <c r="S7" i="254"/>
  <c r="R7" i="254"/>
  <c r="S87" i="253"/>
  <c r="R87" i="253"/>
  <c r="T84" i="253"/>
  <c r="S84" i="253"/>
  <c r="R84" i="253"/>
  <c r="T77" i="253"/>
  <c r="S77" i="253"/>
  <c r="R77" i="253"/>
  <c r="T72" i="253"/>
  <c r="S72" i="253"/>
  <c r="R72" i="253"/>
  <c r="T65" i="253"/>
  <c r="S65" i="253"/>
  <c r="R65" i="253"/>
  <c r="T57" i="253"/>
  <c r="S57" i="253"/>
  <c r="R57" i="253"/>
  <c r="T54" i="253"/>
  <c r="S54" i="253"/>
  <c r="R54" i="253"/>
  <c r="T49" i="253"/>
  <c r="S49" i="253"/>
  <c r="R49" i="253"/>
  <c r="T48" i="253"/>
  <c r="S48" i="253"/>
  <c r="R48" i="253"/>
  <c r="T47" i="253"/>
  <c r="S47" i="253"/>
  <c r="R47" i="253"/>
  <c r="T42" i="253"/>
  <c r="S42" i="253"/>
  <c r="R42" i="253"/>
  <c r="T36" i="253"/>
  <c r="S36" i="253"/>
  <c r="R36" i="253"/>
  <c r="T28" i="253"/>
  <c r="S28" i="253"/>
  <c r="R28" i="253"/>
  <c r="T20" i="253"/>
  <c r="S20" i="253"/>
  <c r="R20" i="253"/>
  <c r="T18" i="253"/>
  <c r="S18" i="253"/>
  <c r="R18" i="253"/>
  <c r="U8" i="253"/>
  <c r="T8" i="253"/>
  <c r="S8" i="253"/>
  <c r="R8" i="253"/>
  <c r="T7" i="253"/>
  <c r="S7" i="253"/>
  <c r="R7" i="253"/>
  <c r="S87" i="252"/>
  <c r="R87" i="252"/>
  <c r="T84" i="252"/>
  <c r="S84" i="252"/>
  <c r="R84" i="252"/>
  <c r="T77" i="252"/>
  <c r="S77" i="252"/>
  <c r="R77" i="252"/>
  <c r="T72" i="252"/>
  <c r="S72" i="252"/>
  <c r="R72" i="252"/>
  <c r="T65" i="252"/>
  <c r="S65" i="252"/>
  <c r="R65" i="252"/>
  <c r="T57" i="252"/>
  <c r="S57" i="252"/>
  <c r="R57" i="252"/>
  <c r="T54" i="252"/>
  <c r="S54" i="252"/>
  <c r="R54" i="252"/>
  <c r="T49" i="252"/>
  <c r="S49" i="252"/>
  <c r="R49" i="252"/>
  <c r="T48" i="252"/>
  <c r="S48" i="252"/>
  <c r="R48" i="252"/>
  <c r="T47" i="252"/>
  <c r="S47" i="252"/>
  <c r="R47" i="252"/>
  <c r="T42" i="252"/>
  <c r="S42" i="252"/>
  <c r="R42" i="252"/>
  <c r="T36" i="252"/>
  <c r="S36" i="252"/>
  <c r="R36" i="252"/>
  <c r="T28" i="252"/>
  <c r="S28" i="252"/>
  <c r="R28" i="252"/>
  <c r="T20" i="252"/>
  <c r="S20" i="252"/>
  <c r="R20" i="252"/>
  <c r="T18" i="252"/>
  <c r="S18" i="252"/>
  <c r="R18" i="252"/>
  <c r="U8" i="252"/>
  <c r="T8" i="252"/>
  <c r="S8" i="252"/>
  <c r="R8" i="252"/>
  <c r="T7" i="252"/>
  <c r="S7" i="252"/>
  <c r="R7" i="252"/>
  <c r="S87" i="251"/>
  <c r="R87" i="251"/>
  <c r="T84" i="251"/>
  <c r="S84" i="251"/>
  <c r="R84" i="251"/>
  <c r="T77" i="251"/>
  <c r="S77" i="251"/>
  <c r="R77" i="251"/>
  <c r="T72" i="251"/>
  <c r="S72" i="251"/>
  <c r="R72" i="251"/>
  <c r="T65" i="251"/>
  <c r="S65" i="251"/>
  <c r="R65" i="251"/>
  <c r="T57" i="251"/>
  <c r="S57" i="251"/>
  <c r="R57" i="251"/>
  <c r="T54" i="251"/>
  <c r="S54" i="251"/>
  <c r="R54" i="251"/>
  <c r="T49" i="251"/>
  <c r="S49" i="251"/>
  <c r="R49" i="251"/>
  <c r="T48" i="251"/>
  <c r="S48" i="251"/>
  <c r="R48" i="251"/>
  <c r="T47" i="251"/>
  <c r="S47" i="251"/>
  <c r="R47" i="251"/>
  <c r="T42" i="251"/>
  <c r="S42" i="251"/>
  <c r="R42" i="251"/>
  <c r="T36" i="251"/>
  <c r="S36" i="251"/>
  <c r="R36" i="251"/>
  <c r="T28" i="251"/>
  <c r="S28" i="251"/>
  <c r="R28" i="251"/>
  <c r="T20" i="251"/>
  <c r="S20" i="251"/>
  <c r="R20" i="251"/>
  <c r="T18" i="251"/>
  <c r="S18" i="251"/>
  <c r="R18" i="251"/>
  <c r="U8" i="251"/>
  <c r="T8" i="251"/>
  <c r="S8" i="251"/>
  <c r="R8" i="251"/>
  <c r="T7" i="251"/>
  <c r="S7" i="251"/>
  <c r="R7" i="251"/>
  <c r="S87" i="250"/>
  <c r="R87" i="250"/>
  <c r="T84" i="250"/>
  <c r="S84" i="250"/>
  <c r="R84" i="250"/>
  <c r="T77" i="250"/>
  <c r="S77" i="250"/>
  <c r="R77" i="250"/>
  <c r="T72" i="250"/>
  <c r="S72" i="250"/>
  <c r="R72" i="250"/>
  <c r="T65" i="250"/>
  <c r="S65" i="250"/>
  <c r="R65" i="250"/>
  <c r="T57" i="250"/>
  <c r="S57" i="250"/>
  <c r="R57" i="250"/>
  <c r="T54" i="250"/>
  <c r="S54" i="250"/>
  <c r="R54" i="250"/>
  <c r="T49" i="250"/>
  <c r="S49" i="250"/>
  <c r="R49" i="250"/>
  <c r="T48" i="250"/>
  <c r="S48" i="250"/>
  <c r="R48" i="250"/>
  <c r="T47" i="250"/>
  <c r="S47" i="250"/>
  <c r="R47" i="250"/>
  <c r="T42" i="250"/>
  <c r="S42" i="250"/>
  <c r="R42" i="250"/>
  <c r="T36" i="250"/>
  <c r="S36" i="250"/>
  <c r="R36" i="250"/>
  <c r="T28" i="250"/>
  <c r="S28" i="250"/>
  <c r="R28" i="250"/>
  <c r="T20" i="250"/>
  <c r="S20" i="250"/>
  <c r="R20" i="250"/>
  <c r="T18" i="250"/>
  <c r="S18" i="250"/>
  <c r="R18" i="250"/>
  <c r="U8" i="250"/>
  <c r="T8" i="250"/>
  <c r="S8" i="250"/>
  <c r="R8" i="250"/>
  <c r="T7" i="250"/>
  <c r="S7" i="250"/>
  <c r="R7" i="250"/>
  <c r="R7" i="249"/>
  <c r="S7" i="249"/>
  <c r="T7" i="249"/>
  <c r="R8" i="249"/>
  <c r="S8" i="249"/>
  <c r="T8" i="249"/>
  <c r="U8" i="249"/>
  <c r="R18" i="249"/>
  <c r="S18" i="249"/>
  <c r="T18" i="249"/>
  <c r="R20" i="249"/>
  <c r="S20" i="249"/>
  <c r="T20" i="249"/>
  <c r="R28" i="249"/>
  <c r="S28" i="249"/>
  <c r="T28" i="249"/>
  <c r="R36" i="249"/>
  <c r="S36" i="249"/>
  <c r="T36" i="249"/>
  <c r="R42" i="249"/>
  <c r="S42" i="249"/>
  <c r="T42" i="249"/>
  <c r="R47" i="249"/>
  <c r="S47" i="249"/>
  <c r="T47" i="249"/>
  <c r="R48" i="249"/>
  <c r="S48" i="249"/>
  <c r="T48" i="249"/>
  <c r="R49" i="249"/>
  <c r="S49" i="249"/>
  <c r="T49" i="249"/>
  <c r="R54" i="249"/>
  <c r="S54" i="249"/>
  <c r="T54" i="249"/>
  <c r="R57" i="249"/>
  <c r="S57" i="249"/>
  <c r="T57" i="249"/>
  <c r="R65" i="249"/>
  <c r="S65" i="249"/>
  <c r="T65" i="249"/>
  <c r="R72" i="249"/>
  <c r="S72" i="249"/>
  <c r="T72" i="249"/>
  <c r="R77" i="249"/>
  <c r="S77" i="249"/>
  <c r="T77" i="249"/>
  <c r="R84" i="249"/>
  <c r="S84" i="249"/>
  <c r="T84" i="249"/>
  <c r="R87" i="249"/>
  <c r="S87" i="249"/>
  <c r="R7" i="248"/>
  <c r="S7" i="248"/>
  <c r="T7" i="248"/>
  <c r="R8" i="248"/>
  <c r="S8" i="248"/>
  <c r="T8" i="248"/>
  <c r="U8" i="248"/>
  <c r="R18" i="248"/>
  <c r="S18" i="248"/>
  <c r="T18" i="248"/>
  <c r="R20" i="248"/>
  <c r="S20" i="248"/>
  <c r="T20" i="248"/>
  <c r="R28" i="248"/>
  <c r="S28" i="248"/>
  <c r="T28" i="248"/>
  <c r="R36" i="248"/>
  <c r="S36" i="248"/>
  <c r="T36" i="248"/>
  <c r="R42" i="248"/>
  <c r="S42" i="248"/>
  <c r="T42" i="248"/>
  <c r="R47" i="248"/>
  <c r="S47" i="248"/>
  <c r="T47" i="248"/>
  <c r="R48" i="248"/>
  <c r="S48" i="248"/>
  <c r="T48" i="248"/>
  <c r="R49" i="248"/>
  <c r="S49" i="248"/>
  <c r="T49" i="248"/>
  <c r="R54" i="248"/>
  <c r="S54" i="248"/>
  <c r="T54" i="248"/>
  <c r="R57" i="248"/>
  <c r="S57" i="248"/>
  <c r="T57" i="248"/>
  <c r="R65" i="248"/>
  <c r="S65" i="248"/>
  <c r="T65" i="248"/>
  <c r="R72" i="248"/>
  <c r="S72" i="248"/>
  <c r="T72" i="248"/>
  <c r="R77" i="248"/>
  <c r="S77" i="248"/>
  <c r="T77" i="248"/>
  <c r="R84" i="248"/>
  <c r="S84" i="248"/>
  <c r="T84" i="248"/>
  <c r="R87" i="248"/>
  <c r="S87" i="248"/>
  <c r="R7" i="247"/>
  <c r="S7" i="247"/>
  <c r="T7" i="247"/>
  <c r="R8" i="247"/>
  <c r="S8" i="247"/>
  <c r="T8" i="247"/>
  <c r="U8" i="247"/>
  <c r="R18" i="247"/>
  <c r="S18" i="247"/>
  <c r="T18" i="247"/>
  <c r="R20" i="247"/>
  <c r="S20" i="247"/>
  <c r="T20" i="247"/>
  <c r="R28" i="247"/>
  <c r="S28" i="247"/>
  <c r="T28" i="247"/>
  <c r="R36" i="247"/>
  <c r="S36" i="247"/>
  <c r="T36" i="247"/>
  <c r="R42" i="247"/>
  <c r="S42" i="247"/>
  <c r="T42" i="247"/>
  <c r="R47" i="247"/>
  <c r="S47" i="247"/>
  <c r="T47" i="247"/>
  <c r="R48" i="247"/>
  <c r="S48" i="247"/>
  <c r="T48" i="247"/>
  <c r="R49" i="247"/>
  <c r="S49" i="247"/>
  <c r="T49" i="247"/>
  <c r="R54" i="247"/>
  <c r="S54" i="247"/>
  <c r="T54" i="247"/>
  <c r="R57" i="247"/>
  <c r="S57" i="247"/>
  <c r="T57" i="247"/>
  <c r="R65" i="247"/>
  <c r="S65" i="247"/>
  <c r="T65" i="247"/>
  <c r="R72" i="247"/>
  <c r="S72" i="247"/>
  <c r="T72" i="247"/>
  <c r="R77" i="247"/>
  <c r="S77" i="247"/>
  <c r="T77" i="247"/>
  <c r="R84" i="247"/>
  <c r="S84" i="247"/>
  <c r="T84" i="247"/>
  <c r="R87" i="247"/>
  <c r="S87" i="247"/>
  <c r="R7" i="246"/>
  <c r="S7" i="246"/>
  <c r="T7" i="246"/>
  <c r="R8" i="246"/>
  <c r="S8" i="246"/>
  <c r="T8" i="246"/>
  <c r="U8" i="246"/>
  <c r="A96" i="246" s="1"/>
  <c r="R18" i="246"/>
  <c r="S18" i="246"/>
  <c r="T18" i="246"/>
  <c r="R20" i="246"/>
  <c r="S20" i="246"/>
  <c r="T20" i="246"/>
  <c r="R28" i="246"/>
  <c r="S28" i="246"/>
  <c r="T28" i="246"/>
  <c r="R36" i="246"/>
  <c r="S36" i="246"/>
  <c r="T36" i="246"/>
  <c r="R42" i="246"/>
  <c r="S42" i="246"/>
  <c r="T42" i="246"/>
  <c r="R47" i="246"/>
  <c r="S47" i="246"/>
  <c r="T47" i="246"/>
  <c r="R48" i="246"/>
  <c r="S48" i="246"/>
  <c r="T48" i="246"/>
  <c r="R49" i="246"/>
  <c r="S49" i="246"/>
  <c r="T49" i="246"/>
  <c r="R54" i="246"/>
  <c r="S54" i="246"/>
  <c r="T54" i="246"/>
  <c r="R57" i="246"/>
  <c r="S57" i="246"/>
  <c r="T57" i="246"/>
  <c r="R65" i="246"/>
  <c r="S65" i="246"/>
  <c r="T65" i="246"/>
  <c r="R72" i="246"/>
  <c r="S72" i="246"/>
  <c r="T72" i="246"/>
  <c r="R77" i="246"/>
  <c r="S77" i="246"/>
  <c r="T77" i="246"/>
  <c r="R84" i="246"/>
  <c r="S84" i="246"/>
  <c r="T84" i="246"/>
  <c r="R87" i="246"/>
  <c r="S87" i="246"/>
  <c r="A90" i="256" l="1"/>
  <c r="A92" i="256"/>
  <c r="A92" i="258"/>
  <c r="A90" i="258"/>
  <c r="A92" i="249"/>
  <c r="A90" i="249"/>
  <c r="A92" i="248"/>
  <c r="A90" i="248"/>
  <c r="A90" i="247"/>
  <c r="A92" i="247"/>
  <c r="A92" i="254"/>
  <c r="A90" i="254"/>
  <c r="A92" i="252"/>
  <c r="A90" i="252"/>
  <c r="A92" i="261"/>
  <c r="A90" i="261"/>
  <c r="A90" i="251"/>
  <c r="A92" i="251"/>
  <c r="A92" i="253"/>
  <c r="A90" i="253"/>
  <c r="A92" i="246"/>
  <c r="A90" i="263"/>
  <c r="A92" i="263"/>
  <c r="A90" i="264"/>
  <c r="A92" i="264"/>
  <c r="A90" i="257"/>
  <c r="A90" i="259"/>
  <c r="A92" i="259"/>
  <c r="A90" i="255"/>
  <c r="A92" i="257"/>
  <c r="A92" i="255"/>
  <c r="A90" i="250"/>
  <c r="A92" i="250"/>
  <c r="A90" i="246"/>
  <c r="U8" i="215" l="1"/>
  <c r="U8" i="230"/>
  <c r="U8" i="232"/>
  <c r="U8" i="235"/>
  <c r="U8" i="237"/>
  <c r="U8" i="236"/>
  <c r="U8" i="238"/>
  <c r="U8" i="239"/>
  <c r="U8" i="240"/>
  <c r="U8" i="242"/>
  <c r="U8" i="241"/>
  <c r="U8" i="243"/>
  <c r="U8" i="245"/>
  <c r="U8" i="208"/>
  <c r="U8" i="209"/>
  <c r="U8" i="210"/>
  <c r="U8" i="211"/>
  <c r="U8" i="212"/>
  <c r="U8" i="213"/>
  <c r="U8" i="214"/>
  <c r="U8" i="203"/>
  <c r="U8" i="195"/>
  <c r="A96" i="195" s="1"/>
  <c r="U8" i="194"/>
  <c r="U8" i="228"/>
  <c r="U8" i="193"/>
  <c r="U8" i="192"/>
  <c r="U8" i="196"/>
  <c r="U8" i="201"/>
  <c r="U8" i="188"/>
  <c r="U8" i="190"/>
  <c r="U8" i="204"/>
  <c r="U8" i="205"/>
  <c r="U8" i="206"/>
  <c r="U8" i="207"/>
  <c r="T8" i="207"/>
  <c r="R8" i="207"/>
  <c r="S8" i="244" l="1"/>
  <c r="S87" i="245"/>
  <c r="R87" i="245"/>
  <c r="T84" i="245"/>
  <c r="S84" i="245"/>
  <c r="R84" i="245"/>
  <c r="T77" i="245"/>
  <c r="S77" i="245"/>
  <c r="R77" i="245"/>
  <c r="T72" i="245"/>
  <c r="S72" i="245"/>
  <c r="R72" i="245"/>
  <c r="T65" i="245"/>
  <c r="S65" i="245"/>
  <c r="R65" i="245"/>
  <c r="T57" i="245"/>
  <c r="S57" i="245"/>
  <c r="R57" i="245"/>
  <c r="T54" i="245"/>
  <c r="S54" i="245"/>
  <c r="R54" i="245"/>
  <c r="T49" i="245"/>
  <c r="S49" i="245"/>
  <c r="R49" i="245"/>
  <c r="T48" i="245"/>
  <c r="S48" i="245"/>
  <c r="R48" i="245"/>
  <c r="T47" i="245"/>
  <c r="S47" i="245"/>
  <c r="R47" i="245"/>
  <c r="T42" i="245"/>
  <c r="S42" i="245"/>
  <c r="R42" i="245"/>
  <c r="T36" i="245"/>
  <c r="S36" i="245"/>
  <c r="R36" i="245"/>
  <c r="T28" i="245"/>
  <c r="S28" i="245"/>
  <c r="R28" i="245"/>
  <c r="T20" i="245"/>
  <c r="S20" i="245"/>
  <c r="R20" i="245"/>
  <c r="T18" i="245"/>
  <c r="S18" i="245"/>
  <c r="R18" i="245"/>
  <c r="T8" i="245"/>
  <c r="S8" i="245"/>
  <c r="R8" i="245"/>
  <c r="T7" i="245"/>
  <c r="S7" i="245"/>
  <c r="R7" i="245"/>
  <c r="U87" i="244"/>
  <c r="S87" i="244"/>
  <c r="T84" i="244"/>
  <c r="S84" i="244"/>
  <c r="T77" i="244"/>
  <c r="S77" i="244"/>
  <c r="T72" i="244"/>
  <c r="S72" i="244"/>
  <c r="T65" i="244"/>
  <c r="S65" i="244"/>
  <c r="T57" i="244"/>
  <c r="S57" i="244"/>
  <c r="T54" i="244"/>
  <c r="S54" i="244"/>
  <c r="T49" i="244"/>
  <c r="S49" i="244"/>
  <c r="T48" i="244"/>
  <c r="S48" i="244"/>
  <c r="T47" i="244"/>
  <c r="S47" i="244"/>
  <c r="T42" i="244"/>
  <c r="S42" i="244"/>
  <c r="T36" i="244"/>
  <c r="S36" i="244"/>
  <c r="T28" i="244"/>
  <c r="S28" i="244"/>
  <c r="T20" i="244"/>
  <c r="S20" i="244"/>
  <c r="T18" i="244"/>
  <c r="S18" i="244"/>
  <c r="U8" i="244"/>
  <c r="T8" i="244"/>
  <c r="U7" i="244"/>
  <c r="T7" i="244"/>
  <c r="S7" i="244"/>
  <c r="S87" i="243"/>
  <c r="R87" i="243"/>
  <c r="T84" i="243"/>
  <c r="S84" i="243"/>
  <c r="R84" i="243"/>
  <c r="T77" i="243"/>
  <c r="S77" i="243"/>
  <c r="R77" i="243"/>
  <c r="T72" i="243"/>
  <c r="S72" i="243"/>
  <c r="R72" i="243"/>
  <c r="T65" i="243"/>
  <c r="S65" i="243"/>
  <c r="R65" i="243"/>
  <c r="T57" i="243"/>
  <c r="S57" i="243"/>
  <c r="R57" i="243"/>
  <c r="T54" i="243"/>
  <c r="S54" i="243"/>
  <c r="R54" i="243"/>
  <c r="T49" i="243"/>
  <c r="S49" i="243"/>
  <c r="R49" i="243"/>
  <c r="T48" i="243"/>
  <c r="S48" i="243"/>
  <c r="R48" i="243"/>
  <c r="T47" i="243"/>
  <c r="S47" i="243"/>
  <c r="R47" i="243"/>
  <c r="T42" i="243"/>
  <c r="S42" i="243"/>
  <c r="R42" i="243"/>
  <c r="T36" i="243"/>
  <c r="S36" i="243"/>
  <c r="R36" i="243"/>
  <c r="T28" i="243"/>
  <c r="S28" i="243"/>
  <c r="R28" i="243"/>
  <c r="T20" i="243"/>
  <c r="S20" i="243"/>
  <c r="R20" i="243"/>
  <c r="T18" i="243"/>
  <c r="S18" i="243"/>
  <c r="R18" i="243"/>
  <c r="T8" i="243"/>
  <c r="S8" i="243"/>
  <c r="R8" i="243"/>
  <c r="T7" i="243"/>
  <c r="S7" i="243"/>
  <c r="R7" i="243"/>
  <c r="S87" i="242"/>
  <c r="R87" i="242"/>
  <c r="T84" i="242"/>
  <c r="S84" i="242"/>
  <c r="R84" i="242"/>
  <c r="T77" i="242"/>
  <c r="S77" i="242"/>
  <c r="R77" i="242"/>
  <c r="T72" i="242"/>
  <c r="S72" i="242"/>
  <c r="R72" i="242"/>
  <c r="T65" i="242"/>
  <c r="S65" i="242"/>
  <c r="R65" i="242"/>
  <c r="T57" i="242"/>
  <c r="S57" i="242"/>
  <c r="R57" i="242"/>
  <c r="T54" i="242"/>
  <c r="S54" i="242"/>
  <c r="R54" i="242"/>
  <c r="T49" i="242"/>
  <c r="S49" i="242"/>
  <c r="R49" i="242"/>
  <c r="T48" i="242"/>
  <c r="S48" i="242"/>
  <c r="R48" i="242"/>
  <c r="T47" i="242"/>
  <c r="S47" i="242"/>
  <c r="R47" i="242"/>
  <c r="T42" i="242"/>
  <c r="S42" i="242"/>
  <c r="R42" i="242"/>
  <c r="T36" i="242"/>
  <c r="S36" i="242"/>
  <c r="R36" i="242"/>
  <c r="T28" i="242"/>
  <c r="S28" i="242"/>
  <c r="R28" i="242"/>
  <c r="T20" i="242"/>
  <c r="S20" i="242"/>
  <c r="R20" i="242"/>
  <c r="T18" i="242"/>
  <c r="S18" i="242"/>
  <c r="R18" i="242"/>
  <c r="T8" i="242"/>
  <c r="S8" i="242"/>
  <c r="R8" i="242"/>
  <c r="T7" i="242"/>
  <c r="S7" i="242"/>
  <c r="R7" i="242"/>
  <c r="S87" i="241"/>
  <c r="R87" i="241"/>
  <c r="T84" i="241"/>
  <c r="S84" i="241"/>
  <c r="R84" i="241"/>
  <c r="T77" i="241"/>
  <c r="S77" i="241"/>
  <c r="R77" i="241"/>
  <c r="T72" i="241"/>
  <c r="S72" i="241"/>
  <c r="R72" i="241"/>
  <c r="T65" i="241"/>
  <c r="S65" i="241"/>
  <c r="R65" i="241"/>
  <c r="T57" i="241"/>
  <c r="S57" i="241"/>
  <c r="R57" i="241"/>
  <c r="T54" i="241"/>
  <c r="S54" i="241"/>
  <c r="R54" i="241"/>
  <c r="T49" i="241"/>
  <c r="S49" i="241"/>
  <c r="R49" i="241"/>
  <c r="T48" i="241"/>
  <c r="S48" i="241"/>
  <c r="R48" i="241"/>
  <c r="T47" i="241"/>
  <c r="S47" i="241"/>
  <c r="R47" i="241"/>
  <c r="T42" i="241"/>
  <c r="S42" i="241"/>
  <c r="R42" i="241"/>
  <c r="T36" i="241"/>
  <c r="S36" i="241"/>
  <c r="R36" i="241"/>
  <c r="T28" i="241"/>
  <c r="S28" i="241"/>
  <c r="R28" i="241"/>
  <c r="T20" i="241"/>
  <c r="S20" i="241"/>
  <c r="R20" i="241"/>
  <c r="T18" i="241"/>
  <c r="S18" i="241"/>
  <c r="R18" i="241"/>
  <c r="T8" i="241"/>
  <c r="S8" i="241"/>
  <c r="R8" i="241"/>
  <c r="T7" i="241"/>
  <c r="S7" i="241"/>
  <c r="R7" i="241"/>
  <c r="S87" i="240"/>
  <c r="R87" i="240"/>
  <c r="T84" i="240"/>
  <c r="S84" i="240"/>
  <c r="R84" i="240"/>
  <c r="T77" i="240"/>
  <c r="S77" i="240"/>
  <c r="R77" i="240"/>
  <c r="T72" i="240"/>
  <c r="S72" i="240"/>
  <c r="R72" i="240"/>
  <c r="T65" i="240"/>
  <c r="S65" i="240"/>
  <c r="R65" i="240"/>
  <c r="T57" i="240"/>
  <c r="S57" i="240"/>
  <c r="R57" i="240"/>
  <c r="T54" i="240"/>
  <c r="S54" i="240"/>
  <c r="R54" i="240"/>
  <c r="T49" i="240"/>
  <c r="S49" i="240"/>
  <c r="R49" i="240"/>
  <c r="T48" i="240"/>
  <c r="S48" i="240"/>
  <c r="R48" i="240"/>
  <c r="T47" i="240"/>
  <c r="S47" i="240"/>
  <c r="R47" i="240"/>
  <c r="T42" i="240"/>
  <c r="S42" i="240"/>
  <c r="R42" i="240"/>
  <c r="T36" i="240"/>
  <c r="S36" i="240"/>
  <c r="R36" i="240"/>
  <c r="T28" i="240"/>
  <c r="S28" i="240"/>
  <c r="R28" i="240"/>
  <c r="T20" i="240"/>
  <c r="S20" i="240"/>
  <c r="R20" i="240"/>
  <c r="T18" i="240"/>
  <c r="S18" i="240"/>
  <c r="R18" i="240"/>
  <c r="T8" i="240"/>
  <c r="S8" i="240"/>
  <c r="R8" i="240"/>
  <c r="T7" i="240"/>
  <c r="S7" i="240"/>
  <c r="R7" i="240"/>
  <c r="S87" i="239"/>
  <c r="R87" i="239"/>
  <c r="T84" i="239"/>
  <c r="S84" i="239"/>
  <c r="R84" i="239"/>
  <c r="T77" i="239"/>
  <c r="S77" i="239"/>
  <c r="R77" i="239"/>
  <c r="T72" i="239"/>
  <c r="S72" i="239"/>
  <c r="R72" i="239"/>
  <c r="T65" i="239"/>
  <c r="S65" i="239"/>
  <c r="R65" i="239"/>
  <c r="T57" i="239"/>
  <c r="S57" i="239"/>
  <c r="R57" i="239"/>
  <c r="T54" i="239"/>
  <c r="S54" i="239"/>
  <c r="R54" i="239"/>
  <c r="T49" i="239"/>
  <c r="S49" i="239"/>
  <c r="R49" i="239"/>
  <c r="T48" i="239"/>
  <c r="S48" i="239"/>
  <c r="R48" i="239"/>
  <c r="T47" i="239"/>
  <c r="S47" i="239"/>
  <c r="R47" i="239"/>
  <c r="T42" i="239"/>
  <c r="S42" i="239"/>
  <c r="R42" i="239"/>
  <c r="T36" i="239"/>
  <c r="S36" i="239"/>
  <c r="R36" i="239"/>
  <c r="T28" i="239"/>
  <c r="S28" i="239"/>
  <c r="R28" i="239"/>
  <c r="T20" i="239"/>
  <c r="S20" i="239"/>
  <c r="R20" i="239"/>
  <c r="T18" i="239"/>
  <c r="S18" i="239"/>
  <c r="R18" i="239"/>
  <c r="T8" i="239"/>
  <c r="S8" i="239"/>
  <c r="R8" i="239"/>
  <c r="T7" i="239"/>
  <c r="S7" i="239"/>
  <c r="R7" i="239"/>
  <c r="S87" i="238"/>
  <c r="R87" i="238"/>
  <c r="T84" i="238"/>
  <c r="S84" i="238"/>
  <c r="R84" i="238"/>
  <c r="T77" i="238"/>
  <c r="S77" i="238"/>
  <c r="R77" i="238"/>
  <c r="T72" i="238"/>
  <c r="S72" i="238"/>
  <c r="R72" i="238"/>
  <c r="T65" i="238"/>
  <c r="S65" i="238"/>
  <c r="R65" i="238"/>
  <c r="T57" i="238"/>
  <c r="S57" i="238"/>
  <c r="R57" i="238"/>
  <c r="T54" i="238"/>
  <c r="S54" i="238"/>
  <c r="R54" i="238"/>
  <c r="T49" i="238"/>
  <c r="S49" i="238"/>
  <c r="R49" i="238"/>
  <c r="T48" i="238"/>
  <c r="S48" i="238"/>
  <c r="R48" i="238"/>
  <c r="T47" i="238"/>
  <c r="S47" i="238"/>
  <c r="R47" i="238"/>
  <c r="T42" i="238"/>
  <c r="S42" i="238"/>
  <c r="R42" i="238"/>
  <c r="T36" i="238"/>
  <c r="S36" i="238"/>
  <c r="R36" i="238"/>
  <c r="T28" i="238"/>
  <c r="S28" i="238"/>
  <c r="R28" i="238"/>
  <c r="T20" i="238"/>
  <c r="S20" i="238"/>
  <c r="R20" i="238"/>
  <c r="T18" i="238"/>
  <c r="S18" i="238"/>
  <c r="R18" i="238"/>
  <c r="T8" i="238"/>
  <c r="S8" i="238"/>
  <c r="R8" i="238"/>
  <c r="T7" i="238"/>
  <c r="S7" i="238"/>
  <c r="R7" i="238"/>
  <c r="S87" i="237"/>
  <c r="R87" i="237"/>
  <c r="T84" i="237"/>
  <c r="S84" i="237"/>
  <c r="R84" i="237"/>
  <c r="T77" i="237"/>
  <c r="S77" i="237"/>
  <c r="R77" i="237"/>
  <c r="T72" i="237"/>
  <c r="S72" i="237"/>
  <c r="R72" i="237"/>
  <c r="T65" i="237"/>
  <c r="S65" i="237"/>
  <c r="R65" i="237"/>
  <c r="T57" i="237"/>
  <c r="S57" i="237"/>
  <c r="R57" i="237"/>
  <c r="T54" i="237"/>
  <c r="S54" i="237"/>
  <c r="R54" i="237"/>
  <c r="T49" i="237"/>
  <c r="S49" i="237"/>
  <c r="R49" i="237"/>
  <c r="T48" i="237"/>
  <c r="S48" i="237"/>
  <c r="R48" i="237"/>
  <c r="T47" i="237"/>
  <c r="S47" i="237"/>
  <c r="R47" i="237"/>
  <c r="T42" i="237"/>
  <c r="S42" i="237"/>
  <c r="R42" i="237"/>
  <c r="T36" i="237"/>
  <c r="S36" i="237"/>
  <c r="R36" i="237"/>
  <c r="T28" i="237"/>
  <c r="S28" i="237"/>
  <c r="R28" i="237"/>
  <c r="T20" i="237"/>
  <c r="S20" i="237"/>
  <c r="R20" i="237"/>
  <c r="T18" i="237"/>
  <c r="S18" i="237"/>
  <c r="R18" i="237"/>
  <c r="T8" i="237"/>
  <c r="S8" i="237"/>
  <c r="R8" i="237"/>
  <c r="T7" i="237"/>
  <c r="S7" i="237"/>
  <c r="R7" i="237"/>
  <c r="S87" i="236"/>
  <c r="R87" i="236"/>
  <c r="T84" i="236"/>
  <c r="S84" i="236"/>
  <c r="R84" i="236"/>
  <c r="T77" i="236"/>
  <c r="S77" i="236"/>
  <c r="R77" i="236"/>
  <c r="T72" i="236"/>
  <c r="S72" i="236"/>
  <c r="R72" i="236"/>
  <c r="T65" i="236"/>
  <c r="S65" i="236"/>
  <c r="R65" i="236"/>
  <c r="T57" i="236"/>
  <c r="S57" i="236"/>
  <c r="R57" i="236"/>
  <c r="T54" i="236"/>
  <c r="S54" i="236"/>
  <c r="R54" i="236"/>
  <c r="T49" i="236"/>
  <c r="S49" i="236"/>
  <c r="R49" i="236"/>
  <c r="T48" i="236"/>
  <c r="S48" i="236"/>
  <c r="R48" i="236"/>
  <c r="T47" i="236"/>
  <c r="S47" i="236"/>
  <c r="R47" i="236"/>
  <c r="T42" i="236"/>
  <c r="S42" i="236"/>
  <c r="R42" i="236"/>
  <c r="T36" i="236"/>
  <c r="S36" i="236"/>
  <c r="R36" i="236"/>
  <c r="T28" i="236"/>
  <c r="S28" i="236"/>
  <c r="R28" i="236"/>
  <c r="T20" i="236"/>
  <c r="S20" i="236"/>
  <c r="R20" i="236"/>
  <c r="T18" i="236"/>
  <c r="S18" i="236"/>
  <c r="R18" i="236"/>
  <c r="T8" i="236"/>
  <c r="S8" i="236"/>
  <c r="R8" i="236"/>
  <c r="T7" i="236"/>
  <c r="S7" i="236"/>
  <c r="R7" i="236"/>
  <c r="S87" i="235"/>
  <c r="R87" i="235"/>
  <c r="T84" i="235"/>
  <c r="S84" i="235"/>
  <c r="R84" i="235"/>
  <c r="T77" i="235"/>
  <c r="S77" i="235"/>
  <c r="R77" i="235"/>
  <c r="T72" i="235"/>
  <c r="S72" i="235"/>
  <c r="R72" i="235"/>
  <c r="T65" i="235"/>
  <c r="S65" i="235"/>
  <c r="R65" i="235"/>
  <c r="T57" i="235"/>
  <c r="S57" i="235"/>
  <c r="R57" i="235"/>
  <c r="T54" i="235"/>
  <c r="S54" i="235"/>
  <c r="R54" i="235"/>
  <c r="T49" i="235"/>
  <c r="S49" i="235"/>
  <c r="R49" i="235"/>
  <c r="T48" i="235"/>
  <c r="S48" i="235"/>
  <c r="R48" i="235"/>
  <c r="T47" i="235"/>
  <c r="S47" i="235"/>
  <c r="R47" i="235"/>
  <c r="T42" i="235"/>
  <c r="S42" i="235"/>
  <c r="R42" i="235"/>
  <c r="T36" i="235"/>
  <c r="S36" i="235"/>
  <c r="R36" i="235"/>
  <c r="T28" i="235"/>
  <c r="S28" i="235"/>
  <c r="R28" i="235"/>
  <c r="T20" i="235"/>
  <c r="S20" i="235"/>
  <c r="R20" i="235"/>
  <c r="T18" i="235"/>
  <c r="S18" i="235"/>
  <c r="R18" i="235"/>
  <c r="T8" i="235"/>
  <c r="S8" i="235"/>
  <c r="R8" i="235"/>
  <c r="T7" i="235"/>
  <c r="S7" i="235"/>
  <c r="R7" i="235"/>
  <c r="S87" i="232"/>
  <c r="R87" i="232"/>
  <c r="T84" i="232"/>
  <c r="S84" i="232"/>
  <c r="R84" i="232"/>
  <c r="T77" i="232"/>
  <c r="S77" i="232"/>
  <c r="R77" i="232"/>
  <c r="T72" i="232"/>
  <c r="S72" i="232"/>
  <c r="R72" i="232"/>
  <c r="T65" i="232"/>
  <c r="S65" i="232"/>
  <c r="R65" i="232"/>
  <c r="T57" i="232"/>
  <c r="S57" i="232"/>
  <c r="R57" i="232"/>
  <c r="T54" i="232"/>
  <c r="S54" i="232"/>
  <c r="R54" i="232"/>
  <c r="T49" i="232"/>
  <c r="S49" i="232"/>
  <c r="R49" i="232"/>
  <c r="T48" i="232"/>
  <c r="S48" i="232"/>
  <c r="R48" i="232"/>
  <c r="T47" i="232"/>
  <c r="S47" i="232"/>
  <c r="R47" i="232"/>
  <c r="T42" i="232"/>
  <c r="S42" i="232"/>
  <c r="R42" i="232"/>
  <c r="T36" i="232"/>
  <c r="S36" i="232"/>
  <c r="R36" i="232"/>
  <c r="T28" i="232"/>
  <c r="S28" i="232"/>
  <c r="R28" i="232"/>
  <c r="T20" i="232"/>
  <c r="S20" i="232"/>
  <c r="R20" i="232"/>
  <c r="T18" i="232"/>
  <c r="S18" i="232"/>
  <c r="R18" i="232"/>
  <c r="T8" i="232"/>
  <c r="S8" i="232"/>
  <c r="R8" i="232"/>
  <c r="T7" i="232"/>
  <c r="S7" i="232"/>
  <c r="R7" i="232"/>
  <c r="S87" i="230"/>
  <c r="R87" i="230"/>
  <c r="T84" i="230"/>
  <c r="S84" i="230"/>
  <c r="R84" i="230"/>
  <c r="T77" i="230"/>
  <c r="S77" i="230"/>
  <c r="R77" i="230"/>
  <c r="T72" i="230"/>
  <c r="S72" i="230"/>
  <c r="R72" i="230"/>
  <c r="T65" i="230"/>
  <c r="S65" i="230"/>
  <c r="R65" i="230"/>
  <c r="T57" i="230"/>
  <c r="S57" i="230"/>
  <c r="R57" i="230"/>
  <c r="T54" i="230"/>
  <c r="S54" i="230"/>
  <c r="R54" i="230"/>
  <c r="T49" i="230"/>
  <c r="S49" i="230"/>
  <c r="R49" i="230"/>
  <c r="T48" i="230"/>
  <c r="S48" i="230"/>
  <c r="R48" i="230"/>
  <c r="T47" i="230"/>
  <c r="S47" i="230"/>
  <c r="R47" i="230"/>
  <c r="T42" i="230"/>
  <c r="S42" i="230"/>
  <c r="R42" i="230"/>
  <c r="T36" i="230"/>
  <c r="S36" i="230"/>
  <c r="R36" i="230"/>
  <c r="T28" i="230"/>
  <c r="S28" i="230"/>
  <c r="R28" i="230"/>
  <c r="T20" i="230"/>
  <c r="S20" i="230"/>
  <c r="R20" i="230"/>
  <c r="T18" i="230"/>
  <c r="S18" i="230"/>
  <c r="R18" i="230"/>
  <c r="T8" i="230"/>
  <c r="S8" i="230"/>
  <c r="R8" i="230"/>
  <c r="T7" i="230"/>
  <c r="S7" i="230"/>
  <c r="R7" i="230"/>
  <c r="S87" i="228"/>
  <c r="R87" i="228"/>
  <c r="T84" i="228"/>
  <c r="S84" i="228"/>
  <c r="R84" i="228"/>
  <c r="T77" i="228"/>
  <c r="S77" i="228"/>
  <c r="R77" i="228"/>
  <c r="T72" i="228"/>
  <c r="S72" i="228"/>
  <c r="R72" i="228"/>
  <c r="T65" i="228"/>
  <c r="S65" i="228"/>
  <c r="R65" i="228"/>
  <c r="T57" i="228"/>
  <c r="S57" i="228"/>
  <c r="R57" i="228"/>
  <c r="T54" i="228"/>
  <c r="S54" i="228"/>
  <c r="R54" i="228"/>
  <c r="T49" i="228"/>
  <c r="S49" i="228"/>
  <c r="R49" i="228"/>
  <c r="T48" i="228"/>
  <c r="S48" i="228"/>
  <c r="R48" i="228"/>
  <c r="T47" i="228"/>
  <c r="S47" i="228"/>
  <c r="R47" i="228"/>
  <c r="T42" i="228"/>
  <c r="S42" i="228"/>
  <c r="R42" i="228"/>
  <c r="T36" i="228"/>
  <c r="S36" i="228"/>
  <c r="R36" i="228"/>
  <c r="T28" i="228"/>
  <c r="S28" i="228"/>
  <c r="R28" i="228"/>
  <c r="T20" i="228"/>
  <c r="S20" i="228"/>
  <c r="R20" i="228"/>
  <c r="T18" i="228"/>
  <c r="S18" i="228"/>
  <c r="R18" i="228"/>
  <c r="T8" i="228"/>
  <c r="S8" i="228"/>
  <c r="R8" i="228"/>
  <c r="T7" i="228"/>
  <c r="S7" i="228"/>
  <c r="R7" i="228"/>
  <c r="T48" i="207"/>
  <c r="A92" i="237" l="1"/>
  <c r="A90" i="245"/>
  <c r="A92" i="245"/>
  <c r="A92" i="235"/>
  <c r="A90" i="242"/>
  <c r="A92" i="240"/>
  <c r="A90" i="230"/>
  <c r="A90" i="237"/>
  <c r="A90" i="235"/>
  <c r="A90" i="236"/>
  <c r="A92" i="238"/>
  <c r="A90" i="240"/>
  <c r="A92" i="228"/>
  <c r="A92" i="230"/>
  <c r="A92" i="236"/>
  <c r="A92" i="242"/>
  <c r="A92" i="243"/>
  <c r="A90" i="238"/>
  <c r="A90" i="232"/>
  <c r="A92" i="232"/>
  <c r="A90" i="239"/>
  <c r="A90" i="228"/>
  <c r="A90" i="243"/>
  <c r="A90" i="241"/>
  <c r="A90" i="244"/>
  <c r="A92" i="244"/>
  <c r="A92" i="241"/>
  <c r="A92" i="239"/>
  <c r="S87" i="215" l="1"/>
  <c r="R87" i="215"/>
  <c r="T84" i="215"/>
  <c r="S84" i="215"/>
  <c r="R84" i="215"/>
  <c r="T77" i="215"/>
  <c r="S77" i="215"/>
  <c r="R77" i="215"/>
  <c r="T72" i="215"/>
  <c r="S72" i="215"/>
  <c r="R72" i="215"/>
  <c r="T65" i="215"/>
  <c r="S65" i="215"/>
  <c r="R65" i="215"/>
  <c r="T57" i="215"/>
  <c r="S57" i="215"/>
  <c r="R57" i="215"/>
  <c r="T54" i="215"/>
  <c r="S54" i="215"/>
  <c r="R54" i="215"/>
  <c r="T49" i="215"/>
  <c r="S49" i="215"/>
  <c r="R49" i="215"/>
  <c r="T48" i="215"/>
  <c r="S48" i="215"/>
  <c r="R48" i="215"/>
  <c r="T47" i="215"/>
  <c r="S47" i="215"/>
  <c r="R47" i="215"/>
  <c r="T42" i="215"/>
  <c r="S42" i="215"/>
  <c r="R42" i="215"/>
  <c r="T36" i="215"/>
  <c r="S36" i="215"/>
  <c r="R36" i="215"/>
  <c r="T28" i="215"/>
  <c r="S28" i="215"/>
  <c r="R28" i="215"/>
  <c r="T20" i="215"/>
  <c r="S20" i="215"/>
  <c r="R20" i="215"/>
  <c r="T18" i="215"/>
  <c r="S18" i="215"/>
  <c r="R18" i="215"/>
  <c r="T8" i="215"/>
  <c r="S8" i="215"/>
  <c r="R8" i="215"/>
  <c r="T7" i="215"/>
  <c r="S7" i="215"/>
  <c r="R7" i="215"/>
  <c r="S87" i="214"/>
  <c r="R87" i="214"/>
  <c r="T84" i="214"/>
  <c r="S84" i="214"/>
  <c r="R84" i="214"/>
  <c r="T77" i="214"/>
  <c r="S77" i="214"/>
  <c r="R77" i="214"/>
  <c r="T72" i="214"/>
  <c r="S72" i="214"/>
  <c r="R72" i="214"/>
  <c r="T65" i="214"/>
  <c r="S65" i="214"/>
  <c r="R65" i="214"/>
  <c r="T57" i="214"/>
  <c r="S57" i="214"/>
  <c r="R57" i="214"/>
  <c r="T54" i="214"/>
  <c r="S54" i="214"/>
  <c r="R54" i="214"/>
  <c r="T49" i="214"/>
  <c r="S49" i="214"/>
  <c r="R49" i="214"/>
  <c r="T48" i="214"/>
  <c r="S48" i="214"/>
  <c r="R48" i="214"/>
  <c r="T47" i="214"/>
  <c r="S47" i="214"/>
  <c r="R47" i="214"/>
  <c r="T42" i="214"/>
  <c r="S42" i="214"/>
  <c r="R42" i="214"/>
  <c r="T36" i="214"/>
  <c r="S36" i="214"/>
  <c r="R36" i="214"/>
  <c r="T28" i="214"/>
  <c r="S28" i="214"/>
  <c r="R28" i="214"/>
  <c r="T20" i="214"/>
  <c r="S20" i="214"/>
  <c r="R20" i="214"/>
  <c r="T18" i="214"/>
  <c r="S18" i="214"/>
  <c r="R18" i="214"/>
  <c r="T8" i="214"/>
  <c r="S8" i="214"/>
  <c r="R8" i="214"/>
  <c r="T7" i="214"/>
  <c r="S7" i="214"/>
  <c r="R7" i="214"/>
  <c r="S87" i="213"/>
  <c r="R87" i="213"/>
  <c r="T84" i="213"/>
  <c r="S84" i="213"/>
  <c r="R84" i="213"/>
  <c r="T77" i="213"/>
  <c r="S77" i="213"/>
  <c r="R77" i="213"/>
  <c r="T72" i="213"/>
  <c r="S72" i="213"/>
  <c r="R72" i="213"/>
  <c r="T65" i="213"/>
  <c r="S65" i="213"/>
  <c r="R65" i="213"/>
  <c r="T57" i="213"/>
  <c r="S57" i="213"/>
  <c r="R57" i="213"/>
  <c r="T54" i="213"/>
  <c r="S54" i="213"/>
  <c r="R54" i="213"/>
  <c r="T49" i="213"/>
  <c r="S49" i="213"/>
  <c r="R49" i="213"/>
  <c r="T48" i="213"/>
  <c r="S48" i="213"/>
  <c r="R48" i="213"/>
  <c r="T47" i="213"/>
  <c r="S47" i="213"/>
  <c r="R47" i="213"/>
  <c r="T42" i="213"/>
  <c r="S42" i="213"/>
  <c r="R42" i="213"/>
  <c r="T36" i="213"/>
  <c r="S36" i="213"/>
  <c r="R36" i="213"/>
  <c r="T28" i="213"/>
  <c r="S28" i="213"/>
  <c r="R28" i="213"/>
  <c r="T20" i="213"/>
  <c r="S20" i="213"/>
  <c r="R20" i="213"/>
  <c r="T18" i="213"/>
  <c r="S18" i="213"/>
  <c r="R18" i="213"/>
  <c r="T8" i="213"/>
  <c r="S8" i="213"/>
  <c r="R8" i="213"/>
  <c r="T7" i="213"/>
  <c r="S7" i="213"/>
  <c r="R7" i="213"/>
  <c r="S87" i="212"/>
  <c r="R87" i="212"/>
  <c r="T84" i="212"/>
  <c r="S84" i="212"/>
  <c r="R84" i="212"/>
  <c r="T77" i="212"/>
  <c r="S77" i="212"/>
  <c r="R77" i="212"/>
  <c r="T72" i="212"/>
  <c r="S72" i="212"/>
  <c r="R72" i="212"/>
  <c r="T65" i="212"/>
  <c r="S65" i="212"/>
  <c r="R65" i="212"/>
  <c r="T57" i="212"/>
  <c r="S57" i="212"/>
  <c r="R57" i="212"/>
  <c r="T54" i="212"/>
  <c r="S54" i="212"/>
  <c r="R54" i="212"/>
  <c r="T49" i="212"/>
  <c r="S49" i="212"/>
  <c r="R49" i="212"/>
  <c r="T48" i="212"/>
  <c r="S48" i="212"/>
  <c r="R48" i="212"/>
  <c r="T47" i="212"/>
  <c r="S47" i="212"/>
  <c r="R47" i="212"/>
  <c r="T42" i="212"/>
  <c r="S42" i="212"/>
  <c r="R42" i="212"/>
  <c r="T36" i="212"/>
  <c r="S36" i="212"/>
  <c r="R36" i="212"/>
  <c r="T28" i="212"/>
  <c r="S28" i="212"/>
  <c r="R28" i="212"/>
  <c r="T20" i="212"/>
  <c r="S20" i="212"/>
  <c r="R20" i="212"/>
  <c r="T18" i="212"/>
  <c r="S18" i="212"/>
  <c r="R18" i="212"/>
  <c r="T8" i="212"/>
  <c r="S8" i="212"/>
  <c r="R8" i="212"/>
  <c r="T7" i="212"/>
  <c r="S7" i="212"/>
  <c r="R7" i="212"/>
  <c r="S87" i="211"/>
  <c r="R87" i="211"/>
  <c r="T84" i="211"/>
  <c r="S84" i="211"/>
  <c r="R84" i="211"/>
  <c r="T77" i="211"/>
  <c r="S77" i="211"/>
  <c r="R77" i="211"/>
  <c r="T72" i="211"/>
  <c r="S72" i="211"/>
  <c r="R72" i="211"/>
  <c r="T65" i="211"/>
  <c r="S65" i="211"/>
  <c r="R65" i="211"/>
  <c r="T57" i="211"/>
  <c r="S57" i="211"/>
  <c r="R57" i="211"/>
  <c r="T54" i="211"/>
  <c r="S54" i="211"/>
  <c r="R54" i="211"/>
  <c r="T49" i="211"/>
  <c r="S49" i="211"/>
  <c r="R49" i="211"/>
  <c r="T48" i="211"/>
  <c r="S48" i="211"/>
  <c r="R48" i="211"/>
  <c r="T47" i="211"/>
  <c r="S47" i="211"/>
  <c r="R47" i="211"/>
  <c r="T42" i="211"/>
  <c r="S42" i="211"/>
  <c r="R42" i="211"/>
  <c r="T36" i="211"/>
  <c r="S36" i="211"/>
  <c r="R36" i="211"/>
  <c r="T28" i="211"/>
  <c r="S28" i="211"/>
  <c r="R28" i="211"/>
  <c r="T20" i="211"/>
  <c r="S20" i="211"/>
  <c r="R20" i="211"/>
  <c r="T18" i="211"/>
  <c r="S18" i="211"/>
  <c r="R18" i="211"/>
  <c r="T8" i="211"/>
  <c r="S8" i="211"/>
  <c r="R8" i="211"/>
  <c r="T7" i="211"/>
  <c r="S7" i="211"/>
  <c r="R7" i="211"/>
  <c r="S87" i="210"/>
  <c r="R87" i="210"/>
  <c r="T84" i="210"/>
  <c r="S84" i="210"/>
  <c r="R84" i="210"/>
  <c r="T77" i="210"/>
  <c r="S77" i="210"/>
  <c r="R77" i="210"/>
  <c r="T72" i="210"/>
  <c r="S72" i="210"/>
  <c r="R72" i="210"/>
  <c r="T65" i="210"/>
  <c r="S65" i="210"/>
  <c r="R65" i="210"/>
  <c r="T57" i="210"/>
  <c r="S57" i="210"/>
  <c r="R57" i="210"/>
  <c r="T54" i="210"/>
  <c r="S54" i="210"/>
  <c r="R54" i="210"/>
  <c r="T49" i="210"/>
  <c r="S49" i="210"/>
  <c r="R49" i="210"/>
  <c r="T48" i="210"/>
  <c r="S48" i="210"/>
  <c r="R48" i="210"/>
  <c r="T47" i="210"/>
  <c r="S47" i="210"/>
  <c r="R47" i="210"/>
  <c r="T42" i="210"/>
  <c r="S42" i="210"/>
  <c r="R42" i="210"/>
  <c r="T36" i="210"/>
  <c r="S36" i="210"/>
  <c r="R36" i="210"/>
  <c r="T28" i="210"/>
  <c r="S28" i="210"/>
  <c r="R28" i="210"/>
  <c r="T20" i="210"/>
  <c r="S20" i="210"/>
  <c r="R20" i="210"/>
  <c r="T18" i="210"/>
  <c r="S18" i="210"/>
  <c r="R18" i="210"/>
  <c r="T8" i="210"/>
  <c r="S8" i="210"/>
  <c r="R8" i="210"/>
  <c r="T7" i="210"/>
  <c r="S7" i="210"/>
  <c r="R7" i="210"/>
  <c r="S87" i="209"/>
  <c r="R87" i="209"/>
  <c r="T84" i="209"/>
  <c r="S84" i="209"/>
  <c r="R84" i="209"/>
  <c r="T77" i="209"/>
  <c r="S77" i="209"/>
  <c r="R77" i="209"/>
  <c r="T72" i="209"/>
  <c r="S72" i="209"/>
  <c r="R72" i="209"/>
  <c r="T65" i="209"/>
  <c r="S65" i="209"/>
  <c r="R65" i="209"/>
  <c r="T57" i="209"/>
  <c r="S57" i="209"/>
  <c r="R57" i="209"/>
  <c r="T54" i="209"/>
  <c r="S54" i="209"/>
  <c r="R54" i="209"/>
  <c r="T49" i="209"/>
  <c r="S49" i="209"/>
  <c r="R49" i="209"/>
  <c r="T48" i="209"/>
  <c r="S48" i="209"/>
  <c r="R48" i="209"/>
  <c r="T47" i="209"/>
  <c r="S47" i="209"/>
  <c r="R47" i="209"/>
  <c r="T42" i="209"/>
  <c r="S42" i="209"/>
  <c r="R42" i="209"/>
  <c r="T36" i="209"/>
  <c r="S36" i="209"/>
  <c r="R36" i="209"/>
  <c r="T28" i="209"/>
  <c r="S28" i="209"/>
  <c r="R28" i="209"/>
  <c r="T20" i="209"/>
  <c r="S20" i="209"/>
  <c r="R20" i="209"/>
  <c r="T18" i="209"/>
  <c r="S18" i="209"/>
  <c r="R18" i="209"/>
  <c r="T8" i="209"/>
  <c r="S8" i="209"/>
  <c r="R8" i="209"/>
  <c r="T7" i="209"/>
  <c r="S7" i="209"/>
  <c r="R7" i="209"/>
  <c r="S87" i="208"/>
  <c r="R87" i="208"/>
  <c r="T84" i="208"/>
  <c r="S84" i="208"/>
  <c r="R84" i="208"/>
  <c r="T77" i="208"/>
  <c r="S77" i="208"/>
  <c r="R77" i="208"/>
  <c r="T72" i="208"/>
  <c r="S72" i="208"/>
  <c r="R72" i="208"/>
  <c r="T65" i="208"/>
  <c r="S65" i="208"/>
  <c r="R65" i="208"/>
  <c r="T57" i="208"/>
  <c r="S57" i="208"/>
  <c r="R57" i="208"/>
  <c r="T54" i="208"/>
  <c r="S54" i="208"/>
  <c r="R54" i="208"/>
  <c r="T49" i="208"/>
  <c r="S49" i="208"/>
  <c r="R49" i="208"/>
  <c r="T48" i="208"/>
  <c r="S48" i="208"/>
  <c r="R48" i="208"/>
  <c r="T47" i="208"/>
  <c r="S47" i="208"/>
  <c r="R47" i="208"/>
  <c r="T42" i="208"/>
  <c r="S42" i="208"/>
  <c r="R42" i="208"/>
  <c r="T36" i="208"/>
  <c r="S36" i="208"/>
  <c r="R36" i="208"/>
  <c r="T28" i="208"/>
  <c r="S28" i="208"/>
  <c r="R28" i="208"/>
  <c r="T20" i="208"/>
  <c r="S20" i="208"/>
  <c r="R20" i="208"/>
  <c r="T18" i="208"/>
  <c r="S18" i="208"/>
  <c r="R18" i="208"/>
  <c r="T8" i="208"/>
  <c r="S8" i="208"/>
  <c r="R8" i="208"/>
  <c r="T7" i="208"/>
  <c r="S7" i="208"/>
  <c r="R7" i="208"/>
  <c r="S87" i="207"/>
  <c r="R87" i="207"/>
  <c r="T84" i="207"/>
  <c r="S84" i="207"/>
  <c r="R84" i="207"/>
  <c r="T77" i="207"/>
  <c r="S77" i="207"/>
  <c r="R77" i="207"/>
  <c r="T72" i="207"/>
  <c r="S72" i="207"/>
  <c r="R72" i="207"/>
  <c r="T65" i="207"/>
  <c r="S65" i="207"/>
  <c r="R65" i="207"/>
  <c r="T57" i="207"/>
  <c r="S57" i="207"/>
  <c r="R57" i="207"/>
  <c r="T54" i="207"/>
  <c r="S54" i="207"/>
  <c r="R54" i="207"/>
  <c r="T49" i="207"/>
  <c r="S49" i="207"/>
  <c r="R49" i="207"/>
  <c r="S48" i="207"/>
  <c r="R48" i="207"/>
  <c r="T47" i="207"/>
  <c r="S47" i="207"/>
  <c r="R47" i="207"/>
  <c r="T42" i="207"/>
  <c r="S42" i="207"/>
  <c r="R42" i="207"/>
  <c r="T36" i="207"/>
  <c r="S36" i="207"/>
  <c r="R36" i="207"/>
  <c r="T28" i="207"/>
  <c r="S28" i="207"/>
  <c r="R28" i="207"/>
  <c r="T20" i="207"/>
  <c r="S20" i="207"/>
  <c r="R20" i="207"/>
  <c r="T18" i="207"/>
  <c r="S18" i="207"/>
  <c r="R18" i="207"/>
  <c r="S8" i="207"/>
  <c r="T7" i="207"/>
  <c r="S7" i="207"/>
  <c r="R7" i="207"/>
  <c r="S87" i="206"/>
  <c r="R87" i="206"/>
  <c r="T84" i="206"/>
  <c r="S84" i="206"/>
  <c r="R84" i="206"/>
  <c r="T77" i="206"/>
  <c r="S77" i="206"/>
  <c r="R77" i="206"/>
  <c r="T72" i="206"/>
  <c r="S72" i="206"/>
  <c r="R72" i="206"/>
  <c r="T65" i="206"/>
  <c r="S65" i="206"/>
  <c r="R65" i="206"/>
  <c r="T57" i="206"/>
  <c r="S57" i="206"/>
  <c r="R57" i="206"/>
  <c r="T54" i="206"/>
  <c r="S54" i="206"/>
  <c r="R54" i="206"/>
  <c r="T49" i="206"/>
  <c r="S49" i="206"/>
  <c r="R49" i="206"/>
  <c r="T48" i="206"/>
  <c r="S48" i="206"/>
  <c r="R48" i="206"/>
  <c r="T47" i="206"/>
  <c r="S47" i="206"/>
  <c r="R47" i="206"/>
  <c r="T42" i="206"/>
  <c r="S42" i="206"/>
  <c r="R42" i="206"/>
  <c r="T36" i="206"/>
  <c r="S36" i="206"/>
  <c r="R36" i="206"/>
  <c r="T28" i="206"/>
  <c r="S28" i="206"/>
  <c r="R28" i="206"/>
  <c r="T20" i="206"/>
  <c r="S20" i="206"/>
  <c r="R20" i="206"/>
  <c r="T18" i="206"/>
  <c r="S18" i="206"/>
  <c r="R18" i="206"/>
  <c r="T8" i="206"/>
  <c r="S8" i="206"/>
  <c r="R8" i="206"/>
  <c r="T7" i="206"/>
  <c r="S7" i="206"/>
  <c r="R7" i="206"/>
  <c r="S87" i="205"/>
  <c r="R87" i="205"/>
  <c r="T84" i="205"/>
  <c r="S84" i="205"/>
  <c r="R84" i="205"/>
  <c r="T77" i="205"/>
  <c r="S77" i="205"/>
  <c r="R77" i="205"/>
  <c r="T72" i="205"/>
  <c r="S72" i="205"/>
  <c r="R72" i="205"/>
  <c r="T65" i="205"/>
  <c r="S65" i="205"/>
  <c r="R65" i="205"/>
  <c r="T57" i="205"/>
  <c r="S57" i="205"/>
  <c r="R57" i="205"/>
  <c r="T54" i="205"/>
  <c r="S54" i="205"/>
  <c r="R54" i="205"/>
  <c r="T49" i="205"/>
  <c r="S49" i="205"/>
  <c r="R49" i="205"/>
  <c r="T48" i="205"/>
  <c r="S48" i="205"/>
  <c r="R48" i="205"/>
  <c r="T47" i="205"/>
  <c r="S47" i="205"/>
  <c r="R47" i="205"/>
  <c r="T42" i="205"/>
  <c r="S42" i="205"/>
  <c r="R42" i="205"/>
  <c r="T36" i="205"/>
  <c r="S36" i="205"/>
  <c r="R36" i="205"/>
  <c r="T28" i="205"/>
  <c r="S28" i="205"/>
  <c r="R28" i="205"/>
  <c r="T20" i="205"/>
  <c r="S20" i="205"/>
  <c r="R20" i="205"/>
  <c r="T18" i="205"/>
  <c r="S18" i="205"/>
  <c r="R18" i="205"/>
  <c r="T8" i="205"/>
  <c r="S8" i="205"/>
  <c r="R8" i="205"/>
  <c r="T7" i="205"/>
  <c r="S7" i="205"/>
  <c r="R7" i="205"/>
  <c r="S87" i="204"/>
  <c r="R87" i="204"/>
  <c r="T84" i="204"/>
  <c r="S84" i="204"/>
  <c r="R84" i="204"/>
  <c r="T77" i="204"/>
  <c r="S77" i="204"/>
  <c r="R77" i="204"/>
  <c r="T72" i="204"/>
  <c r="S72" i="204"/>
  <c r="R72" i="204"/>
  <c r="T65" i="204"/>
  <c r="S65" i="204"/>
  <c r="R65" i="204"/>
  <c r="T57" i="204"/>
  <c r="S57" i="204"/>
  <c r="R57" i="204"/>
  <c r="T54" i="204"/>
  <c r="S54" i="204"/>
  <c r="R54" i="204"/>
  <c r="T49" i="204"/>
  <c r="S49" i="204"/>
  <c r="R49" i="204"/>
  <c r="T48" i="204"/>
  <c r="S48" i="204"/>
  <c r="R48" i="204"/>
  <c r="T47" i="204"/>
  <c r="S47" i="204"/>
  <c r="R47" i="204"/>
  <c r="T42" i="204"/>
  <c r="S42" i="204"/>
  <c r="R42" i="204"/>
  <c r="T36" i="204"/>
  <c r="S36" i="204"/>
  <c r="R36" i="204"/>
  <c r="T28" i="204"/>
  <c r="S28" i="204"/>
  <c r="R28" i="204"/>
  <c r="T20" i="204"/>
  <c r="S20" i="204"/>
  <c r="R20" i="204"/>
  <c r="T18" i="204"/>
  <c r="S18" i="204"/>
  <c r="R18" i="204"/>
  <c r="T8" i="204"/>
  <c r="S8" i="204"/>
  <c r="R8" i="204"/>
  <c r="T7" i="204"/>
  <c r="S7" i="204"/>
  <c r="R7" i="204"/>
  <c r="A90" i="215" l="1"/>
  <c r="A92" i="215"/>
  <c r="A92" i="207"/>
  <c r="A92" i="209"/>
  <c r="A92" i="210"/>
  <c r="A90" i="210"/>
  <c r="A92" i="211"/>
  <c r="A92" i="212"/>
  <c r="A90" i="212"/>
  <c r="A90" i="213"/>
  <c r="A92" i="213"/>
  <c r="A92" i="214"/>
  <c r="A90" i="214"/>
  <c r="A90" i="211"/>
  <c r="A90" i="209"/>
  <c r="A90" i="208"/>
  <c r="A92" i="208"/>
  <c r="A90" i="207"/>
  <c r="A90" i="206"/>
  <c r="A92" i="206"/>
  <c r="A92" i="205"/>
  <c r="A90" i="205"/>
  <c r="A90" i="204"/>
  <c r="A92" i="204"/>
  <c r="S87" i="203"/>
  <c r="R87" i="203"/>
  <c r="T84" i="203"/>
  <c r="S84" i="203"/>
  <c r="R84" i="203"/>
  <c r="T77" i="203"/>
  <c r="S77" i="203"/>
  <c r="R77" i="203"/>
  <c r="T72" i="203"/>
  <c r="S72" i="203"/>
  <c r="R72" i="203"/>
  <c r="T65" i="203"/>
  <c r="S65" i="203"/>
  <c r="R65" i="203"/>
  <c r="T57" i="203"/>
  <c r="S57" i="203"/>
  <c r="R57" i="203"/>
  <c r="T54" i="203"/>
  <c r="S54" i="203"/>
  <c r="R54" i="203"/>
  <c r="T49" i="203"/>
  <c r="S49" i="203"/>
  <c r="R49" i="203"/>
  <c r="T48" i="203"/>
  <c r="S48" i="203"/>
  <c r="R48" i="203"/>
  <c r="T47" i="203"/>
  <c r="S47" i="203"/>
  <c r="R47" i="203"/>
  <c r="T42" i="203"/>
  <c r="S42" i="203"/>
  <c r="R42" i="203"/>
  <c r="T36" i="203"/>
  <c r="S36" i="203"/>
  <c r="R36" i="203"/>
  <c r="T28" i="203"/>
  <c r="S28" i="203"/>
  <c r="R28" i="203"/>
  <c r="T20" i="203"/>
  <c r="S20" i="203"/>
  <c r="R20" i="203"/>
  <c r="T18" i="203"/>
  <c r="S18" i="203"/>
  <c r="R18" i="203"/>
  <c r="T8" i="203"/>
  <c r="S8" i="203"/>
  <c r="R8" i="203"/>
  <c r="T7" i="203"/>
  <c r="S7" i="203"/>
  <c r="R7" i="203"/>
  <c r="S87" i="201"/>
  <c r="R87" i="201"/>
  <c r="T84" i="201"/>
  <c r="S84" i="201"/>
  <c r="R84" i="201"/>
  <c r="T77" i="201"/>
  <c r="S77" i="201"/>
  <c r="R77" i="201"/>
  <c r="T72" i="201"/>
  <c r="S72" i="201"/>
  <c r="R72" i="201"/>
  <c r="T65" i="201"/>
  <c r="S65" i="201"/>
  <c r="R65" i="201"/>
  <c r="T57" i="201"/>
  <c r="S57" i="201"/>
  <c r="R57" i="201"/>
  <c r="T54" i="201"/>
  <c r="S54" i="201"/>
  <c r="R54" i="201"/>
  <c r="T49" i="201"/>
  <c r="S49" i="201"/>
  <c r="R49" i="201"/>
  <c r="T48" i="201"/>
  <c r="S48" i="201"/>
  <c r="R48" i="201"/>
  <c r="T47" i="201"/>
  <c r="S47" i="201"/>
  <c r="R47" i="201"/>
  <c r="T42" i="201"/>
  <c r="S42" i="201"/>
  <c r="R42" i="201"/>
  <c r="T36" i="201"/>
  <c r="S36" i="201"/>
  <c r="R36" i="201"/>
  <c r="T28" i="201"/>
  <c r="S28" i="201"/>
  <c r="R28" i="201"/>
  <c r="T20" i="201"/>
  <c r="S20" i="201"/>
  <c r="R20" i="201"/>
  <c r="T18" i="201"/>
  <c r="S18" i="201"/>
  <c r="R18" i="201"/>
  <c r="T8" i="201"/>
  <c r="S8" i="201"/>
  <c r="R8" i="201"/>
  <c r="T7" i="201"/>
  <c r="S7" i="201"/>
  <c r="R7" i="201"/>
  <c r="S87" i="196"/>
  <c r="R87" i="196"/>
  <c r="T84" i="196"/>
  <c r="S84" i="196"/>
  <c r="R84" i="196"/>
  <c r="T77" i="196"/>
  <c r="S77" i="196"/>
  <c r="R77" i="196"/>
  <c r="T72" i="196"/>
  <c r="S72" i="196"/>
  <c r="R72" i="196"/>
  <c r="T65" i="196"/>
  <c r="S65" i="196"/>
  <c r="R65" i="196"/>
  <c r="T57" i="196"/>
  <c r="S57" i="196"/>
  <c r="R57" i="196"/>
  <c r="T54" i="196"/>
  <c r="S54" i="196"/>
  <c r="R54" i="196"/>
  <c r="T49" i="196"/>
  <c r="S49" i="196"/>
  <c r="R49" i="196"/>
  <c r="T48" i="196"/>
  <c r="S48" i="196"/>
  <c r="R48" i="196"/>
  <c r="T47" i="196"/>
  <c r="S47" i="196"/>
  <c r="R47" i="196"/>
  <c r="T42" i="196"/>
  <c r="S42" i="196"/>
  <c r="R42" i="196"/>
  <c r="T36" i="196"/>
  <c r="S36" i="196"/>
  <c r="R36" i="196"/>
  <c r="T28" i="196"/>
  <c r="S28" i="196"/>
  <c r="R28" i="196"/>
  <c r="T20" i="196"/>
  <c r="S20" i="196"/>
  <c r="R20" i="196"/>
  <c r="T18" i="196"/>
  <c r="S18" i="196"/>
  <c r="R18" i="196"/>
  <c r="T8" i="196"/>
  <c r="S8" i="196"/>
  <c r="R8" i="196"/>
  <c r="T7" i="196"/>
  <c r="S7" i="196"/>
  <c r="R7" i="196"/>
  <c r="S87" i="195"/>
  <c r="R87" i="195"/>
  <c r="T84" i="195"/>
  <c r="S84" i="195"/>
  <c r="R84" i="195"/>
  <c r="T77" i="195"/>
  <c r="S77" i="195"/>
  <c r="R77" i="195"/>
  <c r="T72" i="195"/>
  <c r="S72" i="195"/>
  <c r="R72" i="195"/>
  <c r="T65" i="195"/>
  <c r="S65" i="195"/>
  <c r="R65" i="195"/>
  <c r="T57" i="195"/>
  <c r="S57" i="195"/>
  <c r="R57" i="195"/>
  <c r="T54" i="195"/>
  <c r="S54" i="195"/>
  <c r="R54" i="195"/>
  <c r="T49" i="195"/>
  <c r="S49" i="195"/>
  <c r="R49" i="195"/>
  <c r="T48" i="195"/>
  <c r="S48" i="195"/>
  <c r="R48" i="195"/>
  <c r="T47" i="195"/>
  <c r="S47" i="195"/>
  <c r="R47" i="195"/>
  <c r="T42" i="195"/>
  <c r="S42" i="195"/>
  <c r="R42" i="195"/>
  <c r="T36" i="195"/>
  <c r="S36" i="195"/>
  <c r="R36" i="195"/>
  <c r="T28" i="195"/>
  <c r="S28" i="195"/>
  <c r="R28" i="195"/>
  <c r="T20" i="195"/>
  <c r="S20" i="195"/>
  <c r="R20" i="195"/>
  <c r="T18" i="195"/>
  <c r="S18" i="195"/>
  <c r="R18" i="195"/>
  <c r="T8" i="195"/>
  <c r="S8" i="195"/>
  <c r="R8" i="195"/>
  <c r="T7" i="195"/>
  <c r="S7" i="195"/>
  <c r="R7" i="195"/>
  <c r="S87" i="194"/>
  <c r="R87" i="194"/>
  <c r="T84" i="194"/>
  <c r="S84" i="194"/>
  <c r="R84" i="194"/>
  <c r="T77" i="194"/>
  <c r="S77" i="194"/>
  <c r="R77" i="194"/>
  <c r="T72" i="194"/>
  <c r="S72" i="194"/>
  <c r="R72" i="194"/>
  <c r="T65" i="194"/>
  <c r="S65" i="194"/>
  <c r="R65" i="194"/>
  <c r="T57" i="194"/>
  <c r="S57" i="194"/>
  <c r="R57" i="194"/>
  <c r="T54" i="194"/>
  <c r="S54" i="194"/>
  <c r="R54" i="194"/>
  <c r="T49" i="194"/>
  <c r="S49" i="194"/>
  <c r="R49" i="194"/>
  <c r="T48" i="194"/>
  <c r="S48" i="194"/>
  <c r="R48" i="194"/>
  <c r="T47" i="194"/>
  <c r="S47" i="194"/>
  <c r="R47" i="194"/>
  <c r="T42" i="194"/>
  <c r="S42" i="194"/>
  <c r="R42" i="194"/>
  <c r="T36" i="194"/>
  <c r="S36" i="194"/>
  <c r="R36" i="194"/>
  <c r="T28" i="194"/>
  <c r="S28" i="194"/>
  <c r="R28" i="194"/>
  <c r="T20" i="194"/>
  <c r="S20" i="194"/>
  <c r="R20" i="194"/>
  <c r="T18" i="194"/>
  <c r="S18" i="194"/>
  <c r="R18" i="194"/>
  <c r="T8" i="194"/>
  <c r="S8" i="194"/>
  <c r="R8" i="194"/>
  <c r="T7" i="194"/>
  <c r="S7" i="194"/>
  <c r="R7" i="194"/>
  <c r="S87" i="193"/>
  <c r="R87" i="193"/>
  <c r="T84" i="193"/>
  <c r="S84" i="193"/>
  <c r="R84" i="193"/>
  <c r="T77" i="193"/>
  <c r="S77" i="193"/>
  <c r="R77" i="193"/>
  <c r="T72" i="193"/>
  <c r="S72" i="193"/>
  <c r="R72" i="193"/>
  <c r="T65" i="193"/>
  <c r="S65" i="193"/>
  <c r="R65" i="193"/>
  <c r="T57" i="193"/>
  <c r="S57" i="193"/>
  <c r="R57" i="193"/>
  <c r="T54" i="193"/>
  <c r="S54" i="193"/>
  <c r="R54" i="193"/>
  <c r="T49" i="193"/>
  <c r="S49" i="193"/>
  <c r="R49" i="193"/>
  <c r="T48" i="193"/>
  <c r="S48" i="193"/>
  <c r="R48" i="193"/>
  <c r="T47" i="193"/>
  <c r="S47" i="193"/>
  <c r="R47" i="193"/>
  <c r="T42" i="193"/>
  <c r="S42" i="193"/>
  <c r="R42" i="193"/>
  <c r="T36" i="193"/>
  <c r="S36" i="193"/>
  <c r="R36" i="193"/>
  <c r="T28" i="193"/>
  <c r="S28" i="193"/>
  <c r="R28" i="193"/>
  <c r="T20" i="193"/>
  <c r="S20" i="193"/>
  <c r="R20" i="193"/>
  <c r="T18" i="193"/>
  <c r="S18" i="193"/>
  <c r="R18" i="193"/>
  <c r="T8" i="193"/>
  <c r="S8" i="193"/>
  <c r="R8" i="193"/>
  <c r="T7" i="193"/>
  <c r="S7" i="193"/>
  <c r="R7" i="193"/>
  <c r="S87" i="192"/>
  <c r="R87" i="192"/>
  <c r="T84" i="192"/>
  <c r="S84" i="192"/>
  <c r="R84" i="192"/>
  <c r="T77" i="192"/>
  <c r="S77" i="192"/>
  <c r="R77" i="192"/>
  <c r="T72" i="192"/>
  <c r="S72" i="192"/>
  <c r="R72" i="192"/>
  <c r="T65" i="192"/>
  <c r="S65" i="192"/>
  <c r="R65" i="192"/>
  <c r="T57" i="192"/>
  <c r="S57" i="192"/>
  <c r="R57" i="192"/>
  <c r="T54" i="192"/>
  <c r="S54" i="192"/>
  <c r="R54" i="192"/>
  <c r="T49" i="192"/>
  <c r="S49" i="192"/>
  <c r="R49" i="192"/>
  <c r="T48" i="192"/>
  <c r="S48" i="192"/>
  <c r="R48" i="192"/>
  <c r="T47" i="192"/>
  <c r="S47" i="192"/>
  <c r="R47" i="192"/>
  <c r="T42" i="192"/>
  <c r="S42" i="192"/>
  <c r="R42" i="192"/>
  <c r="T36" i="192"/>
  <c r="S36" i="192"/>
  <c r="R36" i="192"/>
  <c r="T28" i="192"/>
  <c r="S28" i="192"/>
  <c r="R28" i="192"/>
  <c r="T20" i="192"/>
  <c r="S20" i="192"/>
  <c r="R20" i="192"/>
  <c r="T18" i="192"/>
  <c r="S18" i="192"/>
  <c r="R18" i="192"/>
  <c r="T8" i="192"/>
  <c r="S8" i="192"/>
  <c r="R8" i="192"/>
  <c r="T7" i="192"/>
  <c r="S7" i="192"/>
  <c r="R7" i="192"/>
  <c r="S87" i="190"/>
  <c r="R87" i="190"/>
  <c r="T84" i="190"/>
  <c r="S84" i="190"/>
  <c r="R84" i="190"/>
  <c r="T77" i="190"/>
  <c r="S77" i="190"/>
  <c r="R77" i="190"/>
  <c r="T72" i="190"/>
  <c r="S72" i="190"/>
  <c r="R72" i="190"/>
  <c r="T65" i="190"/>
  <c r="S65" i="190"/>
  <c r="R65" i="190"/>
  <c r="T57" i="190"/>
  <c r="S57" i="190"/>
  <c r="R57" i="190"/>
  <c r="T54" i="190"/>
  <c r="S54" i="190"/>
  <c r="R54" i="190"/>
  <c r="T49" i="190"/>
  <c r="S49" i="190"/>
  <c r="R49" i="190"/>
  <c r="T48" i="190"/>
  <c r="S48" i="190"/>
  <c r="R48" i="190"/>
  <c r="T47" i="190"/>
  <c r="S47" i="190"/>
  <c r="R47" i="190"/>
  <c r="T42" i="190"/>
  <c r="S42" i="190"/>
  <c r="R42" i="190"/>
  <c r="T36" i="190"/>
  <c r="S36" i="190"/>
  <c r="R36" i="190"/>
  <c r="T28" i="190"/>
  <c r="S28" i="190"/>
  <c r="R28" i="190"/>
  <c r="T20" i="190"/>
  <c r="S20" i="190"/>
  <c r="R20" i="190"/>
  <c r="T18" i="190"/>
  <c r="S18" i="190"/>
  <c r="R18" i="190"/>
  <c r="T8" i="190"/>
  <c r="S8" i="190"/>
  <c r="R8" i="190"/>
  <c r="T7" i="190"/>
  <c r="S7" i="190"/>
  <c r="R7" i="190"/>
  <c r="A92" i="192" l="1"/>
  <c r="A90" i="192"/>
  <c r="A92" i="203"/>
  <c r="A90" i="203"/>
  <c r="A92" i="195"/>
  <c r="A90" i="195"/>
  <c r="A92" i="194"/>
  <c r="A90" i="194"/>
  <c r="A90" i="193"/>
  <c r="A92" i="193"/>
  <c r="A92" i="196"/>
  <c r="A90" i="196"/>
  <c r="A92" i="201"/>
  <c r="A90" i="201"/>
  <c r="A90" i="190"/>
  <c r="A92" i="190"/>
  <c r="S87" i="188" l="1"/>
  <c r="R87" i="188"/>
  <c r="T84" i="188"/>
  <c r="S84" i="188"/>
  <c r="R84" i="188"/>
  <c r="T77" i="188"/>
  <c r="S77" i="188"/>
  <c r="R77" i="188"/>
  <c r="T72" i="188"/>
  <c r="S72" i="188"/>
  <c r="R72" i="188"/>
  <c r="T65" i="188"/>
  <c r="S65" i="188"/>
  <c r="R65" i="188"/>
  <c r="T57" i="188"/>
  <c r="S57" i="188"/>
  <c r="R57" i="188"/>
  <c r="T54" i="188"/>
  <c r="S54" i="188"/>
  <c r="R54" i="188"/>
  <c r="T49" i="188"/>
  <c r="S49" i="188"/>
  <c r="R49" i="188"/>
  <c r="T48" i="188"/>
  <c r="S48" i="188"/>
  <c r="R48" i="188"/>
  <c r="T47" i="188"/>
  <c r="S47" i="188"/>
  <c r="R47" i="188"/>
  <c r="T42" i="188"/>
  <c r="S42" i="188"/>
  <c r="R42" i="188"/>
  <c r="T36" i="188"/>
  <c r="S36" i="188"/>
  <c r="R36" i="188"/>
  <c r="T28" i="188"/>
  <c r="S28" i="188"/>
  <c r="R28" i="188"/>
  <c r="T20" i="188"/>
  <c r="S20" i="188"/>
  <c r="R20" i="188"/>
  <c r="T18" i="188"/>
  <c r="S18" i="188"/>
  <c r="R18" i="188"/>
  <c r="T8" i="188"/>
  <c r="S8" i="188"/>
  <c r="R8" i="188"/>
  <c r="T7" i="188"/>
  <c r="S7" i="188"/>
  <c r="R7" i="188"/>
  <c r="T3" i="2"/>
  <c r="AI8" i="187"/>
  <c r="AL38" i="187"/>
  <c r="AK38" i="187"/>
  <c r="AJ38" i="187"/>
  <c r="AI38" i="187"/>
  <c r="AL37" i="187"/>
  <c r="AK37" i="187"/>
  <c r="AJ37" i="187"/>
  <c r="AI37" i="187"/>
  <c r="AL36" i="187"/>
  <c r="AK36" i="187"/>
  <c r="AJ36" i="187"/>
  <c r="AI36" i="187"/>
  <c r="AL35" i="187"/>
  <c r="AK35" i="187"/>
  <c r="AJ35" i="187"/>
  <c r="AI35" i="187"/>
  <c r="AL34" i="187"/>
  <c r="AK34" i="187"/>
  <c r="AJ34" i="187"/>
  <c r="AI34" i="187"/>
  <c r="AL33" i="187"/>
  <c r="AK33" i="187"/>
  <c r="AJ33" i="187"/>
  <c r="AI33" i="187"/>
  <c r="AL32" i="187"/>
  <c r="AK32" i="187"/>
  <c r="AJ32" i="187"/>
  <c r="AI32" i="187"/>
  <c r="AL31" i="187"/>
  <c r="AK31" i="187"/>
  <c r="AJ31" i="187"/>
  <c r="AI31" i="187"/>
  <c r="AL30" i="187"/>
  <c r="AK30" i="187"/>
  <c r="AJ30" i="187"/>
  <c r="AI30" i="187"/>
  <c r="AL29" i="187"/>
  <c r="AK29" i="187"/>
  <c r="AJ29" i="187"/>
  <c r="AI29" i="187"/>
  <c r="AL28" i="187"/>
  <c r="AK28" i="187"/>
  <c r="AJ28" i="187"/>
  <c r="AI28" i="187"/>
  <c r="AL27" i="187"/>
  <c r="AK27" i="187"/>
  <c r="AJ27" i="187"/>
  <c r="AI27" i="187"/>
  <c r="AL26" i="187"/>
  <c r="AK26" i="187"/>
  <c r="AJ26" i="187"/>
  <c r="AI26" i="187"/>
  <c r="AL25" i="187"/>
  <c r="AK25" i="187"/>
  <c r="AJ25" i="187"/>
  <c r="AI25" i="187"/>
  <c r="AL24" i="187"/>
  <c r="AK24" i="187"/>
  <c r="AJ24" i="187"/>
  <c r="AI24" i="187"/>
  <c r="AL8" i="187"/>
  <c r="AK8" i="187"/>
  <c r="AJ8" i="187"/>
  <c r="AL7" i="187"/>
  <c r="AK7" i="187"/>
  <c r="AJ7" i="187"/>
  <c r="T32" i="186"/>
  <c r="S32" i="186"/>
  <c r="R32" i="186"/>
  <c r="Q32" i="186"/>
  <c r="T31" i="186"/>
  <c r="S31" i="186"/>
  <c r="R31" i="186"/>
  <c r="Q31" i="186"/>
  <c r="T30" i="186"/>
  <c r="S30" i="186"/>
  <c r="R30" i="186"/>
  <c r="Q30" i="186"/>
  <c r="T29" i="186"/>
  <c r="S29" i="186"/>
  <c r="R29" i="186"/>
  <c r="Q29" i="186"/>
  <c r="T28" i="186"/>
  <c r="S28" i="186"/>
  <c r="R28" i="186"/>
  <c r="Q28" i="186"/>
  <c r="T27" i="186"/>
  <c r="S27" i="186"/>
  <c r="R27" i="186"/>
  <c r="Q27" i="186"/>
  <c r="T26" i="186"/>
  <c r="S26" i="186"/>
  <c r="R26" i="186"/>
  <c r="Q26" i="186"/>
  <c r="T25" i="186"/>
  <c r="S25" i="186"/>
  <c r="R25" i="186"/>
  <c r="Q25" i="186"/>
  <c r="T24" i="186"/>
  <c r="S24" i="186"/>
  <c r="R24" i="186"/>
  <c r="Q24" i="186"/>
  <c r="T23" i="186"/>
  <c r="S23" i="186"/>
  <c r="R23" i="186"/>
  <c r="Q23" i="186"/>
  <c r="T22" i="186"/>
  <c r="S22" i="186"/>
  <c r="R22" i="186"/>
  <c r="Q22" i="186"/>
  <c r="T21" i="186"/>
  <c r="S21" i="186"/>
  <c r="R21" i="186"/>
  <c r="Q21" i="186"/>
  <c r="T20" i="186"/>
  <c r="S20" i="186"/>
  <c r="R20" i="186"/>
  <c r="Q20" i="186"/>
  <c r="T19" i="186"/>
  <c r="S19" i="186"/>
  <c r="R19" i="186"/>
  <c r="Q19" i="186"/>
  <c r="T18" i="186"/>
  <c r="S18" i="186"/>
  <c r="R18" i="186"/>
  <c r="Q18" i="186"/>
  <c r="T8" i="186"/>
  <c r="S8" i="186"/>
  <c r="R8" i="186"/>
  <c r="Q8" i="186"/>
  <c r="T7" i="186"/>
  <c r="S7" i="186"/>
  <c r="R7" i="186"/>
  <c r="R41" i="185"/>
  <c r="Q41" i="185"/>
  <c r="P41" i="185"/>
  <c r="O41" i="185"/>
  <c r="R40" i="185"/>
  <c r="Q40" i="185"/>
  <c r="P40" i="185"/>
  <c r="O40" i="185"/>
  <c r="R39" i="185"/>
  <c r="Q39" i="185"/>
  <c r="P39" i="185"/>
  <c r="O39" i="185"/>
  <c r="R38" i="185"/>
  <c r="Q38" i="185"/>
  <c r="P38" i="185"/>
  <c r="O38" i="185"/>
  <c r="R37" i="185"/>
  <c r="Q37" i="185"/>
  <c r="P37" i="185"/>
  <c r="O37" i="185"/>
  <c r="R36" i="185"/>
  <c r="Q36" i="185"/>
  <c r="P36" i="185"/>
  <c r="O36" i="185"/>
  <c r="R35" i="185"/>
  <c r="Q35" i="185"/>
  <c r="P35" i="185"/>
  <c r="O35" i="185"/>
  <c r="R34" i="185"/>
  <c r="Q34" i="185"/>
  <c r="P34" i="185"/>
  <c r="O34" i="185"/>
  <c r="R33" i="185"/>
  <c r="Q33" i="185"/>
  <c r="P33" i="185"/>
  <c r="O33" i="185"/>
  <c r="R32" i="185"/>
  <c r="Q32" i="185"/>
  <c r="P32" i="185"/>
  <c r="O32" i="185"/>
  <c r="R31" i="185"/>
  <c r="Q31" i="185"/>
  <c r="P31" i="185"/>
  <c r="O31" i="185"/>
  <c r="R30" i="185"/>
  <c r="Q30" i="185"/>
  <c r="P30" i="185"/>
  <c r="O30" i="185"/>
  <c r="R29" i="185"/>
  <c r="Q29" i="185"/>
  <c r="P29" i="185"/>
  <c r="O29" i="185"/>
  <c r="R28" i="185"/>
  <c r="Q28" i="185"/>
  <c r="P28" i="185"/>
  <c r="O28" i="185"/>
  <c r="R27" i="185"/>
  <c r="Q27" i="185"/>
  <c r="P27" i="185"/>
  <c r="O27" i="185"/>
  <c r="R8" i="185"/>
  <c r="Q8" i="185"/>
  <c r="P8" i="185"/>
  <c r="O8" i="185"/>
  <c r="R7" i="185"/>
  <c r="Q7" i="185"/>
  <c r="P7" i="185"/>
  <c r="I40" i="2" a="1"/>
  <c r="J39" i="2" a="1"/>
  <c r="C83" i="2" a="1"/>
  <c r="P41" i="2" a="1"/>
  <c r="J62" i="2" a="1"/>
  <c r="F76" i="2" a="1"/>
  <c r="J67" i="2" a="1"/>
  <c r="L22" i="2" a="1"/>
  <c r="O60" i="2" a="1"/>
  <c r="P69" i="2" a="1"/>
  <c r="H82" i="2" a="1"/>
  <c r="G82" i="2" a="1"/>
  <c r="D70" i="2" a="1"/>
  <c r="P24" i="2" a="1"/>
  <c r="N8" i="2" a="1"/>
  <c r="D11" i="2" a="1"/>
  <c r="O12" i="2" a="1"/>
  <c r="I42" i="2" a="1"/>
  <c r="F23" i="2" a="1"/>
  <c r="G28" i="2" a="1"/>
  <c r="K64" i="2" a="1"/>
  <c r="L54" i="2" a="1"/>
  <c r="N28" i="2" a="1"/>
  <c r="I33" i="2" a="1"/>
  <c r="C57" i="2" a="1"/>
  <c r="G12" i="2" a="1"/>
  <c r="I46" i="2" a="1"/>
  <c r="G42" i="2" a="1"/>
  <c r="D78" i="2" a="1"/>
  <c r="K91" i="2" a="1"/>
  <c r="L44" i="2" a="1"/>
  <c r="J64" i="2" a="1"/>
  <c r="K20" i="2" a="1"/>
  <c r="N88" i="2" a="1"/>
  <c r="K48" i="2" a="1"/>
  <c r="I100" i="2" a="1"/>
  <c r="D36" i="2" a="1"/>
  <c r="C102" i="2" a="1"/>
  <c r="I26" i="2" a="1"/>
  <c r="I70" i="2" a="1"/>
  <c r="N41" i="2" a="1"/>
  <c r="H98" i="2" a="1"/>
  <c r="E26" i="2" a="1"/>
  <c r="L89" i="2" a="1"/>
  <c r="D55" i="2" a="1"/>
  <c r="O65" i="2" a="1"/>
  <c r="H64" i="2" a="1"/>
  <c r="D16" i="2" a="1"/>
  <c r="L91" i="2" a="1"/>
  <c r="M22" i="2" a="1"/>
  <c r="G17" i="2" a="1"/>
  <c r="K43" i="2" a="1"/>
  <c r="K52" i="2" a="1"/>
  <c r="C101" i="2" a="1"/>
  <c r="F20" i="2" a="1"/>
  <c r="N67" i="2" a="1"/>
  <c r="K51" i="2" a="1"/>
  <c r="G26" i="2" a="1"/>
  <c r="N96" i="2" a="1"/>
  <c r="E33" i="2" a="1"/>
  <c r="O89" i="2" a="1"/>
  <c r="M77" i="2" a="1"/>
  <c r="K73" i="2" a="1"/>
  <c r="O71" i="2" a="1"/>
  <c r="C71" i="2" a="1"/>
  <c r="C8" i="2" a="1"/>
  <c r="E9" i="2" a="1"/>
  <c r="J71" i="2" a="1"/>
  <c r="J56" i="2" a="1"/>
  <c r="N105" i="2" a="1"/>
  <c r="M62" i="2" a="1"/>
  <c r="L96" i="2" a="1"/>
  <c r="M54" i="2" a="1"/>
  <c r="H105" i="2" a="1"/>
  <c r="G81" i="2" a="1"/>
  <c r="O36" i="2" a="1"/>
  <c r="D68" i="2" a="1"/>
  <c r="H10" i="2" a="1"/>
  <c r="E22" i="2" a="1"/>
  <c r="O85" i="2" a="1"/>
  <c r="E21" i="2" a="1"/>
  <c r="C69" i="2" a="1"/>
  <c r="G40" i="2" a="1"/>
  <c r="L101" i="2" a="1"/>
  <c r="K71" i="2" a="1"/>
  <c r="J45" i="2" a="1"/>
  <c r="D98" i="2" a="1"/>
  <c r="H5" i="2" a="1"/>
  <c r="E44" i="2" a="1"/>
  <c r="I22" i="2" a="1"/>
  <c r="F37" i="2" a="1"/>
  <c r="F89" i="2" a="1"/>
  <c r="I39" i="2" a="1"/>
  <c r="J16" i="2" a="1"/>
  <c r="H94" i="2" a="1"/>
  <c r="J101" i="2" a="1"/>
  <c r="F9" i="2" a="1"/>
  <c r="D46" i="2" a="1"/>
  <c r="H62" i="2" a="1"/>
  <c r="F71" i="2" a="1"/>
  <c r="E95" i="2" a="1"/>
  <c r="C16" i="2" a="1"/>
  <c r="K93" i="2" a="1"/>
  <c r="I63" i="2" a="1"/>
  <c r="I82" i="2" a="1"/>
  <c r="E77" i="2" a="1"/>
  <c r="H7" i="2" a="1"/>
  <c r="M84" i="2" a="1"/>
  <c r="L34" i="2" a="1"/>
  <c r="P98" i="2" a="1"/>
  <c r="E52" i="2" a="1"/>
  <c r="N91" i="2" a="1"/>
  <c r="N102" i="2" a="1"/>
  <c r="F95" i="2" a="1"/>
  <c r="H65" i="2" a="1"/>
  <c r="P77" i="2" a="1"/>
  <c r="M81" i="2" a="1"/>
  <c r="G38" i="2" a="1"/>
  <c r="J20" i="2" a="1"/>
  <c r="E54" i="2" a="1"/>
  <c r="M90" i="2" a="1"/>
  <c r="N7" i="2" a="1"/>
  <c r="P46" i="2" a="1"/>
  <c r="O83" i="2" a="1"/>
  <c r="C19" i="2" a="1"/>
  <c r="E97" i="2" a="1"/>
  <c r="K92" i="2" a="1"/>
  <c r="C37" i="2" a="1"/>
  <c r="H24" i="2" a="1"/>
  <c r="G67" i="2" a="1"/>
  <c r="C49" i="2" a="1"/>
  <c r="L19" i="2" a="1"/>
  <c r="N97" i="2" a="1"/>
  <c r="O42" i="2" a="1"/>
  <c r="N93" i="2" a="1"/>
  <c r="L48" i="2" a="1"/>
  <c r="H26" i="2" a="1"/>
  <c r="N82" i="2" a="1"/>
  <c r="F68" i="2" a="1"/>
  <c r="C11" i="2" a="1"/>
  <c r="P48" i="2" a="1"/>
  <c r="P92" i="2" a="1"/>
  <c r="L76" i="2" a="1"/>
  <c r="C38" i="2" a="1"/>
  <c r="F61" i="2" a="1"/>
  <c r="P81" i="2" a="1"/>
  <c r="D61" i="2" a="1"/>
  <c r="N32" i="2" a="1"/>
  <c r="C99" i="2" a="1"/>
  <c r="F13" i="2" a="1"/>
  <c r="L63" i="2" a="1"/>
  <c r="F5" i="2" a="1"/>
  <c r="C4" i="2" a="1"/>
  <c r="M38" i="2" a="1"/>
  <c r="D14" i="2" a="1"/>
  <c r="P20" i="2" a="1"/>
  <c r="G14" i="2" a="1"/>
  <c r="G4" i="2" a="1"/>
  <c r="M39" i="2" a="1"/>
  <c r="I94" i="2" a="1"/>
  <c r="I64" i="2" a="1"/>
  <c r="O49" i="2" a="1"/>
  <c r="J86" i="2" a="1"/>
  <c r="E13" i="2" a="1"/>
  <c r="N64" i="2" a="1"/>
  <c r="D81" i="2" a="1"/>
  <c r="N66" i="2" a="1"/>
  <c r="F75" i="2" a="1"/>
  <c r="N81" i="2" a="1"/>
  <c r="D35" i="2" a="1"/>
  <c r="C80" i="2" a="1"/>
  <c r="D97" i="2" a="1"/>
  <c r="K101" i="2" a="1"/>
  <c r="J70" i="2" a="1"/>
  <c r="L87" i="2" a="1"/>
  <c r="O21" i="2" a="1"/>
  <c r="D22" i="2" a="1"/>
  <c r="F24" i="2" a="1"/>
  <c r="D49" i="2" a="1"/>
  <c r="P90" i="2" a="1"/>
  <c r="G59" i="2" a="1"/>
  <c r="D88" i="2" a="1"/>
  <c r="G56" i="2" a="1"/>
  <c r="J92" i="2" a="1"/>
  <c r="P56" i="2" a="1"/>
  <c r="C39" i="2" a="1"/>
  <c r="M28" i="2" a="1"/>
  <c r="G48" i="2" a="1"/>
  <c r="H79" i="2" a="1"/>
  <c r="J82" i="2" a="1"/>
  <c r="I91" i="2" a="1"/>
  <c r="C89" i="2" a="1"/>
  <c r="K46" i="2" a="1"/>
  <c r="M98" i="2" a="1"/>
  <c r="N100" i="2" a="1"/>
  <c r="M55" i="2" a="1"/>
  <c r="K94" i="2" a="1"/>
  <c r="N99" i="2" a="1"/>
  <c r="M89" i="2" a="1"/>
  <c r="C95" i="2" a="1"/>
  <c r="I45" i="2" a="1"/>
  <c r="O88" i="2" a="1"/>
  <c r="F49" i="2" a="1"/>
  <c r="N74" i="2" a="1"/>
  <c r="L95" i="2" a="1"/>
  <c r="O7" i="2" a="1"/>
  <c r="K27" i="2" a="1"/>
  <c r="H51" i="2" a="1"/>
  <c r="M83" i="2" a="1"/>
  <c r="O24" i="2" a="1"/>
  <c r="L17" i="2" a="1"/>
  <c r="F84" i="2" a="1"/>
  <c r="D15" i="2" a="1"/>
  <c r="N85" i="2" a="1"/>
  <c r="C13" i="2" a="1"/>
  <c r="J52" i="2" a="1"/>
  <c r="E74" i="2" a="1"/>
  <c r="I10" i="2" a="1"/>
  <c r="D26" i="2" a="1"/>
  <c r="I65" i="2" a="1"/>
  <c r="N25" i="2" a="1"/>
  <c r="O25" i="2" a="1"/>
  <c r="E40" i="2" a="1"/>
  <c r="L4" i="2" a="1"/>
  <c r="N79" i="2" a="1"/>
  <c r="K5" i="2" a="1"/>
  <c r="L10" i="2" a="1"/>
  <c r="J15" i="2" a="1"/>
  <c r="M53" i="2" a="1"/>
  <c r="N49" i="2" a="1"/>
  <c r="C84" i="2" a="1"/>
  <c r="O40" i="2" a="1"/>
  <c r="F83" i="2" a="1"/>
  <c r="F15" i="2" a="1"/>
  <c r="J50" i="2" a="1"/>
  <c r="K78" i="2" a="1"/>
  <c r="H40" i="2" a="1"/>
  <c r="C86" i="2" a="1"/>
  <c r="N75" i="2" a="1"/>
  <c r="C65" i="2" a="1"/>
  <c r="N52" i="2" a="1"/>
  <c r="H75" i="2" a="1"/>
  <c r="I88" i="2" a="1"/>
  <c r="O70" i="2" a="1"/>
  <c r="E43" i="2" a="1"/>
  <c r="I50" i="2" a="1"/>
  <c r="I62" i="2" a="1"/>
  <c r="K24" i="2" a="1"/>
  <c r="P105" i="2" a="1"/>
  <c r="L97" i="2" a="1"/>
  <c r="O48" i="2" a="1"/>
  <c r="K58" i="2" a="1"/>
  <c r="J35" i="2" a="1"/>
  <c r="M86" i="2" a="1"/>
  <c r="K68" i="2" a="1"/>
  <c r="L72" i="2" a="1"/>
  <c r="P15" i="2" a="1"/>
  <c r="O57" i="2" a="1"/>
  <c r="J33" i="2" a="1"/>
  <c r="F27" i="2" a="1"/>
  <c r="O72" i="2" a="1"/>
  <c r="J42" i="2" a="1"/>
  <c r="M73" i="2" a="1"/>
  <c r="K39" i="2" a="1"/>
  <c r="L13" i="2" a="1"/>
  <c r="F62" i="2" a="1"/>
  <c r="M92" i="2" a="1"/>
  <c r="K75" i="2" a="1"/>
  <c r="G99" i="2" a="1"/>
  <c r="G63" i="2" a="1"/>
  <c r="D73" i="2" a="1"/>
  <c r="O50" i="2" a="1"/>
  <c r="J75" i="2" a="1"/>
  <c r="G80" i="2" a="1"/>
  <c r="E80" i="2" a="1"/>
  <c r="K4" i="2" a="1"/>
  <c r="I84" i="2" a="1"/>
  <c r="F72" i="2" a="1"/>
  <c r="N18" i="2" a="1"/>
  <c r="I56" i="2" a="1"/>
  <c r="J91" i="2" a="1"/>
  <c r="M41" i="2" a="1"/>
  <c r="G103" i="2" a="1"/>
  <c r="N89" i="2" a="1"/>
  <c r="L104" i="2" a="1"/>
  <c r="C50" i="2" a="1"/>
  <c r="E83" i="2" a="1"/>
  <c r="P47" i="2" a="1"/>
  <c r="D82" i="2" a="1"/>
  <c r="L38" i="2" a="1"/>
  <c r="P39" i="2" a="1"/>
  <c r="D50" i="2" a="1"/>
  <c r="L102" i="2" a="1"/>
  <c r="O96" i="2" a="1"/>
  <c r="G24" i="2" a="1"/>
  <c r="K77" i="2" a="1"/>
  <c r="J5" i="2" a="1"/>
  <c r="E45" i="2" a="1"/>
  <c r="H66" i="2" a="1"/>
  <c r="L16" i="2" a="1"/>
  <c r="D96" i="2" a="1"/>
  <c r="I90" i="2" a="1"/>
  <c r="M106" i="2" a="1"/>
  <c r="K19" i="2" a="1"/>
  <c r="E34" i="2" a="1"/>
  <c r="H58" i="2" a="1"/>
  <c r="F18" i="2" a="1"/>
  <c r="G11" i="2" a="1"/>
  <c r="N69" i="2" a="1"/>
  <c r="L27" i="2" a="1"/>
  <c r="G73" i="2" a="1"/>
  <c r="J51" i="2" a="1"/>
  <c r="J49" i="2" a="1"/>
  <c r="C78" i="2" a="1"/>
  <c r="C54" i="2" a="1"/>
  <c r="D105" i="2" a="1"/>
  <c r="J103" i="2" a="1"/>
  <c r="L12" i="2" a="1"/>
  <c r="P74" i="2" a="1"/>
  <c r="N40" i="2" a="1"/>
  <c r="F66" i="2" a="1"/>
  <c r="P49" i="2" a="1"/>
  <c r="H34" i="2" a="1"/>
  <c r="M19" i="2" a="1"/>
  <c r="G61" i="2" a="1"/>
  <c r="O69" i="2" a="1"/>
  <c r="N36" i="2" a="1"/>
  <c r="M8" i="2" a="1"/>
  <c r="D40" i="2" a="1"/>
  <c r="N86" i="2" a="1"/>
  <c r="F94" i="2" a="1"/>
  <c r="K62" i="2" a="1"/>
  <c r="M24" i="2" a="1"/>
  <c r="C106" i="2" a="1"/>
  <c r="L37" i="2" a="1"/>
  <c r="C82" i="2" a="1"/>
  <c r="G69" i="2" a="1"/>
  <c r="O17" i="2" a="1"/>
  <c r="E25" i="2" a="1"/>
  <c r="H54" i="2" a="1"/>
  <c r="J72" i="2" a="1"/>
  <c r="H60" i="2" a="1"/>
  <c r="E102" i="2" a="1"/>
  <c r="L84" i="2" a="1"/>
  <c r="C25" i="2" a="1"/>
  <c r="K44" i="2" a="1"/>
  <c r="N59" i="2" a="1"/>
  <c r="M11" i="2" a="1"/>
  <c r="H37" i="2" a="1"/>
  <c r="N26" i="2" a="1"/>
  <c r="N90" i="2" a="1"/>
  <c r="I86" i="2" a="1"/>
  <c r="K67" i="2" a="1"/>
  <c r="O92" i="2" a="1"/>
  <c r="K23" i="2" a="1"/>
  <c r="F47" i="2" a="1"/>
  <c r="G106" i="2" a="1"/>
  <c r="L78" i="2" a="1"/>
  <c r="J53" i="2" a="1"/>
  <c r="G102" i="2" a="1"/>
  <c r="L77" i="2" a="1"/>
  <c r="H39" i="2" a="1"/>
  <c r="M97" i="2" a="1"/>
  <c r="K83" i="2" a="1"/>
  <c r="N45" i="2" a="1"/>
  <c r="G18" i="2" a="1"/>
  <c r="P12" i="2" a="1"/>
  <c r="N94" i="2" a="1"/>
  <c r="O11" i="2" a="1"/>
  <c r="I77" i="2" a="1"/>
  <c r="D23" i="2" a="1"/>
  <c r="K49" i="2" a="1"/>
  <c r="G44" i="2" a="1"/>
  <c r="F35" i="2" a="1"/>
  <c r="P65" i="2" a="1"/>
  <c r="G13" i="2" a="1"/>
  <c r="I49" i="2" a="1"/>
  <c r="I97" i="2" a="1"/>
  <c r="N11" i="2" a="1"/>
  <c r="E104" i="2" a="1"/>
  <c r="K100" i="2" a="1"/>
  <c r="L33" i="2" a="1"/>
  <c r="M103" i="2" a="1"/>
  <c r="D80" i="2" a="1"/>
  <c r="I105" i="2" a="1"/>
  <c r="P11" i="2" a="1"/>
  <c r="H101" i="2" a="1"/>
  <c r="J96" i="2" a="1"/>
  <c r="E96" i="2" a="1"/>
  <c r="E57" i="2" a="1"/>
  <c r="L62" i="2" a="1"/>
  <c r="P79" i="2" a="1"/>
  <c r="M71" i="2" a="1"/>
  <c r="K15" i="2" a="1"/>
  <c r="J22" i="2" a="1"/>
  <c r="I21" i="2" a="1"/>
  <c r="E70" i="2" a="1"/>
  <c r="N103" i="2" a="1"/>
  <c r="O52" i="2" a="1"/>
  <c r="P71" i="2" a="1"/>
  <c r="C41" i="2" a="1"/>
  <c r="H8" i="2" a="1"/>
  <c r="H69" i="2" a="1"/>
  <c r="M7" i="2" a="1"/>
  <c r="H100" i="2" a="1"/>
  <c r="K69" i="2" a="1"/>
  <c r="I37" i="2" a="1"/>
  <c r="F53" i="2" a="1"/>
  <c r="O62" i="2" a="1"/>
  <c r="I8" i="2" a="1"/>
  <c r="D62" i="2" a="1"/>
  <c r="H104" i="2" a="1"/>
  <c r="F32" i="2" a="1"/>
  <c r="E19" i="2" a="1"/>
  <c r="J104" i="2" a="1"/>
  <c r="N54" i="2" a="1"/>
  <c r="C60" i="2" a="1"/>
  <c r="P76" i="2" a="1"/>
  <c r="J32" i="2" a="1"/>
  <c r="K81" i="2" a="1"/>
  <c r="M43" i="2" a="1"/>
  <c r="L25" i="2" a="1"/>
  <c r="L49" i="2" a="1"/>
  <c r="F14" i="2" a="1"/>
  <c r="N55" i="2" a="1"/>
  <c r="I5" i="2" a="1"/>
  <c r="P55" i="2" a="1"/>
  <c r="K80" i="2" a="1"/>
  <c r="E36" i="2" a="1"/>
  <c r="M49" i="2" a="1"/>
  <c r="F28" i="2" a="1"/>
  <c r="K105" i="2" a="1"/>
  <c r="D53" i="2" a="1"/>
  <c r="C98" i="2" a="1"/>
  <c r="P44" i="2" a="1"/>
  <c r="C85" i="2" a="1"/>
  <c r="N37" i="2" a="1"/>
  <c r="D102" i="2" a="1"/>
  <c r="I25" i="2" a="1"/>
  <c r="M64" i="2" a="1"/>
  <c r="K96" i="2" a="1"/>
  <c r="E55" i="2" a="1"/>
  <c r="P51" i="2" a="1"/>
  <c r="J24" i="2" a="1"/>
  <c r="C36" i="2" a="1"/>
  <c r="K54" i="2" a="1"/>
  <c r="H14" i="2" a="1"/>
  <c r="C43" i="2" a="1"/>
  <c r="H12" i="2" a="1"/>
  <c r="F67" i="2" a="1"/>
  <c r="J55" i="2" a="1"/>
  <c r="H89" i="2" a="1"/>
  <c r="L105" i="2" a="1"/>
  <c r="F22" i="2" a="1"/>
  <c r="O73" i="2" a="1"/>
  <c r="J94" i="2" a="1"/>
  <c r="D19" i="2" a="1"/>
  <c r="E92" i="2" a="1"/>
  <c r="E47" i="2" a="1"/>
  <c r="N77" i="2" a="1"/>
  <c r="N13" i="2" a="1"/>
  <c r="K16" i="2" a="1"/>
  <c r="J57" i="2" a="1"/>
  <c r="E5" i="2" a="1"/>
  <c r="J8" i="2" a="1"/>
  <c r="I18" i="2" a="1"/>
  <c r="P87" i="2" a="1"/>
  <c r="O58" i="2" a="1"/>
  <c r="E23" i="2" a="1"/>
  <c r="E68" i="2" a="1"/>
  <c r="K76" i="2" a="1"/>
  <c r="E81" i="2" a="1"/>
  <c r="O32" i="2" a="1"/>
  <c r="P28" i="2" a="1"/>
  <c r="F25" i="2" a="1"/>
  <c r="M13" i="2" a="1"/>
  <c r="G105" i="2" a="1"/>
  <c r="C40" i="2" a="1"/>
  <c r="F50" i="2" a="1"/>
  <c r="N83" i="2" a="1"/>
  <c r="L43" i="2" a="1"/>
  <c r="K40" i="2" a="1"/>
  <c r="E27" i="2" a="1"/>
  <c r="I34" i="2" a="1"/>
  <c r="G5" i="2" a="1"/>
  <c r="I76" i="2" a="1"/>
  <c r="E85" i="2" a="1"/>
  <c r="N47" i="2" a="1"/>
  <c r="M61" i="2" a="1"/>
  <c r="F21" i="2" a="1"/>
  <c r="N42" i="2" a="1"/>
  <c r="H23" i="2" a="1"/>
  <c r="J69" i="2" a="1"/>
  <c r="G86" i="2" a="1"/>
  <c r="D65" i="2" a="1"/>
  <c r="O13" i="2" a="1"/>
  <c r="G97" i="2" a="1"/>
  <c r="E75" i="2" a="1"/>
  <c r="P43" i="2" a="1"/>
  <c r="M95" i="2" a="1"/>
  <c r="M15" i="2" a="1"/>
  <c r="I80" i="2" a="1"/>
  <c r="K102" i="2" a="1"/>
  <c r="K104" i="2" a="1"/>
  <c r="M47" i="2" a="1"/>
  <c r="K57" i="2" a="1"/>
  <c r="G27" i="2" a="1"/>
  <c r="K6" i="2" a="1"/>
  <c r="D63" i="2" a="1"/>
  <c r="J87" i="2" a="1"/>
  <c r="L40" i="2" a="1"/>
  <c r="I13" i="2" a="1"/>
  <c r="C75" i="2" a="1"/>
  <c r="O106" i="2" a="1"/>
  <c r="H93" i="2" a="1"/>
  <c r="K66" i="2" a="1"/>
  <c r="I41" i="2" a="1"/>
  <c r="D6" i="2" a="1"/>
  <c r="N14" i="2" a="1"/>
  <c r="O8" i="2" a="1"/>
  <c r="O37" i="2" a="1"/>
  <c r="O95" i="2" a="1"/>
  <c r="L36" i="2" a="1"/>
  <c r="E105" i="2" a="1"/>
  <c r="E17" i="2" a="1"/>
  <c r="C20" i="2" a="1"/>
  <c r="I61" i="2" a="1"/>
  <c r="J7" i="2" a="1"/>
  <c r="L66" i="2" a="1"/>
  <c r="H72" i="2" a="1"/>
  <c r="H46" i="2" a="1"/>
  <c r="P97" i="2" a="1"/>
  <c r="I43" i="2" a="1"/>
  <c r="D92" i="2" a="1"/>
  <c r="F34" i="2" a="1"/>
  <c r="D76" i="2" a="1"/>
  <c r="M6" i="2" a="1"/>
  <c r="G88" i="2" a="1"/>
  <c r="F104" i="2" a="1"/>
  <c r="H91" i="2" a="1"/>
  <c r="O75" i="2" a="1"/>
  <c r="P73" i="2" a="1"/>
  <c r="L18" i="2" a="1"/>
  <c r="K45" i="2" a="1"/>
  <c r="H95" i="2" a="1"/>
  <c r="G93" i="2" a="1"/>
  <c r="I58" i="2" a="1"/>
  <c r="D90" i="2" a="1"/>
  <c r="I15" i="2" a="1"/>
  <c r="L42" i="2" a="1"/>
  <c r="C68" i="2" a="1"/>
  <c r="F16" i="2" a="1"/>
  <c r="D91" i="2" a="1"/>
  <c r="K79" i="2" a="1"/>
  <c r="J37" i="2" a="1"/>
  <c r="E37" i="2" a="1"/>
  <c r="D47" i="2" a="1"/>
  <c r="D54" i="2" a="1"/>
  <c r="C104" i="2" a="1"/>
  <c r="O26" i="2" a="1"/>
  <c r="J74" i="2" a="1"/>
  <c r="P36" i="2" a="1"/>
  <c r="P95" i="2" a="1"/>
  <c r="D32" i="2" a="1"/>
  <c r="P101" i="2" a="1"/>
  <c r="H61" i="2" a="1"/>
  <c r="I67" i="2" a="1"/>
  <c r="P93" i="2" a="1"/>
  <c r="E6" i="2" a="1"/>
  <c r="K65" i="2" a="1"/>
  <c r="P7" i="2" a="1"/>
  <c r="K84" i="2" a="1"/>
  <c r="N57" i="2" a="1"/>
  <c r="O64" i="2" a="1"/>
  <c r="M60" i="2" a="1"/>
  <c r="H32" i="2" a="1"/>
  <c r="D74" i="2" a="1"/>
  <c r="G43" i="2" a="1"/>
  <c r="H35" i="2" a="1"/>
  <c r="O27" i="2" a="1"/>
  <c r="J41" i="2" a="1"/>
  <c r="I74" i="2" a="1"/>
  <c r="H85" i="2" a="1"/>
  <c r="J89" i="2" a="1"/>
  <c r="H21" i="2" a="1"/>
  <c r="M74" i="2" a="1"/>
  <c r="F57" i="2" a="1"/>
  <c r="P18" i="2" a="1"/>
  <c r="K56" i="2" a="1"/>
  <c r="E63" i="2" a="1"/>
  <c r="L6" i="2" a="1"/>
  <c r="L23" i="2" a="1"/>
  <c r="C42" i="2" a="1"/>
  <c r="M96" i="2" a="1"/>
  <c r="O100" i="2" a="1"/>
  <c r="G74" i="2" a="1"/>
  <c r="O5" i="2" a="1"/>
  <c r="I44" i="2" a="1"/>
  <c r="J40" i="2" a="1"/>
  <c r="F4" i="2" a="1"/>
  <c r="E98" i="2" a="1"/>
  <c r="P106" i="2" a="1"/>
  <c r="K35" i="2" a="1"/>
  <c r="N27" i="2" a="1"/>
  <c r="F11" i="2" a="1"/>
  <c r="E76" i="2" a="1"/>
  <c r="I20" i="2" a="1"/>
  <c r="O38" i="2" a="1"/>
  <c r="O45" i="2" a="1"/>
  <c r="M88" i="2" a="1"/>
  <c r="N72" i="2" a="1"/>
  <c r="M58" i="2" a="1"/>
  <c r="M68" i="2" a="1"/>
  <c r="K8" i="2" a="1"/>
  <c r="N63" i="2" a="1"/>
  <c r="I12" i="2" a="1"/>
  <c r="O10" i="2" a="1"/>
  <c r="P58" i="2" a="1"/>
  <c r="L75" i="2" a="1"/>
  <c r="H102" i="2" a="1"/>
  <c r="D87" i="2" a="1"/>
  <c r="E48" i="2" a="1"/>
  <c r="E14" i="2" a="1"/>
  <c r="H67" i="2" a="1"/>
  <c r="H17" i="2" a="1"/>
  <c r="F36" i="2" a="1"/>
  <c r="I47" i="2" a="1"/>
  <c r="N21" i="2" a="1"/>
  <c r="J76" i="2" a="1"/>
  <c r="D20" i="2" a="1"/>
  <c r="P94" i="2" a="1"/>
  <c r="C96" i="2" a="1"/>
  <c r="D8" i="2" a="1"/>
  <c r="N19" i="2" a="1"/>
  <c r="I24" i="2" a="1"/>
  <c r="O81" i="2" a="1"/>
  <c r="J19" i="2" a="1"/>
  <c r="P102" i="2" a="1"/>
  <c r="N38" i="2" a="1"/>
  <c r="O97" i="2" a="1"/>
  <c r="O28" i="2" a="1"/>
  <c r="C47" i="2" a="1"/>
  <c r="K34" i="2" a="1"/>
  <c r="N71" i="2" a="1"/>
  <c r="J80" i="2" a="1"/>
  <c r="L100" i="2" a="1"/>
  <c r="G55" i="2" a="1"/>
  <c r="H13" i="2" a="1"/>
  <c r="D58" i="2" a="1"/>
  <c r="G39" i="2" a="1"/>
  <c r="C18" i="2" a="1"/>
  <c r="I14" i="2" a="1"/>
  <c r="K106" i="2" a="1"/>
  <c r="I78" i="2" a="1"/>
  <c r="G57" i="2" a="1"/>
  <c r="G75" i="2" a="1"/>
  <c r="D44" i="2" a="1"/>
  <c r="K42" i="2" a="1"/>
  <c r="O43" i="2" a="1"/>
  <c r="K38" i="2" a="1"/>
  <c r="M99" i="2" a="1"/>
  <c r="P78" i="2" a="1"/>
  <c r="D100" i="2" a="1"/>
  <c r="O104" i="2" a="1"/>
  <c r="G76" i="2" a="1"/>
  <c r="J95" i="2" a="1"/>
  <c r="J27" i="2" a="1"/>
  <c r="G52" i="2" a="1"/>
  <c r="M102" i="2" a="1"/>
  <c r="N56" i="2" a="1"/>
  <c r="D13" i="2" a="1"/>
  <c r="L98" i="2" a="1"/>
  <c r="K36" i="2" a="1"/>
  <c r="I51" i="2" a="1"/>
  <c r="I81" i="2" a="1"/>
  <c r="C33" i="2" a="1"/>
  <c r="N39" i="2" a="1"/>
  <c r="E84" i="2" a="1"/>
  <c r="H4" i="2" a="1"/>
  <c r="E69" i="2" a="1"/>
  <c r="I57" i="2" a="1"/>
  <c r="O105" i="2" a="1"/>
  <c r="F80" i="2" a="1"/>
  <c r="M40" i="2" a="1"/>
  <c r="O34" i="2" a="1"/>
  <c r="O86" i="2" a="1"/>
  <c r="H83" i="2" a="1"/>
  <c r="M105" i="2" a="1"/>
  <c r="L71" i="2" a="1"/>
  <c r="F87" i="2" a="1"/>
  <c r="J44" i="2" a="1"/>
  <c r="I106" i="2" a="1"/>
  <c r="M45" i="2" a="1"/>
  <c r="O87" i="2" a="1"/>
  <c r="O102" i="2" a="1"/>
  <c r="I66" i="2" a="1"/>
  <c r="K55" i="2" a="1"/>
  <c r="I87" i="2" a="1"/>
  <c r="E94" i="2" a="1"/>
  <c r="C27" i="2" a="1"/>
  <c r="I95" i="2" a="1"/>
  <c r="G8" i="2" a="1"/>
  <c r="P75" i="2" a="1"/>
  <c r="N76" i="2" a="1"/>
  <c r="E93" i="2" a="1"/>
  <c r="J28" i="2" a="1"/>
  <c r="H49" i="2" a="1"/>
  <c r="I85" i="2" a="1"/>
  <c r="M93" i="2" a="1"/>
  <c r="J99" i="2" a="1"/>
  <c r="J18" i="2" a="1"/>
  <c r="C17" i="2" a="1"/>
  <c r="G95" i="2" a="1"/>
  <c r="H70" i="2" a="1"/>
  <c r="P6" i="2" a="1"/>
  <c r="M44" i="2" a="1"/>
  <c r="H27" i="2" a="1"/>
  <c r="I48" i="2" a="1"/>
  <c r="M14" i="2" a="1"/>
  <c r="M5" i="2" a="1"/>
  <c r="G10" i="2" a="1"/>
  <c r="K72" i="2" a="1"/>
  <c r="C21" i="2" a="1"/>
  <c r="K11" i="2" a="1"/>
  <c r="K103" i="2" a="1"/>
  <c r="P19" i="2" a="1"/>
  <c r="G98" i="2" a="1"/>
  <c r="N23" i="2" a="1"/>
  <c r="E71" i="2" a="1"/>
  <c r="H50" i="2" a="1"/>
  <c r="H88" i="2" a="1"/>
  <c r="N24" i="2" a="1"/>
  <c r="L94" i="2" a="1"/>
  <c r="P54" i="2" a="1"/>
  <c r="M42" i="2" a="1"/>
  <c r="D99" i="2" a="1"/>
  <c r="J25" i="2" a="1"/>
  <c r="P82" i="2" a="1"/>
  <c r="H42" i="2" a="1"/>
  <c r="D48" i="2" a="1"/>
  <c r="J48" i="2" a="1"/>
  <c r="F92" i="2" a="1"/>
  <c r="O22" i="2" a="1"/>
  <c r="M16" i="2" a="1"/>
  <c r="O84" i="2" a="1"/>
  <c r="D38" i="2" a="1"/>
  <c r="G16" i="2" a="1"/>
  <c r="C55" i="2" a="1"/>
  <c r="F51" i="2" a="1"/>
  <c r="J21" i="2" a="1"/>
  <c r="G83" i="2" a="1"/>
  <c r="J85" i="2" a="1"/>
  <c r="L64" i="2" a="1"/>
  <c r="J77" i="2" a="1"/>
  <c r="G71" i="2" a="1"/>
  <c r="I53" i="2" a="1"/>
  <c r="M72" i="2" a="1"/>
  <c r="D89" i="2" a="1"/>
  <c r="K10" i="2" a="1"/>
  <c r="F48" i="2" a="1"/>
  <c r="J102" i="2" a="1"/>
  <c r="E8" i="2" a="1"/>
  <c r="L65" i="2" a="1"/>
  <c r="N68" i="2" a="1"/>
  <c r="C63" i="2" a="1"/>
  <c r="D60" i="2" a="1"/>
  <c r="N10" i="2" a="1"/>
  <c r="L57" i="2" a="1"/>
  <c r="N44" i="2" a="1"/>
  <c r="I83" i="2" a="1"/>
  <c r="E59" i="2" a="1"/>
  <c r="M66" i="2" a="1"/>
  <c r="O6" i="2" a="1"/>
  <c r="P34" i="2" a="1"/>
  <c r="C52" i="2" a="1"/>
  <c r="N84" i="2" a="1"/>
  <c r="D33" i="2" a="1"/>
  <c r="F7" i="2" a="1"/>
  <c r="N95" i="2" a="1"/>
  <c r="L99" i="2" a="1"/>
  <c r="D79" i="2" a="1"/>
  <c r="L7" i="2" a="1"/>
  <c r="I35" i="2" a="1"/>
  <c r="P33" i="2" a="1"/>
  <c r="O23" i="2" a="1"/>
  <c r="K59" i="2" a="1"/>
  <c r="K50" i="2" a="1"/>
  <c r="H36" i="2" a="1"/>
  <c r="G72" i="2" a="1"/>
  <c r="D86" i="2" a="1"/>
  <c r="G37" i="2" a="1"/>
  <c r="E50" i="2" a="1"/>
  <c r="L69" i="2" a="1"/>
  <c r="K13" i="2" a="1"/>
  <c r="P8" i="2" a="1"/>
  <c r="E66" i="2" a="1"/>
  <c r="E53" i="2" a="1"/>
  <c r="D84" i="2" a="1"/>
  <c r="P104" i="2" a="1"/>
  <c r="P5" i="2" a="1"/>
  <c r="G70" i="2" a="1"/>
  <c r="N12" i="2" a="1"/>
  <c r="P13" i="2" a="1"/>
  <c r="F56" i="2" a="1"/>
  <c r="N101" i="2" a="1"/>
  <c r="G60" i="2" a="1"/>
  <c r="L21" i="2" a="1"/>
  <c r="F44" i="2" a="1"/>
  <c r="G6" i="2" a="1"/>
  <c r="O91" i="2" a="1"/>
  <c r="L86" i="2" a="1"/>
  <c r="H20" i="2" a="1"/>
  <c r="C6" i="2" a="1"/>
  <c r="H45" i="2" a="1"/>
  <c r="M85" i="2" a="1"/>
  <c r="I103" i="2" a="1"/>
  <c r="F97" i="2" a="1"/>
  <c r="N43" i="2" a="1"/>
  <c r="K99" i="2" a="1"/>
  <c r="P14" i="2" a="1"/>
  <c r="L80" i="2" a="1"/>
  <c r="I54" i="2" a="1"/>
  <c r="F70" i="2" a="1"/>
  <c r="I104" i="2" a="1"/>
  <c r="M20" i="2" a="1"/>
  <c r="L88" i="2" a="1"/>
  <c r="G68" i="2" a="1"/>
  <c r="O101" i="2" a="1"/>
  <c r="G23" i="2" a="1"/>
  <c r="G53" i="2" a="1"/>
  <c r="J66" i="2" a="1"/>
  <c r="L20" i="2" a="1"/>
  <c r="H97" i="2" a="1"/>
  <c r="O63" i="2" a="1"/>
  <c r="J83" i="2" a="1"/>
  <c r="C51" i="2" a="1"/>
  <c r="E24" i="2" a="1"/>
  <c r="N87" i="2" a="1"/>
  <c r="C58" i="2" a="1"/>
  <c r="F102" i="2" a="1"/>
  <c r="L26" i="2" a="1"/>
  <c r="F96" i="2" a="1"/>
  <c r="O66" i="2" a="1"/>
  <c r="L8" i="2" a="1"/>
  <c r="M79" i="2" a="1"/>
  <c r="L56" i="2" a="1"/>
  <c r="O14" i="2" a="1"/>
  <c r="P84" i="2" a="1"/>
  <c r="I102" i="2" a="1"/>
  <c r="M57" i="2" a="1"/>
  <c r="P72" i="2" a="1"/>
  <c r="D56" i="2" a="1"/>
  <c r="M26" i="2" a="1"/>
  <c r="M36" i="2" a="1"/>
  <c r="N106" i="2" a="1"/>
  <c r="N6" i="2" a="1"/>
  <c r="H81" i="2" a="1"/>
  <c r="M59" i="2" a="1"/>
  <c r="D51" i="2" a="1"/>
  <c r="H22" i="2" a="1"/>
  <c r="E89" i="2" a="1"/>
  <c r="F10" i="2" a="1"/>
  <c r="G41" i="2" a="1"/>
  <c r="D57" i="2" a="1"/>
  <c r="F12" i="2" a="1"/>
  <c r="O90" i="2" a="1"/>
  <c r="M33" i="2" a="1"/>
  <c r="N51" i="2" a="1"/>
  <c r="M50" i="2" a="1"/>
  <c r="I89" i="2" a="1"/>
  <c r="K7" i="2" a="1"/>
  <c r="L35" i="2" a="1"/>
  <c r="M76" i="2" a="1"/>
  <c r="L32" i="2" a="1"/>
  <c r="H28" i="2" a="1"/>
  <c r="I23" i="2" a="1"/>
  <c r="I55" i="2" a="1"/>
  <c r="J59" i="2" a="1"/>
  <c r="P100" i="2" a="1"/>
  <c r="M25" i="2" a="1"/>
  <c r="C14" i="2" a="1"/>
  <c r="F101" i="2" a="1"/>
  <c r="J60" i="2" a="1"/>
  <c r="K33" i="2" a="1"/>
  <c r="C53" i="2" a="1"/>
  <c r="G87" i="2" a="1"/>
  <c r="F99" i="2" a="1"/>
  <c r="I68" i="2" a="1"/>
  <c r="I32" i="2" a="1"/>
  <c r="M35" i="2" a="1"/>
  <c r="C22" i="2" a="1"/>
  <c r="G64" i="2" a="1"/>
  <c r="E7" i="2" a="1"/>
  <c r="C94" i="2" a="1"/>
  <c r="O77" i="2" a="1"/>
  <c r="M63" i="2" a="1"/>
  <c r="I6" i="2" a="1"/>
  <c r="D12" i="2" a="1"/>
  <c r="G19" i="2" a="1"/>
  <c r="N17" i="2" a="1"/>
  <c r="C5" i="2" a="1"/>
  <c r="I99" i="2" a="1"/>
  <c r="P64" i="2" a="1"/>
  <c r="K25" i="2" a="1"/>
  <c r="K18" i="2" a="1"/>
  <c r="H74" i="2" a="1"/>
  <c r="C105" i="2" a="1"/>
  <c r="K32" i="2" a="1"/>
  <c r="P86" i="2" a="1"/>
  <c r="N73" i="2" a="1"/>
  <c r="F74" i="2" a="1"/>
  <c r="C34" i="2" a="1"/>
  <c r="J93" i="2" a="1"/>
  <c r="H78" i="2" a="1"/>
  <c r="P80" i="2" a="1"/>
  <c r="F65" i="2" a="1"/>
  <c r="J46" i="2" a="1"/>
  <c r="G91" i="2" a="1"/>
  <c r="J26" i="2" a="1"/>
  <c r="G51" i="2" a="1"/>
  <c r="J61" i="2" a="1"/>
  <c r="E65" i="2" a="1"/>
  <c r="G54" i="2" a="1"/>
  <c r="N92" i="2" a="1"/>
  <c r="P62" i="2" a="1"/>
  <c r="E51" i="2" a="1"/>
  <c r="E79" i="2" a="1"/>
  <c r="F106" i="2" a="1"/>
  <c r="G78" i="2" a="1"/>
  <c r="L92" i="2" a="1"/>
  <c r="M91" i="2" a="1"/>
  <c r="D4" i="2" a="1"/>
  <c r="O54" i="2" a="1"/>
  <c r="H56" i="2" a="1"/>
  <c r="D41" i="2" a="1"/>
  <c r="G65" i="2" a="1"/>
  <c r="M18" i="2" a="1"/>
  <c r="N48" i="2" a="1"/>
  <c r="C70" i="2" a="1"/>
  <c r="E67" i="2" a="1"/>
  <c r="E32" i="2" a="1"/>
  <c r="D24" i="2" a="1"/>
  <c r="J12" i="2" a="1"/>
  <c r="G79" i="2" a="1"/>
  <c r="I93" i="2" a="1"/>
  <c r="P35" i="2" a="1"/>
  <c r="J90" i="2" a="1"/>
  <c r="D75" i="2" a="1"/>
  <c r="J11" i="2" a="1"/>
  <c r="I28" i="2" a="1"/>
  <c r="I73" i="2" a="1"/>
  <c r="E106" i="2" a="1"/>
  <c r="L58" i="2" a="1"/>
  <c r="D52" i="2" a="1"/>
  <c r="F58" i="2" a="1"/>
  <c r="D66" i="2" a="1"/>
  <c r="C91" i="2" a="1"/>
  <c r="K47" i="2" a="1"/>
  <c r="K28" i="2" a="1"/>
  <c r="E87" i="2" a="1"/>
  <c r="I59" i="2" a="1"/>
  <c r="K86" i="2" a="1"/>
  <c r="E86" i="2" a="1"/>
  <c r="F46" i="2" a="1"/>
  <c r="O46" i="2" a="1"/>
  <c r="L15" i="2" a="1"/>
  <c r="D103" i="2" a="1"/>
  <c r="L70" i="2" a="1"/>
  <c r="C67" i="2" a="1"/>
  <c r="F91" i="2" a="1"/>
  <c r="O80" i="2" a="1"/>
  <c r="K14" i="2" a="1"/>
  <c r="I27" i="2" a="1"/>
  <c r="K88" i="2" a="1"/>
  <c r="O19" i="2" a="1"/>
  <c r="N16" i="2" a="1"/>
  <c r="C56" i="2" a="1"/>
  <c r="L68" i="2" a="1"/>
  <c r="O9" i="2" a="1"/>
  <c r="D83" i="2" a="1"/>
  <c r="L106" i="2" a="1"/>
  <c r="P88" i="2" a="1"/>
  <c r="J4" i="2" a="1"/>
  <c r="F88" i="2" a="1"/>
  <c r="G94" i="2" a="1"/>
  <c r="G104" i="2" a="1"/>
  <c r="O56" i="2" a="1"/>
  <c r="P4" i="2" a="1"/>
  <c r="M70" i="2" a="1"/>
  <c r="J58" i="2" a="1"/>
  <c r="F40" i="2" a="1"/>
  <c r="G34" i="2" a="1"/>
  <c r="F43" i="2" a="1"/>
  <c r="K95" i="2" a="1"/>
  <c r="J98" i="2" a="1"/>
  <c r="M21" i="2" a="1"/>
  <c r="P99" i="2" a="1"/>
  <c r="G20" i="2" a="1"/>
  <c r="G32" i="2" a="1"/>
  <c r="P27" i="2" a="1"/>
  <c r="F26" i="2" a="1"/>
  <c r="M27" i="2" a="1"/>
  <c r="P85" i="2" a="1"/>
  <c r="J63" i="2" a="1"/>
  <c r="L50" i="2" a="1"/>
  <c r="H71" i="2" a="1"/>
  <c r="K21" i="2" a="1"/>
  <c r="E49" i="2" a="1"/>
  <c r="H90" i="2" a="1"/>
  <c r="G50" i="2" a="1"/>
  <c r="L24" i="2" a="1"/>
  <c r="F93" i="2" a="1"/>
  <c r="K60" i="2" a="1"/>
  <c r="E62" i="2" a="1"/>
  <c r="C7" i="2" a="1"/>
  <c r="H44" i="2" a="1"/>
  <c r="N60" i="2" a="1"/>
  <c r="O99" i="2" a="1"/>
  <c r="P68" i="2" a="1"/>
  <c r="D106" i="2" a="1"/>
  <c r="H47" i="2" a="1"/>
  <c r="N53" i="2" a="1"/>
  <c r="E101" i="2" a="1"/>
  <c r="G84" i="2" a="1"/>
  <c r="G49" i="2" a="1"/>
  <c r="O82" i="2" a="1"/>
  <c r="J88" i="2" a="1"/>
  <c r="C87" i="2" a="1"/>
  <c r="E88" i="2" a="1"/>
  <c r="P89" i="2" a="1"/>
  <c r="D104" i="2" a="1"/>
  <c r="M32" i="2" a="1"/>
  <c r="G7" i="2" a="1"/>
  <c r="G58" i="2" a="1"/>
  <c r="G92" i="2" a="1"/>
  <c r="N70" i="2" a="1"/>
  <c r="C61" i="2" a="1"/>
  <c r="I69" i="2" a="1"/>
  <c r="H96" i="2" a="1"/>
  <c r="P91" i="2" a="1"/>
  <c r="F55" i="2" a="1"/>
  <c r="P38" i="2" a="1"/>
  <c r="C9" i="2" a="1"/>
  <c r="D72" i="2" a="1"/>
  <c r="F38" i="2" a="1"/>
  <c r="N104" i="2" a="1"/>
  <c r="P37" i="2" a="1"/>
  <c r="D71" i="2" a="1"/>
  <c r="I7" i="2" a="1"/>
  <c r="I9" i="2" a="1"/>
  <c r="M67" i="2" a="1"/>
  <c r="H106" i="2" a="1"/>
  <c r="M9" i="2" a="1"/>
  <c r="E12" i="2" a="1"/>
  <c r="L5" i="2" a="1"/>
  <c r="O53" i="2" a="1"/>
  <c r="K82" i="2" a="1"/>
  <c r="N50" i="2" a="1"/>
  <c r="L60" i="2" a="1"/>
  <c r="I16" i="2" a="1"/>
  <c r="G9" i="2" a="1"/>
  <c r="I98" i="2" a="1"/>
  <c r="H11" i="2" a="1"/>
  <c r="H55" i="2" a="1"/>
  <c r="K26" i="2" a="1"/>
  <c r="E38" i="2" a="1"/>
  <c r="H68" i="2" a="1"/>
  <c r="C62" i="2" a="1"/>
  <c r="L9" i="2" a="1"/>
  <c r="P96" i="2" a="1"/>
  <c r="P16" i="2" a="1"/>
  <c r="F82" i="2" a="1"/>
  <c r="C81" i="2" a="1"/>
  <c r="I38" i="2" a="1"/>
  <c r="F85" i="2" a="1"/>
  <c r="F41" i="2" a="1"/>
  <c r="F45" i="2" a="1"/>
  <c r="L14" i="2" a="1"/>
  <c r="H43" i="2" a="1"/>
  <c r="D9" i="2" a="1"/>
  <c r="N78" i="2" a="1"/>
  <c r="O76" i="2" a="1"/>
  <c r="L53" i="2" a="1"/>
  <c r="F33" i="2" a="1"/>
  <c r="M75" i="2" a="1"/>
  <c r="J81" i="2" a="1"/>
  <c r="P83" i="2" a="1"/>
  <c r="O44" i="2" a="1"/>
  <c r="H57" i="2" a="1"/>
  <c r="M23" i="2" a="1"/>
  <c r="J68" i="2" a="1"/>
  <c r="O79" i="2" a="1"/>
  <c r="C77" i="2" a="1"/>
  <c r="G77" i="2" a="1"/>
  <c r="I4" i="2" a="1"/>
  <c r="O61" i="2" a="1"/>
  <c r="L81" i="2" a="1"/>
  <c r="P67" i="2" a="1"/>
  <c r="D5" i="2" a="1"/>
  <c r="D77" i="2" a="1"/>
  <c r="O39" i="2" a="1"/>
  <c r="K53" i="2" a="1"/>
  <c r="K97" i="2" a="1"/>
  <c r="D42" i="2" a="1"/>
  <c r="F81" i="2" a="1"/>
  <c r="F6" i="2" a="1"/>
  <c r="I96" i="2" a="1"/>
  <c r="D7" i="2" a="1"/>
  <c r="H84" i="2" a="1"/>
  <c r="C12" i="2" a="1"/>
  <c r="H99" i="2" a="1"/>
  <c r="C35" i="2" a="1"/>
  <c r="E28" i="2" a="1"/>
  <c r="G66" i="2" a="1"/>
  <c r="C93" i="2" a="1"/>
  <c r="N20" i="2" a="1"/>
  <c r="C92" i="2" a="1"/>
  <c r="H59" i="2" a="1"/>
  <c r="N98" i="2" a="1"/>
  <c r="O18" i="2" a="1"/>
  <c r="L83" i="2" a="1"/>
  <c r="E11" i="2" a="1"/>
  <c r="J54" i="2" a="1"/>
  <c r="K63" i="2" a="1"/>
  <c r="F90" i="2" a="1"/>
  <c r="G47" i="2" a="1"/>
  <c r="F77" i="2" a="1"/>
  <c r="P53" i="2" a="1"/>
  <c r="K37" i="2" a="1"/>
  <c r="M87" i="2" a="1"/>
  <c r="E20" i="2" a="1"/>
  <c r="C64" i="2" a="1"/>
  <c r="L74" i="2" a="1"/>
  <c r="H41" i="2" a="1"/>
  <c r="P70" i="2" a="1"/>
  <c r="C10" i="2" a="1"/>
  <c r="H18" i="2" a="1"/>
  <c r="D18" i="2" a="1"/>
  <c r="E18" i="2" a="1"/>
  <c r="N80" i="2" a="1"/>
  <c r="L79" i="2" a="1"/>
  <c r="F8" i="2" a="1"/>
  <c r="J9" i="2" a="1"/>
  <c r="O78" i="2" a="1"/>
  <c r="H19" i="2" a="1"/>
  <c r="K41" i="2" a="1"/>
  <c r="F100" i="2" a="1"/>
  <c r="M12" i="2" a="1"/>
  <c r="M51" i="2" a="1"/>
  <c r="K74" i="2" a="1"/>
  <c r="I36" i="2" a="1"/>
  <c r="P60" i="2" a="1"/>
  <c r="F69" i="2" a="1"/>
  <c r="O68" i="2" a="1"/>
  <c r="P45" i="2" a="1"/>
  <c r="P40" i="2" a="1"/>
  <c r="O35" i="2" a="1"/>
  <c r="J106" i="2" a="1"/>
  <c r="H16" i="2" a="1"/>
  <c r="J97" i="2" a="1"/>
  <c r="I19" i="2" a="1"/>
  <c r="D17" i="2" a="1"/>
  <c r="H73" i="2" a="1"/>
  <c r="J10" i="2" a="1"/>
  <c r="E42" i="2" a="1"/>
  <c r="E15" i="2" a="1"/>
  <c r="L93" i="2" a="1"/>
  <c r="E90" i="2" a="1"/>
  <c r="E78" i="2" a="1"/>
  <c r="C88" i="2" a="1"/>
  <c r="N15" i="2" a="1"/>
  <c r="H77" i="2" a="1"/>
  <c r="N33" i="2" a="1"/>
  <c r="O51" i="2" a="1"/>
  <c r="D93" i="2" a="1"/>
  <c r="L41" i="2" a="1"/>
  <c r="C26" i="2" a="1"/>
  <c r="M101" i="2" a="1"/>
  <c r="P32" i="2" a="1"/>
  <c r="F73" i="2" a="1"/>
  <c r="L67" i="2" a="1"/>
  <c r="E99" i="2" a="1"/>
  <c r="C59" i="2" a="1"/>
  <c r="J100" i="2" a="1"/>
  <c r="D59" i="2" a="1"/>
  <c r="D25" i="2" a="1"/>
  <c r="I101" i="2" a="1"/>
  <c r="H52" i="2" a="1"/>
  <c r="H103" i="2" a="1"/>
  <c r="E10" i="2" a="1"/>
  <c r="E73" i="2" a="1"/>
  <c r="P10" i="2" a="1"/>
  <c r="G36" i="2" a="1"/>
  <c r="F19" i="2" a="1"/>
  <c r="P50" i="2" a="1"/>
  <c r="J34" i="2" a="1"/>
  <c r="K22" i="2" a="1"/>
  <c r="M94" i="2" a="1"/>
  <c r="P21" i="2" a="1"/>
  <c r="G46" i="2" a="1"/>
  <c r="J13" i="2" a="1"/>
  <c r="I72" i="2" a="1"/>
  <c r="I71" i="2" a="1"/>
  <c r="E35" i="2" a="1"/>
  <c r="K98" i="2" a="1"/>
  <c r="I52" i="2" a="1"/>
  <c r="M69" i="2" a="1"/>
  <c r="P9" i="2" a="1"/>
  <c r="K89" i="2" a="1"/>
  <c r="I92" i="2" a="1"/>
  <c r="E56" i="2" a="1"/>
  <c r="K70" i="2" a="1"/>
  <c r="C44" i="2" a="1"/>
  <c r="I75" i="2" a="1"/>
  <c r="G96" i="2" a="1"/>
  <c r="J47" i="2" a="1"/>
  <c r="K9" i="2" a="1"/>
  <c r="J78" i="2" a="1"/>
  <c r="O67" i="2" a="1"/>
  <c r="P66" i="2" a="1"/>
  <c r="C48" i="2" a="1"/>
  <c r="L52" i="2" a="1"/>
  <c r="C73" i="2" a="1"/>
  <c r="O94" i="2" a="1"/>
  <c r="O33" i="2" a="1"/>
  <c r="H76" i="2" a="1"/>
  <c r="M52" i="2" a="1"/>
  <c r="C46" i="2" a="1"/>
  <c r="C103" i="2" a="1"/>
  <c r="E91" i="2" a="1"/>
  <c r="D21" i="2" a="1"/>
  <c r="C79" i="2" a="1"/>
  <c r="N35" i="2" a="1"/>
  <c r="D101" i="2" a="1"/>
  <c r="C76" i="2" a="1"/>
  <c r="M17" i="2" a="1"/>
  <c r="L82" i="2" a="1"/>
  <c r="L11" i="2" a="1"/>
  <c r="O59" i="2" a="1"/>
  <c r="L103" i="2" a="1"/>
  <c r="H92" i="2" a="1"/>
  <c r="H38" i="2" a="1"/>
  <c r="C97" i="2" a="1"/>
  <c r="E61" i="2" a="1"/>
  <c r="D34" i="2" a="1"/>
  <c r="D69" i="2" a="1"/>
  <c r="H33" i="2" a="1"/>
  <c r="N22" i="2" a="1"/>
  <c r="J17" i="2" a="1"/>
  <c r="O74" i="2" a="1"/>
  <c r="O20" i="2" a="1"/>
  <c r="C24" i="2" a="1"/>
  <c r="P59" i="2" a="1"/>
  <c r="H48" i="2" a="1"/>
  <c r="J38" i="2" a="1"/>
  <c r="F64" i="2" a="1"/>
  <c r="P63" i="2" a="1"/>
  <c r="I79" i="2" a="1"/>
  <c r="C66" i="2" a="1"/>
  <c r="M37" i="2" a="1"/>
  <c r="L73" i="2" a="1"/>
  <c r="H80" i="2" a="1"/>
  <c r="K85" i="2" a="1"/>
  <c r="J79" i="2" a="1"/>
  <c r="M56" i="2" a="1"/>
  <c r="J43" i="2" a="1"/>
  <c r="D28" i="2" a="1"/>
  <c r="L59" i="2" a="1"/>
  <c r="G15" i="2" a="1"/>
  <c r="M34" i="2" a="1"/>
  <c r="P25" i="2" a="1"/>
  <c r="O4" i="2" a="1"/>
  <c r="I11" i="2" a="1"/>
  <c r="F78" i="2" a="1"/>
  <c r="D94" i="2" a="1"/>
  <c r="J36" i="2" a="1"/>
  <c r="E60" i="2" a="1"/>
  <c r="C90" i="2" a="1"/>
  <c r="M78" i="2" a="1"/>
  <c r="M48" i="2" a="1"/>
  <c r="L85" i="2" a="1"/>
  <c r="H25" i="2" a="1"/>
  <c r="N58" i="2" a="1"/>
  <c r="F59" i="2" a="1"/>
  <c r="M82" i="2" a="1"/>
  <c r="F39" i="2" a="1"/>
  <c r="I60" i="2" a="1"/>
  <c r="J23" i="2" a="1"/>
  <c r="E39" i="2" a="1"/>
  <c r="D67" i="2" a="1"/>
  <c r="H86" i="2" a="1"/>
  <c r="L39" i="2" a="1"/>
  <c r="J84" i="2" a="1"/>
  <c r="F79" i="2" a="1"/>
  <c r="E4" i="2" a="1"/>
  <c r="L47" i="2" a="1"/>
  <c r="N34" i="2" a="1"/>
  <c r="L46" i="2" a="1"/>
  <c r="M46" i="2" a="1"/>
  <c r="J73" i="2" a="1"/>
  <c r="E16" i="2" a="1"/>
  <c r="D27" i="2" a="1"/>
  <c r="P61" i="2" a="1"/>
  <c r="N46" i="2" a="1"/>
  <c r="P23" i="2" a="1"/>
  <c r="F42" i="2" a="1"/>
  <c r="M104" i="2" a="1"/>
  <c r="P42" i="2" a="1"/>
  <c r="F98" i="2" a="1"/>
  <c r="M65" i="2" a="1"/>
  <c r="P26" i="2" a="1"/>
  <c r="L55" i="2" a="1"/>
  <c r="L45" i="2" a="1"/>
  <c r="E100" i="2" a="1"/>
  <c r="G62" i="2" a="1"/>
  <c r="E58" i="2" a="1"/>
  <c r="D64" i="2" a="1"/>
  <c r="O103" i="2" a="1"/>
  <c r="P57" i="2" a="1"/>
  <c r="C45" i="2" a="1"/>
  <c r="F105" i="2" a="1"/>
  <c r="F60" i="2" a="1"/>
  <c r="O93" i="2" a="1"/>
  <c r="M10" i="2" a="1"/>
  <c r="D37" i="2" a="1"/>
  <c r="C32" i="2" a="1"/>
  <c r="O16" i="2" a="1"/>
  <c r="E103" i="2" a="1"/>
  <c r="G21" i="2" a="1"/>
  <c r="L28" i="2" a="1"/>
  <c r="N9" i="2" a="1"/>
  <c r="H87" i="2" a="1"/>
  <c r="P52" i="2" a="1"/>
  <c r="C28" i="2" a="1"/>
  <c r="J14" i="2" a="1"/>
  <c r="H9" i="2" a="1"/>
  <c r="E41" i="2" a="1"/>
  <c r="O47" i="2" a="1"/>
  <c r="L90" i="2" a="1"/>
  <c r="O41" i="2" a="1"/>
  <c r="J65" i="2" a="1"/>
  <c r="G35" i="2" a="1"/>
  <c r="G33" i="2" a="1"/>
  <c r="D43" i="2" a="1"/>
  <c r="E82" i="2" a="1"/>
  <c r="O15" i="2" a="1"/>
  <c r="G22" i="2" a="1"/>
  <c r="O55" i="2" a="1"/>
  <c r="H63" i="2" a="1"/>
  <c r="N5" i="2" a="1"/>
  <c r="N62" i="2" a="1"/>
  <c r="G100" i="2" a="1"/>
  <c r="E46" i="2" a="1"/>
  <c r="F17" i="2" a="1"/>
  <c r="C15" i="2" a="1"/>
  <c r="G89" i="2" a="1"/>
  <c r="C100" i="2" a="1"/>
  <c r="L61" i="2" a="1"/>
  <c r="F103" i="2" a="1"/>
  <c r="M4" i="2" a="1"/>
  <c r="P17" i="2" a="1"/>
  <c r="F63" i="2" a="1"/>
  <c r="E72" i="2" a="1"/>
  <c r="N4" i="2" a="1"/>
  <c r="E64" i="2" a="1"/>
  <c r="F52" i="2" a="1"/>
  <c r="K61" i="2" a="1"/>
  <c r="O98" i="2" a="1"/>
  <c r="H15" i="2" a="1"/>
  <c r="L51" i="2" a="1"/>
  <c r="D95" i="2" a="1"/>
  <c r="F54" i="2" a="1"/>
  <c r="G85" i="2" a="1"/>
  <c r="D10" i="2" a="1"/>
  <c r="J6" i="2" a="1"/>
  <c r="G25" i="2" a="1"/>
  <c r="P22" i="2" a="1"/>
  <c r="G45" i="2" a="1"/>
  <c r="H6" i="2" a="1"/>
  <c r="K87" i="2" a="1"/>
  <c r="K90" i="2" a="1"/>
  <c r="P103" i="2" a="1"/>
  <c r="K17" i="2" a="1"/>
  <c r="M80" i="2" a="1"/>
  <c r="G90" i="2" a="1"/>
  <c r="K12" i="2" a="1"/>
  <c r="D85" i="2" a="1"/>
  <c r="N65" i="2" a="1"/>
  <c r="F86" i="2" a="1"/>
  <c r="D45" i="2" a="1"/>
  <c r="H53" i="2" a="1"/>
  <c r="J105" i="2" a="1"/>
  <c r="M100" i="2" a="1"/>
  <c r="N61" i="2" a="1"/>
  <c r="D39" i="2" a="1"/>
  <c r="C74" i="2" a="1"/>
  <c r="G101" i="2" a="1"/>
  <c r="C23" i="2" a="1"/>
  <c r="I17" i="2" a="1"/>
  <c r="F66" i="2" l="1"/>
  <c r="W66" i="2" s="1"/>
  <c r="J101" i="2"/>
  <c r="AA101" i="2" s="1"/>
  <c r="K85" i="2"/>
  <c r="AB85" i="2" s="1"/>
  <c r="P47" i="2"/>
  <c r="AG47" i="2" s="1"/>
  <c r="L73" i="2"/>
  <c r="AC73" i="2" s="1"/>
  <c r="L19" i="2"/>
  <c r="AC19" i="2" s="1"/>
  <c r="O68" i="2"/>
  <c r="AF68" i="2" s="1"/>
  <c r="K36" i="2"/>
  <c r="AB36" i="2" s="1"/>
  <c r="D85" i="2"/>
  <c r="U85" i="2" s="1"/>
  <c r="F87" i="2"/>
  <c r="W87" i="2" s="1"/>
  <c r="G4" i="2"/>
  <c r="E79" i="2"/>
  <c r="V79" i="2" s="1"/>
  <c r="K63" i="2"/>
  <c r="AB63" i="2" s="1"/>
  <c r="K88" i="2"/>
  <c r="AB88" i="2" s="1"/>
  <c r="K20" i="2"/>
  <c r="AB20" i="2" s="1"/>
  <c r="P76" i="2"/>
  <c r="AG76" i="2" s="1"/>
  <c r="K73" i="2"/>
  <c r="AB73" i="2" s="1"/>
  <c r="N105" i="2"/>
  <c r="AE105" i="2" s="1"/>
  <c r="M83" i="2"/>
  <c r="AD83" i="2" s="1"/>
  <c r="K52" i="2"/>
  <c r="AB52" i="2" s="1"/>
  <c r="J42" i="2"/>
  <c r="AA42" i="2" s="1"/>
  <c r="O16" i="2"/>
  <c r="AF16" i="2" s="1"/>
  <c r="L64" i="2"/>
  <c r="AC64" i="2" s="1"/>
  <c r="E101" i="2"/>
  <c r="V101" i="2" s="1"/>
  <c r="P19" i="2"/>
  <c r="AG19" i="2" s="1"/>
  <c r="M51" i="2"/>
  <c r="AD51" i="2" s="1"/>
  <c r="I77" i="2"/>
  <c r="Z77" i="2" s="1"/>
  <c r="P58" i="2"/>
  <c r="AG58" i="2" s="1"/>
  <c r="E24" i="2"/>
  <c r="V24" i="2" s="1"/>
  <c r="J54" i="2"/>
  <c r="AA54" i="2" s="1"/>
  <c r="O41" i="2"/>
  <c r="AF41" i="2" s="1"/>
  <c r="K8" i="2"/>
  <c r="AB8" i="2" s="1"/>
  <c r="O103" i="2"/>
  <c r="AF103" i="2" s="1"/>
  <c r="C44" i="2"/>
  <c r="T44" i="2" s="1"/>
  <c r="J97" i="2"/>
  <c r="AA97" i="2" s="1"/>
  <c r="O57" i="2"/>
  <c r="AF57" i="2" s="1"/>
  <c r="F13" i="2"/>
  <c r="W13" i="2" s="1"/>
  <c r="P86" i="2"/>
  <c r="AG86" i="2" s="1"/>
  <c r="M53" i="2"/>
  <c r="AD53" i="2" s="1"/>
  <c r="P93" i="2"/>
  <c r="AG93" i="2" s="1"/>
  <c r="K25" i="2"/>
  <c r="AB25" i="2" s="1"/>
  <c r="L26" i="2"/>
  <c r="AC26" i="2" s="1"/>
  <c r="E48" i="2"/>
  <c r="V48" i="2" s="1"/>
  <c r="L91" i="2"/>
  <c r="AC91" i="2" s="1"/>
  <c r="P95" i="2"/>
  <c r="AG95" i="2" s="1"/>
  <c r="P75" i="2"/>
  <c r="AG75" i="2" s="1"/>
  <c r="E62" i="2"/>
  <c r="V62" i="2" s="1"/>
  <c r="H91" i="2"/>
  <c r="Y91" i="2" s="1"/>
  <c r="K99" i="2"/>
  <c r="AB99" i="2" s="1"/>
  <c r="G47" i="2"/>
  <c r="X47" i="2" s="1"/>
  <c r="H80" i="2"/>
  <c r="Y80" i="2" s="1"/>
  <c r="D51" i="2"/>
  <c r="U51" i="2" s="1"/>
  <c r="C77" i="2"/>
  <c r="T77" i="2" s="1"/>
  <c r="P8" i="2"/>
  <c r="AG8" i="2" s="1"/>
  <c r="H59" i="2"/>
  <c r="Y59" i="2" s="1"/>
  <c r="E93" i="2"/>
  <c r="V93" i="2" s="1"/>
  <c r="F24" i="2"/>
  <c r="W24" i="2" s="1"/>
  <c r="P64" i="2"/>
  <c r="AG64" i="2" s="1"/>
  <c r="G100" i="2"/>
  <c r="X100" i="2" s="1"/>
  <c r="N64" i="2"/>
  <c r="AE64" i="2" s="1"/>
  <c r="D16" i="2"/>
  <c r="U16" i="2" s="1"/>
  <c r="F56" i="2"/>
  <c r="W56" i="2" s="1"/>
  <c r="C91" i="2"/>
  <c r="T91" i="2" s="1"/>
  <c r="L11" i="2"/>
  <c r="AC11" i="2" s="1"/>
  <c r="O60" i="2"/>
  <c r="AF60" i="2" s="1"/>
  <c r="E14" i="2"/>
  <c r="V14" i="2" s="1"/>
  <c r="L62" i="2"/>
  <c r="AC62" i="2" s="1"/>
  <c r="P71" i="2"/>
  <c r="AG71" i="2" s="1"/>
  <c r="E65" i="2"/>
  <c r="V65" i="2" s="1"/>
  <c r="D45" i="2"/>
  <c r="U45" i="2" s="1"/>
  <c r="F60" i="2"/>
  <c r="W60" i="2" s="1"/>
  <c r="L86" i="2"/>
  <c r="AC86" i="2" s="1"/>
  <c r="J18" i="2"/>
  <c r="AA18" i="2" s="1"/>
  <c r="H20" i="2"/>
  <c r="Y20" i="2" s="1"/>
  <c r="F15" i="2"/>
  <c r="W15" i="2" s="1"/>
  <c r="O59" i="2"/>
  <c r="AF59" i="2" s="1"/>
  <c r="L74" i="2"/>
  <c r="AC74" i="2" s="1"/>
  <c r="C102" i="2"/>
  <c r="T102" i="2" s="1"/>
  <c r="C61" i="2"/>
  <c r="T61" i="2" s="1"/>
  <c r="I8" i="2"/>
  <c r="Z8" i="2" s="1"/>
  <c r="D101" i="2"/>
  <c r="U101" i="2" s="1"/>
  <c r="I93" i="2"/>
  <c r="Z93" i="2" s="1"/>
  <c r="F40" i="2"/>
  <c r="W40" i="2" s="1"/>
  <c r="D36" i="2"/>
  <c r="U36" i="2" s="1"/>
  <c r="I48" i="2"/>
  <c r="Z48" i="2" s="1"/>
  <c r="G90" i="2"/>
  <c r="X90" i="2" s="1"/>
  <c r="M42" i="2"/>
  <c r="AD42" i="2" s="1"/>
  <c r="H51" i="2"/>
  <c r="Y51" i="2" s="1"/>
  <c r="M94" i="2"/>
  <c r="AD94" i="2" s="1"/>
  <c r="C63" i="2"/>
  <c r="T63" i="2" s="1"/>
  <c r="H70" i="2"/>
  <c r="Y70" i="2" s="1"/>
  <c r="D44" i="2"/>
  <c r="U44" i="2" s="1"/>
  <c r="H63" i="2"/>
  <c r="Y63" i="2" s="1"/>
  <c r="F58" i="2"/>
  <c r="W58" i="2" s="1"/>
  <c r="F44" i="2"/>
  <c r="W44" i="2" s="1"/>
  <c r="N42" i="2"/>
  <c r="AE42" i="2" s="1"/>
  <c r="O83" i="2"/>
  <c r="AF83" i="2" s="1"/>
  <c r="G106" i="2"/>
  <c r="X106" i="2" s="1"/>
  <c r="M39" i="2"/>
  <c r="AD39" i="2" s="1"/>
  <c r="I35" i="2"/>
  <c r="Z35" i="2" s="1"/>
  <c r="J48" i="2"/>
  <c r="AA48" i="2" s="1"/>
  <c r="E43" i="2"/>
  <c r="V43" i="2" s="1"/>
  <c r="N83" i="2"/>
  <c r="AE83" i="2" s="1"/>
  <c r="G83" i="2"/>
  <c r="X83" i="2" s="1"/>
  <c r="N57" i="2"/>
  <c r="AE57" i="2" s="1"/>
  <c r="N16" i="2"/>
  <c r="AE16" i="2" s="1"/>
  <c r="F6" i="2"/>
  <c r="W6" i="2" s="1"/>
  <c r="L41" i="2"/>
  <c r="AC41" i="2" s="1"/>
  <c r="L42" i="2"/>
  <c r="AC42" i="2" s="1"/>
  <c r="C25" i="2"/>
  <c r="T25" i="2" s="1"/>
  <c r="J9" i="2"/>
  <c r="AA9" i="2" s="1"/>
  <c r="C88" i="2"/>
  <c r="T88" i="2" s="1"/>
  <c r="H76" i="2"/>
  <c r="Y76" i="2" s="1"/>
  <c r="G69" i="2"/>
  <c r="X69" i="2" s="1"/>
  <c r="K94" i="2"/>
  <c r="AB94" i="2" s="1"/>
  <c r="P99" i="2"/>
  <c r="AG99" i="2" s="1"/>
  <c r="P81" i="2"/>
  <c r="AG81" i="2" s="1"/>
  <c r="E52" i="2"/>
  <c r="V52" i="2" s="1"/>
  <c r="O104" i="2"/>
  <c r="AF104" i="2" s="1"/>
  <c r="K90" i="2"/>
  <c r="AB90" i="2" s="1"/>
  <c r="I59" i="2"/>
  <c r="Z59" i="2" s="1"/>
  <c r="K71" i="2"/>
  <c r="AB71" i="2" s="1"/>
  <c r="P65" i="2"/>
  <c r="AG65" i="2" s="1"/>
  <c r="J20" i="2"/>
  <c r="AA20" i="2" s="1"/>
  <c r="I50" i="2"/>
  <c r="Z50" i="2" s="1"/>
  <c r="M56" i="2"/>
  <c r="AD56" i="2" s="1"/>
  <c r="N28" i="2"/>
  <c r="AE28" i="2" s="1"/>
  <c r="D79" i="2"/>
  <c r="U79" i="2" s="1"/>
  <c r="I66" i="2"/>
  <c r="Z66" i="2" s="1"/>
  <c r="G99" i="2"/>
  <c r="X99" i="2" s="1"/>
  <c r="E105" i="2"/>
  <c r="V105" i="2" s="1"/>
  <c r="O22" i="2"/>
  <c r="AF22" i="2" s="1"/>
  <c r="P45" i="2"/>
  <c r="AG45" i="2" s="1"/>
  <c r="E104" i="2"/>
  <c r="V104" i="2" s="1"/>
  <c r="P42" i="2"/>
  <c r="AG42" i="2" s="1"/>
  <c r="J82" i="2"/>
  <c r="AA82" i="2" s="1"/>
  <c r="O58" i="2"/>
  <c r="AF58" i="2" s="1"/>
  <c r="D52" i="2"/>
  <c r="U52" i="2" s="1"/>
  <c r="K5" i="2"/>
  <c r="AB5" i="2" s="1"/>
  <c r="H46" i="2"/>
  <c r="Y46" i="2" s="1"/>
  <c r="O79" i="2"/>
  <c r="AF79" i="2" s="1"/>
  <c r="O26" i="2"/>
  <c r="AF26" i="2" s="1"/>
  <c r="E38" i="2"/>
  <c r="V38" i="2" s="1"/>
  <c r="C85" i="2"/>
  <c r="T85" i="2" s="1"/>
  <c r="P28" i="2"/>
  <c r="AG28" i="2" s="1"/>
  <c r="M38" i="2"/>
  <c r="AD38" i="2" s="1"/>
  <c r="O89" i="2"/>
  <c r="AF89" i="2" s="1"/>
  <c r="I75" i="2"/>
  <c r="Z75" i="2" s="1"/>
  <c r="G38" i="2"/>
  <c r="X38" i="2" s="1"/>
  <c r="E28" i="2"/>
  <c r="V28" i="2" s="1"/>
  <c r="N61" i="2"/>
  <c r="AE61" i="2" s="1"/>
  <c r="H66" i="2"/>
  <c r="Y66" i="2" s="1"/>
  <c r="D15" i="2"/>
  <c r="U15" i="2" s="1"/>
  <c r="G62" i="2"/>
  <c r="X62" i="2" s="1"/>
  <c r="N19" i="2"/>
  <c r="AE19" i="2" s="1"/>
  <c r="L18" i="2"/>
  <c r="AC18" i="2" s="1"/>
  <c r="E39" i="2"/>
  <c r="V39" i="2" s="1"/>
  <c r="N36" i="2"/>
  <c r="AE36" i="2" s="1"/>
  <c r="H34" i="2"/>
  <c r="Y34" i="2" s="1"/>
  <c r="P36" i="2"/>
  <c r="AG36" i="2" s="1"/>
  <c r="M71" i="2"/>
  <c r="AD71" i="2" s="1"/>
  <c r="D24" i="2"/>
  <c r="U24" i="2" s="1"/>
  <c r="H79" i="2"/>
  <c r="Y79" i="2" s="1"/>
  <c r="P74" i="2"/>
  <c r="AG74" i="2" s="1"/>
  <c r="D82" i="2"/>
  <c r="U82" i="2" s="1"/>
  <c r="F17" i="2"/>
  <c r="W17" i="2" s="1"/>
  <c r="P67" i="2"/>
  <c r="AG67" i="2" s="1"/>
  <c r="G80" i="2"/>
  <c r="X80" i="2" s="1"/>
  <c r="D94" i="2"/>
  <c r="U94" i="2" s="1"/>
  <c r="E57" i="2"/>
  <c r="V57" i="2" s="1"/>
  <c r="G7" i="2"/>
  <c r="X7" i="2" s="1"/>
  <c r="D73" i="2"/>
  <c r="U73" i="2" s="1"/>
  <c r="K92" i="2"/>
  <c r="AB92" i="2" s="1"/>
  <c r="J11" i="2"/>
  <c r="AA11" i="2" s="1"/>
  <c r="F101" i="2"/>
  <c r="W101" i="2" s="1"/>
  <c r="K54" i="2"/>
  <c r="AB54" i="2" s="1"/>
  <c r="J81" i="2"/>
  <c r="AA81" i="2" s="1"/>
  <c r="I16" i="2"/>
  <c r="Z16" i="2" s="1"/>
  <c r="O6" i="2"/>
  <c r="AF6" i="2" s="1"/>
  <c r="C66" i="2"/>
  <c r="T66" i="2" s="1"/>
  <c r="N15" i="2"/>
  <c r="AE15" i="2" s="1"/>
  <c r="H11" i="2"/>
  <c r="Y11" i="2" s="1"/>
  <c r="N47" i="2"/>
  <c r="AE47" i="2" s="1"/>
  <c r="J70" i="2"/>
  <c r="AA70" i="2" s="1"/>
  <c r="L84" i="2"/>
  <c r="AC84" i="2" s="1"/>
  <c r="M90" i="2"/>
  <c r="AD90" i="2" s="1"/>
  <c r="D13" i="2"/>
  <c r="U13" i="2" s="1"/>
  <c r="L98" i="2"/>
  <c r="AC98" i="2" s="1"/>
  <c r="D27" i="2"/>
  <c r="U27" i="2" s="1"/>
  <c r="C36" i="2"/>
  <c r="T36" i="2" s="1"/>
  <c r="H45" i="2"/>
  <c r="Y45" i="2" s="1"/>
  <c r="P43" i="2"/>
  <c r="AG43" i="2" s="1"/>
  <c r="M24" i="2"/>
  <c r="AD24" i="2" s="1"/>
  <c r="K56" i="2"/>
  <c r="AB56" i="2" s="1"/>
  <c r="K26" i="2"/>
  <c r="AB26" i="2" s="1"/>
  <c r="P38" i="2"/>
  <c r="AG38" i="2" s="1"/>
  <c r="M40" i="2"/>
  <c r="AD40" i="2" s="1"/>
  <c r="J24" i="2"/>
  <c r="AA24" i="2" s="1"/>
  <c r="M69" i="2"/>
  <c r="AD69" i="2" s="1"/>
  <c r="C101" i="2"/>
  <c r="T101" i="2" s="1"/>
  <c r="I20" i="2"/>
  <c r="Z20" i="2" s="1"/>
  <c r="H38" i="2"/>
  <c r="Y38" i="2" s="1"/>
  <c r="J33" i="2"/>
  <c r="AA33" i="2" s="1"/>
  <c r="O93" i="2"/>
  <c r="AF93" i="2" s="1"/>
  <c r="D23" i="2"/>
  <c r="U23" i="2" s="1"/>
  <c r="P35" i="2"/>
  <c r="AG35" i="2" s="1"/>
  <c r="E26" i="2"/>
  <c r="V26" i="2" s="1"/>
  <c r="C64" i="2"/>
  <c r="T64" i="2" s="1"/>
  <c r="I14" i="2"/>
  <c r="Z14" i="2" s="1"/>
  <c r="P34" i="2"/>
  <c r="AG34" i="2" s="1"/>
  <c r="M80" i="2"/>
  <c r="AD80" i="2" s="1"/>
  <c r="H35" i="2"/>
  <c r="Y35" i="2" s="1"/>
  <c r="F37" i="2"/>
  <c r="W37" i="2" s="1"/>
  <c r="O54" i="2"/>
  <c r="AF54" i="2" s="1"/>
  <c r="K16" i="2"/>
  <c r="AB16" i="2" s="1"/>
  <c r="M49" i="2"/>
  <c r="AD49" i="2" s="1"/>
  <c r="L51" i="2"/>
  <c r="AC51" i="2" s="1"/>
  <c r="M11" i="2"/>
  <c r="AD11" i="2" s="1"/>
  <c r="I46" i="2"/>
  <c r="Z46" i="2" s="1"/>
  <c r="L85" i="2"/>
  <c r="AC85" i="2" s="1"/>
  <c r="I91" i="2"/>
  <c r="Z91" i="2" s="1"/>
  <c r="K35" i="2"/>
  <c r="AB35" i="2" s="1"/>
  <c r="F14" i="2"/>
  <c r="W14" i="2" s="1"/>
  <c r="O38" i="2"/>
  <c r="AF38" i="2" s="1"/>
  <c r="P52" i="2"/>
  <c r="AG52" i="2" s="1"/>
  <c r="I52" i="2"/>
  <c r="Z52" i="2" s="1"/>
  <c r="K83" i="2"/>
  <c r="AB83" i="2" s="1"/>
  <c r="K51" i="2"/>
  <c r="AB51" i="2" s="1"/>
  <c r="E32" i="2"/>
  <c r="V32" i="2" s="1"/>
  <c r="J80" i="2"/>
  <c r="AA80" i="2" s="1"/>
  <c r="N7" i="2"/>
  <c r="AE7" i="2" s="1"/>
  <c r="K13" i="2"/>
  <c r="AB13" i="2" s="1"/>
  <c r="M78" i="2"/>
  <c r="AD78" i="2" s="1"/>
  <c r="N11" i="2"/>
  <c r="AE11" i="2" s="1"/>
  <c r="J41" i="2"/>
  <c r="AA41" i="2" s="1"/>
  <c r="E67" i="2"/>
  <c r="V67" i="2" s="1"/>
  <c r="F86" i="2"/>
  <c r="W86" i="2" s="1"/>
  <c r="N87" i="2"/>
  <c r="AE87" i="2" s="1"/>
  <c r="K48" i="2"/>
  <c r="AB48" i="2" s="1"/>
  <c r="C81" i="2"/>
  <c r="T81" i="2" s="1"/>
  <c r="I28" i="2"/>
  <c r="Z28" i="2" s="1"/>
  <c r="J5" i="2"/>
  <c r="AA5" i="2" s="1"/>
  <c r="F75" i="2"/>
  <c r="W75" i="2" s="1"/>
  <c r="K17" i="2"/>
  <c r="AB17" i="2" s="1"/>
  <c r="H105" i="2"/>
  <c r="Y105" i="2" s="1"/>
  <c r="G36" i="2"/>
  <c r="X36" i="2" s="1"/>
  <c r="N98" i="2"/>
  <c r="AE98" i="2" s="1"/>
  <c r="M91" i="2"/>
  <c r="AD91" i="2" s="1"/>
  <c r="H75" i="2"/>
  <c r="Y75" i="2" s="1"/>
  <c r="P51" i="2"/>
  <c r="AG51" i="2" s="1"/>
  <c r="L50" i="2"/>
  <c r="AC50" i="2" s="1"/>
  <c r="N65" i="2"/>
  <c r="AE65" i="2" s="1"/>
  <c r="G48" i="2"/>
  <c r="X48" i="2" s="1"/>
  <c r="F21" i="2"/>
  <c r="W21" i="2" s="1"/>
  <c r="E84" i="2"/>
  <c r="V84" i="2" s="1"/>
  <c r="H4" i="2"/>
  <c r="N4" i="2"/>
  <c r="P50" i="2"/>
  <c r="AG50" i="2" s="1"/>
  <c r="L13" i="2"/>
  <c r="AC13" i="2" s="1"/>
  <c r="H25" i="2"/>
  <c r="Y25" i="2" s="1"/>
  <c r="M97" i="2"/>
  <c r="AD97" i="2" s="1"/>
  <c r="E18" i="2"/>
  <c r="V18" i="2" s="1"/>
  <c r="K82" i="2"/>
  <c r="AB82" i="2" s="1"/>
  <c r="M25" i="2"/>
  <c r="AD25" i="2" s="1"/>
  <c r="P13" i="2"/>
  <c r="AG13" i="2" s="1"/>
  <c r="O94" i="2"/>
  <c r="AF94" i="2" s="1"/>
  <c r="L100" i="2"/>
  <c r="AC100" i="2" s="1"/>
  <c r="I24" i="2"/>
  <c r="Z24" i="2" s="1"/>
  <c r="L105" i="2"/>
  <c r="AC105" i="2" s="1"/>
  <c r="D20" i="2"/>
  <c r="U20" i="2" s="1"/>
  <c r="N38" i="2"/>
  <c r="AE38" i="2" s="1"/>
  <c r="D11" i="2"/>
  <c r="U11" i="2" s="1"/>
  <c r="F57" i="2"/>
  <c r="W57" i="2" s="1"/>
  <c r="M54" i="2"/>
  <c r="AD54" i="2" s="1"/>
  <c r="L43" i="2"/>
  <c r="AC43" i="2" s="1"/>
  <c r="M15" i="2"/>
  <c r="AD15" i="2" s="1"/>
  <c r="D90" i="2"/>
  <c r="U90" i="2" s="1"/>
  <c r="E40" i="2"/>
  <c r="V40" i="2" s="1"/>
  <c r="O69" i="2"/>
  <c r="AF69" i="2" s="1"/>
  <c r="P12" i="2"/>
  <c r="AG12" i="2" s="1"/>
  <c r="M59" i="2"/>
  <c r="AD59" i="2" s="1"/>
  <c r="L66" i="2"/>
  <c r="AC66" i="2" s="1"/>
  <c r="L97" i="2"/>
  <c r="AC97" i="2" s="1"/>
  <c r="G17" i="2"/>
  <c r="X17" i="2" s="1"/>
  <c r="J22" i="2"/>
  <c r="AA22" i="2" s="1"/>
  <c r="D21" i="2"/>
  <c r="U21" i="2" s="1"/>
  <c r="K84" i="2"/>
  <c r="AB84" i="2" s="1"/>
  <c r="F48" i="2"/>
  <c r="W48" i="2" s="1"/>
  <c r="D91" i="2"/>
  <c r="U91" i="2" s="1"/>
  <c r="M48" i="2"/>
  <c r="AD48" i="2" s="1"/>
  <c r="N104" i="2"/>
  <c r="AE104" i="2" s="1"/>
  <c r="F84" i="2"/>
  <c r="W84" i="2" s="1"/>
  <c r="M68" i="2"/>
  <c r="AD68" i="2" s="1"/>
  <c r="E66" i="2"/>
  <c r="V66" i="2" s="1"/>
  <c r="I45" i="2"/>
  <c r="Z45" i="2" s="1"/>
  <c r="K97" i="2"/>
  <c r="AB97" i="2" s="1"/>
  <c r="O65" i="2"/>
  <c r="AF65" i="2" s="1"/>
  <c r="I106" i="2"/>
  <c r="Z106" i="2" s="1"/>
  <c r="H22" i="2"/>
  <c r="Y22" i="2" s="1"/>
  <c r="C54" i="2"/>
  <c r="T54" i="2" s="1"/>
  <c r="E71" i="2"/>
  <c r="V71" i="2" s="1"/>
  <c r="O98" i="2"/>
  <c r="AF98" i="2" s="1"/>
  <c r="P53" i="2"/>
  <c r="AG53" i="2" s="1"/>
  <c r="E77" i="2"/>
  <c r="V77" i="2" s="1"/>
  <c r="D22" i="2"/>
  <c r="U22" i="2" s="1"/>
  <c r="P92" i="2"/>
  <c r="AG92" i="2" s="1"/>
  <c r="O5" i="2"/>
  <c r="AF5" i="2" s="1"/>
  <c r="M58" i="2"/>
  <c r="AD58" i="2" s="1"/>
  <c r="L44" i="2"/>
  <c r="AC44" i="2" s="1"/>
  <c r="E6" i="2"/>
  <c r="V6" i="2" s="1"/>
  <c r="M7" i="2"/>
  <c r="AD7" i="2" s="1"/>
  <c r="M22" i="2"/>
  <c r="AD22" i="2" s="1"/>
  <c r="E5" i="2"/>
  <c r="V5" i="2" s="1"/>
  <c r="J12" i="2"/>
  <c r="AA12" i="2" s="1"/>
  <c r="J13" i="2"/>
  <c r="AA13" i="2" s="1"/>
  <c r="D34" i="2"/>
  <c r="U34" i="2" s="1"/>
  <c r="G78" i="2"/>
  <c r="X78" i="2" s="1"/>
  <c r="M23" i="2"/>
  <c r="AD23" i="2" s="1"/>
  <c r="E25" i="2"/>
  <c r="V25" i="2" s="1"/>
  <c r="K39" i="2"/>
  <c r="AB39" i="2" s="1"/>
  <c r="D12" i="2"/>
  <c r="U12" i="2" s="1"/>
  <c r="F18" i="2"/>
  <c r="W18" i="2" s="1"/>
  <c r="N48" i="2"/>
  <c r="AE48" i="2" s="1"/>
  <c r="N67" i="2"/>
  <c r="AE67" i="2" s="1"/>
  <c r="D81" i="2"/>
  <c r="U81" i="2" s="1"/>
  <c r="M102" i="2"/>
  <c r="AD102" i="2" s="1"/>
  <c r="L37" i="2"/>
  <c r="AC37" i="2" s="1"/>
  <c r="N102" i="2"/>
  <c r="AE102" i="2" s="1"/>
  <c r="P98" i="2"/>
  <c r="AG98" i="2" s="1"/>
  <c r="N32" i="2"/>
  <c r="AE32" i="2" s="1"/>
  <c r="C26" i="2"/>
  <c r="T26" i="2" s="1"/>
  <c r="G63" i="2"/>
  <c r="X63" i="2" s="1"/>
  <c r="M14" i="2"/>
  <c r="AD14" i="2" s="1"/>
  <c r="K103" i="2"/>
  <c r="AB103" i="2" s="1"/>
  <c r="D97" i="2"/>
  <c r="U97" i="2" s="1"/>
  <c r="H40" i="2"/>
  <c r="Y40" i="2" s="1"/>
  <c r="J67" i="2"/>
  <c r="AA67" i="2" s="1"/>
  <c r="N52" i="2"/>
  <c r="AE52" i="2" s="1"/>
  <c r="O35" i="2"/>
  <c r="AF35" i="2" s="1"/>
  <c r="N84" i="2"/>
  <c r="AE84" i="2" s="1"/>
  <c r="D62" i="2"/>
  <c r="U62" i="2" s="1"/>
  <c r="K19" i="2"/>
  <c r="AB19" i="2" s="1"/>
  <c r="I73" i="2"/>
  <c r="Z73" i="2" s="1"/>
  <c r="L48" i="2"/>
  <c r="AC48" i="2" s="1"/>
  <c r="L59" i="2"/>
  <c r="AC59" i="2" s="1"/>
  <c r="K44" i="2"/>
  <c r="AB44" i="2" s="1"/>
  <c r="O50" i="2"/>
  <c r="AF50" i="2" s="1"/>
  <c r="D95" i="2"/>
  <c r="U95" i="2" s="1"/>
  <c r="D87" i="2"/>
  <c r="U87" i="2" s="1"/>
  <c r="M4" i="2"/>
  <c r="I72" i="2"/>
  <c r="Z72" i="2" s="1"/>
  <c r="K64" i="2"/>
  <c r="AB64" i="2" s="1"/>
  <c r="J43" i="2"/>
  <c r="AA43" i="2" s="1"/>
  <c r="J16" i="2"/>
  <c r="AA16" i="2" s="1"/>
  <c r="L12" i="2"/>
  <c r="AC12" i="2" s="1"/>
  <c r="O44" i="2"/>
  <c r="AF44" i="2" s="1"/>
  <c r="J84" i="2"/>
  <c r="AA84" i="2" s="1"/>
  <c r="N27" i="2"/>
  <c r="AE27" i="2" s="1"/>
  <c r="L75" i="2"/>
  <c r="AC75" i="2" s="1"/>
  <c r="F97" i="2"/>
  <c r="W97" i="2" s="1"/>
  <c r="M84" i="2"/>
  <c r="AD84" i="2" s="1"/>
  <c r="F90" i="2"/>
  <c r="W90" i="2" s="1"/>
  <c r="J19" i="2"/>
  <c r="AA19" i="2" s="1"/>
  <c r="K95" i="2"/>
  <c r="AB95" i="2" s="1"/>
  <c r="E86" i="2"/>
  <c r="V86" i="2" s="1"/>
  <c r="J103" i="2"/>
  <c r="AA103" i="2" s="1"/>
  <c r="M79" i="2"/>
  <c r="AD79" i="2" s="1"/>
  <c r="O71" i="2"/>
  <c r="AF71" i="2" s="1"/>
  <c r="D71" i="2"/>
  <c r="U71" i="2" s="1"/>
  <c r="I10" i="2"/>
  <c r="Z10" i="2" s="1"/>
  <c r="H68" i="2"/>
  <c r="Y68" i="2" s="1"/>
  <c r="D55" i="2"/>
  <c r="U55" i="2" s="1"/>
  <c r="O45" i="2"/>
  <c r="AF45" i="2" s="1"/>
  <c r="G34" i="2"/>
  <c r="X34" i="2" s="1"/>
  <c r="M27" i="2"/>
  <c r="AD27" i="2" s="1"/>
  <c r="K76" i="2"/>
  <c r="AB76" i="2" s="1"/>
  <c r="L20" i="2"/>
  <c r="AC20" i="2" s="1"/>
  <c r="D4" i="2"/>
  <c r="D32" i="2"/>
  <c r="U32" i="2" s="1"/>
  <c r="L54" i="2"/>
  <c r="AC54" i="2" s="1"/>
  <c r="O8" i="2"/>
  <c r="AF8" i="2" s="1"/>
  <c r="H71" i="2"/>
  <c r="Y71" i="2" s="1"/>
  <c r="C33" i="2"/>
  <c r="T33" i="2" s="1"/>
  <c r="G96" i="2"/>
  <c r="X96" i="2" s="1"/>
  <c r="J83" i="2"/>
  <c r="AA83" i="2" s="1"/>
  <c r="M74" i="2"/>
  <c r="AD74" i="2" s="1"/>
  <c r="M105" i="2"/>
  <c r="AD105" i="2" s="1"/>
  <c r="P41" i="2"/>
  <c r="AG41" i="2" s="1"/>
  <c r="F81" i="2"/>
  <c r="W81" i="2" s="1"/>
  <c r="O78" i="2"/>
  <c r="AF78" i="2" s="1"/>
  <c r="F100" i="2"/>
  <c r="W100" i="2" s="1"/>
  <c r="E95" i="2"/>
  <c r="V95" i="2" s="1"/>
  <c r="C56" i="2"/>
  <c r="T56" i="2" s="1"/>
  <c r="G73" i="2"/>
  <c r="X73" i="2" s="1"/>
  <c r="N34" i="2"/>
  <c r="AE34" i="2" s="1"/>
  <c r="N103" i="2"/>
  <c r="AE103" i="2" s="1"/>
  <c r="M18" i="2"/>
  <c r="AD18" i="2" s="1"/>
  <c r="E35" i="2"/>
  <c r="V35" i="2" s="1"/>
  <c r="N9" i="2"/>
  <c r="AE9" i="2" s="1"/>
  <c r="K77" i="2"/>
  <c r="AB77" i="2" s="1"/>
  <c r="D99" i="2"/>
  <c r="U99" i="2" s="1"/>
  <c r="N40" i="2"/>
  <c r="AE40" i="2" s="1"/>
  <c r="P39" i="2"/>
  <c r="AG39" i="2" s="1"/>
  <c r="N80" i="2"/>
  <c r="AE80" i="2" s="1"/>
  <c r="E76" i="2"/>
  <c r="V76" i="2" s="1"/>
  <c r="F69" i="2"/>
  <c r="W69" i="2" s="1"/>
  <c r="H78" i="2"/>
  <c r="Y78" i="2" s="1"/>
  <c r="P77" i="2"/>
  <c r="AG77" i="2" s="1"/>
  <c r="F88" i="2"/>
  <c r="W88" i="2" s="1"/>
  <c r="E54" i="2"/>
  <c r="V54" i="2" s="1"/>
  <c r="C21" i="2"/>
  <c r="T21" i="2" s="1"/>
  <c r="L95" i="2"/>
  <c r="AC95" i="2" s="1"/>
  <c r="H106" i="2"/>
  <c r="Y106" i="2" s="1"/>
  <c r="J96" i="2"/>
  <c r="AA96" i="2" s="1"/>
  <c r="P105" i="2"/>
  <c r="AG105" i="2" s="1"/>
  <c r="P32" i="2"/>
  <c r="AG32" i="2" s="1"/>
  <c r="H69" i="2"/>
  <c r="Y69" i="2" s="1"/>
  <c r="N54" i="2"/>
  <c r="AE54" i="2" s="1"/>
  <c r="F20" i="2"/>
  <c r="W20" i="2" s="1"/>
  <c r="I97" i="2"/>
  <c r="Z97" i="2" s="1"/>
  <c r="H52" i="2"/>
  <c r="Y52" i="2" s="1"/>
  <c r="E80" i="2"/>
  <c r="V80" i="2" s="1"/>
  <c r="D78" i="2"/>
  <c r="U78" i="2" s="1"/>
  <c r="P7" i="2"/>
  <c r="AG7" i="2" s="1"/>
  <c r="O64" i="2"/>
  <c r="AF64" i="2" s="1"/>
  <c r="H89" i="2"/>
  <c r="Y89" i="2" s="1"/>
  <c r="J63" i="2"/>
  <c r="AA63" i="2" s="1"/>
  <c r="J40" i="2"/>
  <c r="AA40" i="2" s="1"/>
  <c r="D66" i="2"/>
  <c r="U66" i="2" s="1"/>
  <c r="N68" i="2"/>
  <c r="AE68" i="2" s="1"/>
  <c r="D26" i="2"/>
  <c r="U26" i="2" s="1"/>
  <c r="O10" i="2"/>
  <c r="AF10" i="2" s="1"/>
  <c r="H100" i="2"/>
  <c r="Y100" i="2" s="1"/>
  <c r="N33" i="2"/>
  <c r="AE33" i="2" s="1"/>
  <c r="H14" i="2"/>
  <c r="Y14" i="2" s="1"/>
  <c r="K100" i="2"/>
  <c r="AB100" i="2" s="1"/>
  <c r="F59" i="2"/>
  <c r="W59" i="2" s="1"/>
  <c r="L102" i="2"/>
  <c r="AC102" i="2" s="1"/>
  <c r="N46" i="2"/>
  <c r="AE46" i="2" s="1"/>
  <c r="O4" i="2"/>
  <c r="F19" i="2"/>
  <c r="W19" i="2" s="1"/>
  <c r="K80" i="2"/>
  <c r="AB80" i="2" s="1"/>
  <c r="K70" i="2"/>
  <c r="AB70" i="2" s="1"/>
  <c r="F54" i="2"/>
  <c r="W54" i="2" s="1"/>
  <c r="G25" i="2"/>
  <c r="X25" i="2" s="1"/>
  <c r="I49" i="2"/>
  <c r="Z49" i="2" s="1"/>
  <c r="C94" i="2"/>
  <c r="T94" i="2" s="1"/>
  <c r="O67" i="2"/>
  <c r="AF67" i="2" s="1"/>
  <c r="O27" i="2"/>
  <c r="AF27" i="2" s="1"/>
  <c r="N35" i="2"/>
  <c r="AE35" i="2" s="1"/>
  <c r="D28" i="2"/>
  <c r="U28" i="2" s="1"/>
  <c r="L90" i="2"/>
  <c r="AC90" i="2" s="1"/>
  <c r="J90" i="2"/>
  <c r="AA90" i="2" s="1"/>
  <c r="M95" i="2"/>
  <c r="AD95" i="2" s="1"/>
  <c r="K57" i="2"/>
  <c r="AB57" i="2" s="1"/>
  <c r="G102" i="2"/>
  <c r="X102" i="2" s="1"/>
  <c r="N13" i="2"/>
  <c r="AE13" i="2" s="1"/>
  <c r="J32" i="2"/>
  <c r="AA32" i="2" s="1"/>
  <c r="I56" i="2"/>
  <c r="Z56" i="2" s="1"/>
  <c r="C62" i="2"/>
  <c r="T62" i="2" s="1"/>
  <c r="I43" i="2"/>
  <c r="Z43" i="2" s="1"/>
  <c r="K55" i="2"/>
  <c r="AB55" i="2" s="1"/>
  <c r="H92" i="2"/>
  <c r="Y92" i="2" s="1"/>
  <c r="P26" i="2"/>
  <c r="AG26" i="2" s="1"/>
  <c r="L27" i="2"/>
  <c r="AC27" i="2" s="1"/>
  <c r="N106" i="2"/>
  <c r="AE106" i="2" s="1"/>
  <c r="G88" i="2"/>
  <c r="X88" i="2" s="1"/>
  <c r="L71" i="2"/>
  <c r="AC71" i="2" s="1"/>
  <c r="N78" i="2"/>
  <c r="AE78" i="2" s="1"/>
  <c r="C86" i="2"/>
  <c r="T86" i="2" s="1"/>
  <c r="E75" i="2"/>
  <c r="V75" i="2" s="1"/>
  <c r="F82" i="2"/>
  <c r="W82" i="2" s="1"/>
  <c r="M75" i="2"/>
  <c r="AD75" i="2" s="1"/>
  <c r="H104" i="2"/>
  <c r="Y104" i="2" s="1"/>
  <c r="G93" i="2"/>
  <c r="X93" i="2" s="1"/>
  <c r="M63" i="2"/>
  <c r="AD63" i="2" s="1"/>
  <c r="P20" i="2"/>
  <c r="AG20" i="2" s="1"/>
  <c r="K37" i="2"/>
  <c r="AB37" i="2" s="1"/>
  <c r="N91" i="2"/>
  <c r="AE91" i="2" s="1"/>
  <c r="E97" i="2"/>
  <c r="V97" i="2" s="1"/>
  <c r="L82" i="2"/>
  <c r="AC82" i="2" s="1"/>
  <c r="G52" i="2"/>
  <c r="X52" i="2" s="1"/>
  <c r="H86" i="2"/>
  <c r="Y86" i="2" s="1"/>
  <c r="H101" i="2"/>
  <c r="Y101" i="2" s="1"/>
  <c r="G5" i="2"/>
  <c r="X5" i="2" s="1"/>
  <c r="O23" i="2"/>
  <c r="AF23" i="2" s="1"/>
  <c r="I98" i="2"/>
  <c r="Z98" i="2" s="1"/>
  <c r="L61" i="2"/>
  <c r="AC61" i="2" s="1"/>
  <c r="O86" i="2"/>
  <c r="AF86" i="2" s="1"/>
  <c r="E96" i="2"/>
  <c r="V96" i="2" s="1"/>
  <c r="I25" i="2"/>
  <c r="Z25" i="2" s="1"/>
  <c r="D41" i="2"/>
  <c r="U41" i="2" s="1"/>
  <c r="M44" i="2"/>
  <c r="AD44" i="2" s="1"/>
  <c r="K10" i="2"/>
  <c r="AB10" i="2" s="1"/>
  <c r="N22" i="2"/>
  <c r="AE22" i="2" s="1"/>
  <c r="I57" i="2"/>
  <c r="Z57" i="2" s="1"/>
  <c r="C57" i="2"/>
  <c r="T57" i="2" s="1"/>
  <c r="G92" i="2"/>
  <c r="X92" i="2" s="1"/>
  <c r="E87" i="2"/>
  <c r="V87" i="2" s="1"/>
  <c r="H58" i="2"/>
  <c r="Y58" i="2" s="1"/>
  <c r="G14" i="2"/>
  <c r="X14" i="2" s="1"/>
  <c r="K78" i="2"/>
  <c r="AB78" i="2" s="1"/>
  <c r="M36" i="2"/>
  <c r="AD36" i="2" s="1"/>
  <c r="P46" i="2"/>
  <c r="AG46" i="2" s="1"/>
  <c r="O80" i="2"/>
  <c r="AF80" i="2" s="1"/>
  <c r="J46" i="2"/>
  <c r="AA46" i="2" s="1"/>
  <c r="M82" i="2"/>
  <c r="AD82" i="2" s="1"/>
  <c r="M16" i="2"/>
  <c r="AD16" i="2" s="1"/>
  <c r="J99" i="2"/>
  <c r="AA99" i="2" s="1"/>
  <c r="H39" i="2"/>
  <c r="Y39" i="2" s="1"/>
  <c r="D37" i="2"/>
  <c r="U37" i="2" s="1"/>
  <c r="D88" i="2"/>
  <c r="U88" i="2" s="1"/>
  <c r="L67" i="2"/>
  <c r="AC67" i="2" s="1"/>
  <c r="M21" i="2"/>
  <c r="AD21" i="2" s="1"/>
  <c r="K9" i="2"/>
  <c r="AB9" i="2" s="1"/>
  <c r="O33" i="2"/>
  <c r="AF33" i="2" s="1"/>
  <c r="N58" i="2"/>
  <c r="AE58" i="2" s="1"/>
  <c r="C16" i="2"/>
  <c r="T16" i="2" s="1"/>
  <c r="K15" i="2"/>
  <c r="AB15" i="2" s="1"/>
  <c r="I34" i="2"/>
  <c r="Z34" i="2" s="1"/>
  <c r="C75" i="2"/>
  <c r="T75" i="2" s="1"/>
  <c r="H24" i="2"/>
  <c r="Y24" i="2" s="1"/>
  <c r="H13" i="2"/>
  <c r="Y13" i="2" s="1"/>
  <c r="F74" i="2"/>
  <c r="W74" i="2" s="1"/>
  <c r="O48" i="2"/>
  <c r="AF48" i="2" s="1"/>
  <c r="E60" i="2"/>
  <c r="V60" i="2" s="1"/>
  <c r="J15" i="2"/>
  <c r="AA15" i="2" s="1"/>
  <c r="O72" i="2"/>
  <c r="AF72" i="2" s="1"/>
  <c r="K46" i="2"/>
  <c r="AB46" i="2" s="1"/>
  <c r="G15" i="2"/>
  <c r="X15" i="2" s="1"/>
  <c r="G33" i="2"/>
  <c r="X33" i="2" s="1"/>
  <c r="M46" i="2"/>
  <c r="AD46" i="2" s="1"/>
  <c r="C8" i="2"/>
  <c r="T8" i="2" s="1"/>
  <c r="C52" i="2"/>
  <c r="T52" i="2" s="1"/>
  <c r="E100" i="2"/>
  <c r="V100" i="2" s="1"/>
  <c r="P14" i="2"/>
  <c r="AG14" i="2" s="1"/>
  <c r="J61" i="2"/>
  <c r="AA61" i="2" s="1"/>
  <c r="I17" i="2"/>
  <c r="Z17" i="2" s="1"/>
  <c r="G76" i="2"/>
  <c r="X76" i="2" s="1"/>
  <c r="P63" i="2"/>
  <c r="AG63" i="2" s="1"/>
  <c r="C79" i="2"/>
  <c r="T79" i="2" s="1"/>
  <c r="P84" i="2"/>
  <c r="AG84" i="2" s="1"/>
  <c r="N39" i="2"/>
  <c r="AE39" i="2" s="1"/>
  <c r="H55" i="2"/>
  <c r="Y55" i="2" s="1"/>
  <c r="J102" i="2"/>
  <c r="AA102" i="2" s="1"/>
  <c r="H41" i="2"/>
  <c r="Y41" i="2" s="1"/>
  <c r="G85" i="2"/>
  <c r="X85" i="2" s="1"/>
  <c r="I15" i="2"/>
  <c r="Z15" i="2" s="1"/>
  <c r="M81" i="2"/>
  <c r="AD81" i="2" s="1"/>
  <c r="N79" i="2"/>
  <c r="AE79" i="2" s="1"/>
  <c r="E11" i="2"/>
  <c r="V11" i="2" s="1"/>
  <c r="E34" i="2"/>
  <c r="V34" i="2" s="1"/>
  <c r="F11" i="2"/>
  <c r="W11" i="2" s="1"/>
  <c r="D80" i="2"/>
  <c r="U80" i="2" s="1"/>
  <c r="I94" i="2"/>
  <c r="Z94" i="2" s="1"/>
  <c r="C35" i="2"/>
  <c r="T35" i="2" s="1"/>
  <c r="J62" i="2"/>
  <c r="AA62" i="2" s="1"/>
  <c r="J104" i="2"/>
  <c r="AA104" i="2" s="1"/>
  <c r="O46" i="2"/>
  <c r="AF46" i="2" s="1"/>
  <c r="J65" i="2"/>
  <c r="AA65" i="2" s="1"/>
  <c r="H53" i="2"/>
  <c r="Y53" i="2" s="1"/>
  <c r="O7" i="2"/>
  <c r="AF7" i="2" s="1"/>
  <c r="O90" i="2"/>
  <c r="AF90" i="2" s="1"/>
  <c r="K7" i="2"/>
  <c r="AB7" i="2" s="1"/>
  <c r="G104" i="2"/>
  <c r="X104" i="2" s="1"/>
  <c r="M99" i="2"/>
  <c r="AD99" i="2" s="1"/>
  <c r="L45" i="2"/>
  <c r="AC45" i="2" s="1"/>
  <c r="E47" i="2"/>
  <c r="V47" i="2" s="1"/>
  <c r="P94" i="2"/>
  <c r="AG94" i="2" s="1"/>
  <c r="N93" i="2"/>
  <c r="AE93" i="2" s="1"/>
  <c r="C93" i="2"/>
  <c r="T93" i="2" s="1"/>
  <c r="K38" i="2"/>
  <c r="AB38" i="2" s="1"/>
  <c r="P49" i="2"/>
  <c r="AG49" i="2" s="1"/>
  <c r="F46" i="2"/>
  <c r="W46" i="2" s="1"/>
  <c r="M41" i="2"/>
  <c r="AD41" i="2" s="1"/>
  <c r="H82" i="2"/>
  <c r="Y82" i="2" s="1"/>
  <c r="D35" i="2"/>
  <c r="U35" i="2" s="1"/>
  <c r="G21" i="2"/>
  <c r="X21" i="2" s="1"/>
  <c r="P82" i="2"/>
  <c r="AG82" i="2" s="1"/>
  <c r="K66" i="2"/>
  <c r="AB66" i="2" s="1"/>
  <c r="E7" i="2"/>
  <c r="V7" i="2" s="1"/>
  <c r="H44" i="2"/>
  <c r="Y44" i="2" s="1"/>
  <c r="D59" i="2"/>
  <c r="U59" i="2" s="1"/>
  <c r="G87" i="2"/>
  <c r="X87" i="2" s="1"/>
  <c r="I76" i="2"/>
  <c r="Z76" i="2" s="1"/>
  <c r="C90" i="2"/>
  <c r="T90" i="2" s="1"/>
  <c r="L79" i="2"/>
  <c r="AC79" i="2" s="1"/>
  <c r="J27" i="2"/>
  <c r="AA27" i="2" s="1"/>
  <c r="C22" i="2"/>
  <c r="T22" i="2" s="1"/>
  <c r="H93" i="2"/>
  <c r="Y93" i="2" s="1"/>
  <c r="F99" i="2"/>
  <c r="W99" i="2" s="1"/>
  <c r="F35" i="2"/>
  <c r="W35" i="2" s="1"/>
  <c r="E16" i="2"/>
  <c r="V16" i="2" s="1"/>
  <c r="I51" i="2"/>
  <c r="Z51" i="2" s="1"/>
  <c r="I33" i="2"/>
  <c r="Z33" i="2" s="1"/>
  <c r="F79" i="2"/>
  <c r="W79" i="2" s="1"/>
  <c r="C96" i="2"/>
  <c r="T96" i="2" s="1"/>
  <c r="C97" i="2"/>
  <c r="T97" i="2" s="1"/>
  <c r="O43" i="2"/>
  <c r="AF43" i="2" s="1"/>
  <c r="O95" i="2"/>
  <c r="AF95" i="2" s="1"/>
  <c r="E83" i="2"/>
  <c r="V83" i="2" s="1"/>
  <c r="F80" i="2"/>
  <c r="W80" i="2" s="1"/>
  <c r="I32" i="2"/>
  <c r="Z32" i="2" s="1"/>
  <c r="G18" i="2"/>
  <c r="X18" i="2" s="1"/>
  <c r="N63" i="2"/>
  <c r="AE63" i="2" s="1"/>
  <c r="P56" i="2"/>
  <c r="AG56" i="2" s="1"/>
  <c r="K45" i="2"/>
  <c r="AB45" i="2" s="1"/>
  <c r="E102" i="2"/>
  <c r="V102" i="2" s="1"/>
  <c r="C82" i="2"/>
  <c r="T82" i="2" s="1"/>
  <c r="E72" i="2"/>
  <c r="V72" i="2" s="1"/>
  <c r="M106" i="2"/>
  <c r="AD106" i="2" s="1"/>
  <c r="O99" i="2"/>
  <c r="AF99" i="2" s="1"/>
  <c r="K72" i="2"/>
  <c r="AB72" i="2" s="1"/>
  <c r="E53" i="2"/>
  <c r="V53" i="2" s="1"/>
  <c r="C9" i="2"/>
  <c r="T9" i="2" s="1"/>
  <c r="C100" i="2"/>
  <c r="T100" i="2" s="1"/>
  <c r="L101" i="2"/>
  <c r="AC101" i="2" s="1"/>
  <c r="N77" i="2"/>
  <c r="AE77" i="2" s="1"/>
  <c r="E85" i="2"/>
  <c r="V85" i="2" s="1"/>
  <c r="K105" i="2"/>
  <c r="AB105" i="2" s="1"/>
  <c r="E19" i="2"/>
  <c r="V19" i="2" s="1"/>
  <c r="J50" i="2"/>
  <c r="AA50" i="2" s="1"/>
  <c r="P100" i="2"/>
  <c r="AG100" i="2" s="1"/>
  <c r="K32" i="2"/>
  <c r="AB32" i="2" s="1"/>
  <c r="M8" i="2"/>
  <c r="AD8" i="2" s="1"/>
  <c r="M85" i="2"/>
  <c r="AD85" i="2" s="1"/>
  <c r="D46" i="2"/>
  <c r="U46" i="2" s="1"/>
  <c r="M67" i="2"/>
  <c r="AD67" i="2" s="1"/>
  <c r="I88" i="2"/>
  <c r="Z88" i="2" s="1"/>
  <c r="C95" i="2"/>
  <c r="T95" i="2" s="1"/>
  <c r="C53" i="2"/>
  <c r="T53" i="2" s="1"/>
  <c r="C11" i="2"/>
  <c r="T11" i="2" s="1"/>
  <c r="H95" i="2"/>
  <c r="Y95" i="2" s="1"/>
  <c r="M12" i="2"/>
  <c r="AD12" i="2" s="1"/>
  <c r="F71" i="2"/>
  <c r="W71" i="2" s="1"/>
  <c r="H64" i="2"/>
  <c r="Y64" i="2" s="1"/>
  <c r="H42" i="2"/>
  <c r="Y42" i="2" s="1"/>
  <c r="M45" i="2"/>
  <c r="AD45" i="2" s="1"/>
  <c r="J4" i="2"/>
  <c r="I95" i="2"/>
  <c r="Z95" i="2" s="1"/>
  <c r="N94" i="2"/>
  <c r="AE94" i="2" s="1"/>
  <c r="E8" i="2"/>
  <c r="V8" i="2" s="1"/>
  <c r="D56" i="2"/>
  <c r="U56" i="2" s="1"/>
  <c r="F12" i="2"/>
  <c r="W12" i="2" s="1"/>
  <c r="L76" i="2"/>
  <c r="AC76" i="2" s="1"/>
  <c r="O53" i="2"/>
  <c r="AF53" i="2" s="1"/>
  <c r="L34" i="2"/>
  <c r="AC34" i="2" s="1"/>
  <c r="G65" i="2"/>
  <c r="X65" i="2" s="1"/>
  <c r="L80" i="2"/>
  <c r="AC80" i="2" s="1"/>
  <c r="F65" i="2"/>
  <c r="W65" i="2" s="1"/>
  <c r="O21" i="2"/>
  <c r="AF21" i="2" s="1"/>
  <c r="O100" i="2"/>
  <c r="AF100" i="2" s="1"/>
  <c r="J71" i="2"/>
  <c r="AA71" i="2" s="1"/>
  <c r="E50" i="2"/>
  <c r="V50" i="2" s="1"/>
  <c r="C20" i="2"/>
  <c r="T20" i="2" s="1"/>
  <c r="H54" i="2"/>
  <c r="Y54" i="2" s="1"/>
  <c r="L93" i="2"/>
  <c r="AC93" i="2" s="1"/>
  <c r="P69" i="2"/>
  <c r="AG69" i="2" s="1"/>
  <c r="F39" i="2"/>
  <c r="W39" i="2" s="1"/>
  <c r="L38" i="2"/>
  <c r="AC38" i="2" s="1"/>
  <c r="E98" i="2"/>
  <c r="V98" i="2" s="1"/>
  <c r="J77" i="2"/>
  <c r="AA77" i="2" s="1"/>
  <c r="L46" i="2"/>
  <c r="AC46" i="2" s="1"/>
  <c r="N26" i="2"/>
  <c r="AE26" i="2" s="1"/>
  <c r="L72" i="2"/>
  <c r="AC72" i="2" s="1"/>
  <c r="H7" i="2"/>
  <c r="Y7" i="2" s="1"/>
  <c r="H5" i="2"/>
  <c r="Y5" i="2" s="1"/>
  <c r="L7" i="2"/>
  <c r="AC7" i="2" s="1"/>
  <c r="D53" i="2"/>
  <c r="U53" i="2" s="1"/>
  <c r="E33" i="2"/>
  <c r="V33" i="2" s="1"/>
  <c r="L14" i="2"/>
  <c r="AC14" i="2" s="1"/>
  <c r="E44" i="2"/>
  <c r="V44" i="2" s="1"/>
  <c r="M10" i="2"/>
  <c r="AD10" i="2" s="1"/>
  <c r="J68" i="2"/>
  <c r="AA68" i="2" s="1"/>
  <c r="F32" i="2"/>
  <c r="W32" i="2" s="1"/>
  <c r="E21" i="2"/>
  <c r="V21" i="2" s="1"/>
  <c r="O34" i="2"/>
  <c r="AF34" i="2" s="1"/>
  <c r="N62" i="2"/>
  <c r="AE62" i="2" s="1"/>
  <c r="G82" i="2"/>
  <c r="X82" i="2" s="1"/>
  <c r="M77" i="2"/>
  <c r="AD77" i="2" s="1"/>
  <c r="M55" i="2"/>
  <c r="AD55" i="2" s="1"/>
  <c r="E9" i="2"/>
  <c r="V9" i="2" s="1"/>
  <c r="E82" i="2"/>
  <c r="V82" i="2" s="1"/>
  <c r="E99" i="2"/>
  <c r="V99" i="2" s="1"/>
  <c r="G22" i="2"/>
  <c r="X22" i="2" s="1"/>
  <c r="L106" i="2"/>
  <c r="AC106" i="2" s="1"/>
  <c r="N25" i="2"/>
  <c r="AE25" i="2" s="1"/>
  <c r="I4" i="2"/>
  <c r="I22" i="2"/>
  <c r="Z22" i="2" s="1"/>
  <c r="G103" i="2"/>
  <c r="X103" i="2" s="1"/>
  <c r="J86" i="2"/>
  <c r="AA86" i="2" s="1"/>
  <c r="J58" i="2"/>
  <c r="AA58" i="2" s="1"/>
  <c r="F26" i="2"/>
  <c r="W26" i="2" s="1"/>
  <c r="K23" i="2"/>
  <c r="AB23" i="2" s="1"/>
  <c r="G28" i="2"/>
  <c r="X28" i="2" s="1"/>
  <c r="I102" i="2"/>
  <c r="Z102" i="2" s="1"/>
  <c r="G56" i="2"/>
  <c r="X56" i="2" s="1"/>
  <c r="I74" i="2"/>
  <c r="Z74" i="2" s="1"/>
  <c r="O87" i="2"/>
  <c r="AF87" i="2" s="1"/>
  <c r="M26" i="2"/>
  <c r="AD26" i="2" s="1"/>
  <c r="C13" i="2"/>
  <c r="T13" i="2" s="1"/>
  <c r="F53" i="2"/>
  <c r="W53" i="2" s="1"/>
  <c r="K34" i="2"/>
  <c r="AB34" i="2" s="1"/>
  <c r="J64" i="2"/>
  <c r="AA64" i="2" s="1"/>
  <c r="I105" i="2"/>
  <c r="Z105" i="2" s="1"/>
  <c r="I90" i="2"/>
  <c r="Z90" i="2" s="1"/>
  <c r="P85" i="2"/>
  <c r="AG85" i="2" s="1"/>
  <c r="M6" i="2"/>
  <c r="AD6" i="2" s="1"/>
  <c r="H88" i="2"/>
  <c r="Y88" i="2" s="1"/>
  <c r="G70" i="2"/>
  <c r="X70" i="2" s="1"/>
  <c r="E81" i="2"/>
  <c r="V81" i="2" s="1"/>
  <c r="E73" i="2"/>
  <c r="V73" i="2" s="1"/>
  <c r="G39" i="2"/>
  <c r="X39" i="2" s="1"/>
  <c r="I78" i="2"/>
  <c r="Z78" i="2" s="1"/>
  <c r="L10" i="2"/>
  <c r="AC10" i="2" s="1"/>
  <c r="K24" i="2"/>
  <c r="AB24" i="2" s="1"/>
  <c r="K79" i="2"/>
  <c r="AB79" i="2" s="1"/>
  <c r="D74" i="2"/>
  <c r="U74" i="2" s="1"/>
  <c r="F96" i="2"/>
  <c r="W96" i="2" s="1"/>
  <c r="I42" i="2"/>
  <c r="Z42" i="2" s="1"/>
  <c r="J49" i="2"/>
  <c r="AA49" i="2" s="1"/>
  <c r="C67" i="2"/>
  <c r="T67" i="2" s="1"/>
  <c r="H28" i="2"/>
  <c r="Y28" i="2" s="1"/>
  <c r="P83" i="2"/>
  <c r="AG83" i="2" s="1"/>
  <c r="N49" i="2"/>
  <c r="AE49" i="2" s="1"/>
  <c r="K18" i="2"/>
  <c r="AB18" i="2" s="1"/>
  <c r="N55" i="2"/>
  <c r="AE55" i="2" s="1"/>
  <c r="G79" i="2"/>
  <c r="X79" i="2" s="1"/>
  <c r="D61" i="2"/>
  <c r="U61" i="2" s="1"/>
  <c r="N100" i="2"/>
  <c r="AE100" i="2" s="1"/>
  <c r="P48" i="2"/>
  <c r="AG48" i="2" s="1"/>
  <c r="N74" i="2"/>
  <c r="AE74" i="2" s="1"/>
  <c r="E22" i="2"/>
  <c r="V22" i="2" s="1"/>
  <c r="I89" i="2"/>
  <c r="Z89" i="2" s="1"/>
  <c r="H73" i="2"/>
  <c r="Y73" i="2" s="1"/>
  <c r="H62" i="2"/>
  <c r="Y62" i="2" s="1"/>
  <c r="O42" i="2"/>
  <c r="AF42" i="2" s="1"/>
  <c r="N90" i="2"/>
  <c r="AE90" i="2" s="1"/>
  <c r="P96" i="2"/>
  <c r="AG96" i="2" s="1"/>
  <c r="G59" i="2"/>
  <c r="X59" i="2" s="1"/>
  <c r="G60" i="2"/>
  <c r="X60" i="2" s="1"/>
  <c r="F10" i="2"/>
  <c r="W10" i="2" s="1"/>
  <c r="J17" i="2"/>
  <c r="AA17" i="2" s="1"/>
  <c r="I53" i="2"/>
  <c r="Z53" i="2" s="1"/>
  <c r="J93" i="2"/>
  <c r="AA93" i="2" s="1"/>
  <c r="O75" i="2"/>
  <c r="AF75" i="2" s="1"/>
  <c r="M57" i="2"/>
  <c r="AD57" i="2" s="1"/>
  <c r="M92" i="2"/>
  <c r="AD92" i="2" s="1"/>
  <c r="M47" i="2"/>
  <c r="AD47" i="2" s="1"/>
  <c r="D48" i="2"/>
  <c r="U48" i="2" s="1"/>
  <c r="J25" i="2"/>
  <c r="AA25" i="2" s="1"/>
  <c r="M9" i="2"/>
  <c r="AD9" i="2" s="1"/>
  <c r="K22" i="2"/>
  <c r="AB22" i="2" s="1"/>
  <c r="C42" i="2"/>
  <c r="T42" i="2" s="1"/>
  <c r="M96" i="2"/>
  <c r="AD96" i="2" s="1"/>
  <c r="O85" i="2"/>
  <c r="AF85" i="2" s="1"/>
  <c r="M35" i="2"/>
  <c r="AD35" i="2" s="1"/>
  <c r="C12" i="2"/>
  <c r="T12" i="2" s="1"/>
  <c r="C71" i="2"/>
  <c r="T71" i="2" s="1"/>
  <c r="O25" i="2"/>
  <c r="AF25" i="2" s="1"/>
  <c r="I9" i="2"/>
  <c r="Z9" i="2" s="1"/>
  <c r="K74" i="2"/>
  <c r="AB74" i="2" s="1"/>
  <c r="G20" i="2"/>
  <c r="X20" i="2" s="1"/>
  <c r="K62" i="2"/>
  <c r="AB62" i="2" s="1"/>
  <c r="D77" i="2"/>
  <c r="U77" i="2" s="1"/>
  <c r="P102" i="2"/>
  <c r="AG102" i="2" s="1"/>
  <c r="K98" i="2"/>
  <c r="AB98" i="2" s="1"/>
  <c r="H49" i="2"/>
  <c r="Y49" i="2" s="1"/>
  <c r="M104" i="2"/>
  <c r="AD104" i="2" s="1"/>
  <c r="D54" i="2"/>
  <c r="U54" i="2" s="1"/>
  <c r="M65" i="2"/>
  <c r="AD65" i="2" s="1"/>
  <c r="L92" i="2"/>
  <c r="AC92" i="2" s="1"/>
  <c r="J89" i="2"/>
  <c r="AA89" i="2" s="1"/>
  <c r="G44" i="2"/>
  <c r="X44" i="2" s="1"/>
  <c r="K49" i="2"/>
  <c r="AB49" i="2" s="1"/>
  <c r="I27" i="2"/>
  <c r="Z27" i="2" s="1"/>
  <c r="I55" i="2"/>
  <c r="Z55" i="2" s="1"/>
  <c r="K40" i="2"/>
  <c r="AB40" i="2" s="1"/>
  <c r="G43" i="2"/>
  <c r="X43" i="2" s="1"/>
  <c r="D25" i="2"/>
  <c r="U25" i="2" s="1"/>
  <c r="E20" i="2"/>
  <c r="V20" i="2" s="1"/>
  <c r="D39" i="2"/>
  <c r="U39" i="2" s="1"/>
  <c r="L33" i="2"/>
  <c r="AC33" i="2" s="1"/>
  <c r="F36" i="2"/>
  <c r="W36" i="2" s="1"/>
  <c r="N72" i="2"/>
  <c r="AE72" i="2" s="1"/>
  <c r="N82" i="2"/>
  <c r="AE82" i="2" s="1"/>
  <c r="H65" i="2"/>
  <c r="Y65" i="2" s="1"/>
  <c r="M70" i="2"/>
  <c r="AD70" i="2" s="1"/>
  <c r="C69" i="2"/>
  <c r="T69" i="2" s="1"/>
  <c r="J91" i="2"/>
  <c r="AA91" i="2" s="1"/>
  <c r="H94" i="2"/>
  <c r="Y94" i="2" s="1"/>
  <c r="D6" i="2"/>
  <c r="U6" i="2" s="1"/>
  <c r="P89" i="2"/>
  <c r="AG89" i="2" s="1"/>
  <c r="M100" i="2"/>
  <c r="AD100" i="2" s="1"/>
  <c r="G42" i="2"/>
  <c r="X42" i="2" s="1"/>
  <c r="O73" i="2"/>
  <c r="AF73" i="2" s="1"/>
  <c r="J87" i="2"/>
  <c r="AA87" i="2" s="1"/>
  <c r="L69" i="2"/>
  <c r="AC69" i="2" s="1"/>
  <c r="O62" i="2"/>
  <c r="AF62" i="2" s="1"/>
  <c r="E56" i="2"/>
  <c r="V56" i="2" s="1"/>
  <c r="L22" i="2"/>
  <c r="AC22" i="2" s="1"/>
  <c r="F16" i="2"/>
  <c r="W16" i="2" s="1"/>
  <c r="C34" i="2"/>
  <c r="T34" i="2" s="1"/>
  <c r="C55" i="2"/>
  <c r="T55" i="2" s="1"/>
  <c r="D7" i="2"/>
  <c r="U7" i="2" s="1"/>
  <c r="O13" i="2"/>
  <c r="AF13" i="2" s="1"/>
  <c r="I68" i="2"/>
  <c r="Z68" i="2" s="1"/>
  <c r="K53" i="2"/>
  <c r="AB53" i="2" s="1"/>
  <c r="C49" i="2"/>
  <c r="T49" i="2" s="1"/>
  <c r="J94" i="2"/>
  <c r="AA94" i="2" s="1"/>
  <c r="D49" i="2"/>
  <c r="U49" i="2" s="1"/>
  <c r="P59" i="2"/>
  <c r="AG59" i="2" s="1"/>
  <c r="F89" i="2"/>
  <c r="W89" i="2" s="1"/>
  <c r="G91" i="2"/>
  <c r="X91" i="2" s="1"/>
  <c r="D100" i="2"/>
  <c r="U100" i="2" s="1"/>
  <c r="C73" i="2"/>
  <c r="T73" i="2" s="1"/>
  <c r="C45" i="2"/>
  <c r="T45" i="2" s="1"/>
  <c r="D10" i="2"/>
  <c r="U10" i="2" s="1"/>
  <c r="M88" i="2"/>
  <c r="AD88" i="2" s="1"/>
  <c r="I62" i="2"/>
  <c r="Z62" i="2" s="1"/>
  <c r="F77" i="2"/>
  <c r="W77" i="2" s="1"/>
  <c r="J76" i="2"/>
  <c r="AA76" i="2" s="1"/>
  <c r="D70" i="2"/>
  <c r="U70" i="2" s="1"/>
  <c r="G53" i="2"/>
  <c r="X53" i="2" s="1"/>
  <c r="F105" i="2"/>
  <c r="W105" i="2" s="1"/>
  <c r="I84" i="2"/>
  <c r="Z84" i="2" s="1"/>
  <c r="O12" i="2"/>
  <c r="AF12" i="2" s="1"/>
  <c r="J14" i="2"/>
  <c r="AA14" i="2" s="1"/>
  <c r="M37" i="2"/>
  <c r="AD37" i="2" s="1"/>
  <c r="I67" i="2"/>
  <c r="Z67" i="2" s="1"/>
  <c r="F94" i="2"/>
  <c r="W94" i="2" s="1"/>
  <c r="E63" i="2"/>
  <c r="V63" i="2" s="1"/>
  <c r="O96" i="2"/>
  <c r="AF96" i="2" s="1"/>
  <c r="M32" i="2"/>
  <c r="AD32" i="2" s="1"/>
  <c r="M89" i="2"/>
  <c r="AD89" i="2" s="1"/>
  <c r="H72" i="2"/>
  <c r="Y72" i="2" s="1"/>
  <c r="L99" i="2"/>
  <c r="AC99" i="2" s="1"/>
  <c r="J37" i="2"/>
  <c r="AA37" i="2" s="1"/>
  <c r="K91" i="2"/>
  <c r="AB91" i="2" s="1"/>
  <c r="N44" i="2"/>
  <c r="AE44" i="2" s="1"/>
  <c r="D19" i="2"/>
  <c r="U19" i="2" s="1"/>
  <c r="C39" i="2"/>
  <c r="T39" i="2" s="1"/>
  <c r="I104" i="2"/>
  <c r="Z104" i="2" s="1"/>
  <c r="D33" i="2"/>
  <c r="U33" i="2" s="1"/>
  <c r="O81" i="2"/>
  <c r="AF81" i="2" s="1"/>
  <c r="N97" i="2"/>
  <c r="AE97" i="2" s="1"/>
  <c r="K69" i="2"/>
  <c r="AB69" i="2" s="1"/>
  <c r="J66" i="2"/>
  <c r="AA66" i="2" s="1"/>
  <c r="F92" i="2"/>
  <c r="W92" i="2" s="1"/>
  <c r="N53" i="2"/>
  <c r="AE53" i="2" s="1"/>
  <c r="G32" i="2"/>
  <c r="X32" i="2" s="1"/>
  <c r="E42" i="2"/>
  <c r="V42" i="2" s="1"/>
  <c r="H61" i="2"/>
  <c r="Y61" i="2" s="1"/>
  <c r="K86" i="2"/>
  <c r="AB86" i="2" s="1"/>
  <c r="G64" i="2"/>
  <c r="X64" i="2" s="1"/>
  <c r="F45" i="2"/>
  <c r="W45" i="2" s="1"/>
  <c r="M61" i="2"/>
  <c r="AD61" i="2" s="1"/>
  <c r="M66" i="2"/>
  <c r="AD66" i="2" s="1"/>
  <c r="H23" i="2"/>
  <c r="Y23" i="2" s="1"/>
  <c r="D68" i="2"/>
  <c r="U68" i="2" s="1"/>
  <c r="C106" i="2"/>
  <c r="T106" i="2" s="1"/>
  <c r="F47" i="2"/>
  <c r="W47" i="2" s="1"/>
  <c r="E10" i="2"/>
  <c r="V10" i="2" s="1"/>
  <c r="F70" i="2"/>
  <c r="W70" i="2" s="1"/>
  <c r="F8" i="2"/>
  <c r="W8" i="2" s="1"/>
  <c r="L103" i="2"/>
  <c r="AC103" i="2" s="1"/>
  <c r="P97" i="2"/>
  <c r="AG97" i="2" s="1"/>
  <c r="J44" i="2"/>
  <c r="AA44" i="2" s="1"/>
  <c r="F62" i="2"/>
  <c r="W62" i="2" s="1"/>
  <c r="G10" i="2"/>
  <c r="X10" i="2" s="1"/>
  <c r="C78" i="2"/>
  <c r="T78" i="2" s="1"/>
  <c r="I12" i="2"/>
  <c r="Z12" i="2" s="1"/>
  <c r="I69" i="2"/>
  <c r="Z69" i="2" s="1"/>
  <c r="O47" i="2"/>
  <c r="AF47" i="2" s="1"/>
  <c r="E4" i="2"/>
  <c r="G12" i="2"/>
  <c r="X12" i="2" s="1"/>
  <c r="H47" i="2"/>
  <c r="Y47" i="2" s="1"/>
  <c r="J21" i="2"/>
  <c r="AA21" i="2" s="1"/>
  <c r="H27" i="2"/>
  <c r="Y27" i="2" s="1"/>
  <c r="E69" i="2"/>
  <c r="V69" i="2" s="1"/>
  <c r="O102" i="2"/>
  <c r="AF102" i="2" s="1"/>
  <c r="O105" i="2"/>
  <c r="AF105" i="2" s="1"/>
  <c r="D43" i="2"/>
  <c r="U43" i="2" s="1"/>
  <c r="L21" i="2"/>
  <c r="AC21" i="2" s="1"/>
  <c r="J56" i="2"/>
  <c r="AA56" i="2" s="1"/>
  <c r="J75" i="2"/>
  <c r="AA75" i="2" s="1"/>
  <c r="E36" i="2"/>
  <c r="V36" i="2" s="1"/>
  <c r="I23" i="2"/>
  <c r="Z23" i="2" s="1"/>
  <c r="H87" i="2"/>
  <c r="Y87" i="2" s="1"/>
  <c r="P80" i="2"/>
  <c r="AG80" i="2" s="1"/>
  <c r="L35" i="2"/>
  <c r="AC35" i="2" s="1"/>
  <c r="E94" i="2"/>
  <c r="V94" i="2" s="1"/>
  <c r="O24" i="2"/>
  <c r="AF24" i="2" s="1"/>
  <c r="G23" i="2"/>
  <c r="X23" i="2" s="1"/>
  <c r="C83" i="2"/>
  <c r="T83" i="2" s="1"/>
  <c r="D105" i="2"/>
  <c r="U105" i="2" s="1"/>
  <c r="I64" i="2"/>
  <c r="Z64" i="2" s="1"/>
  <c r="E61" i="2"/>
  <c r="V61" i="2" s="1"/>
  <c r="P104" i="2"/>
  <c r="AG104" i="2" s="1"/>
  <c r="N75" i="2"/>
  <c r="AE75" i="2" s="1"/>
  <c r="G40" i="2"/>
  <c r="X40" i="2" s="1"/>
  <c r="G66" i="2"/>
  <c r="X66" i="2" s="1"/>
  <c r="C41" i="2"/>
  <c r="T41" i="2" s="1"/>
  <c r="C50" i="2"/>
  <c r="T50" i="2" s="1"/>
  <c r="K21" i="2"/>
  <c r="AB21" i="2" s="1"/>
  <c r="L58" i="2"/>
  <c r="AC58" i="2" s="1"/>
  <c r="C24" i="2"/>
  <c r="T24" i="2" s="1"/>
  <c r="D93" i="2"/>
  <c r="U93" i="2" s="1"/>
  <c r="C23" i="2"/>
  <c r="T23" i="2" s="1"/>
  <c r="M34" i="2"/>
  <c r="AD34" i="2" s="1"/>
  <c r="C32" i="2"/>
  <c r="T32" i="2" s="1"/>
  <c r="F104" i="2"/>
  <c r="W104" i="2" s="1"/>
  <c r="H50" i="2"/>
  <c r="Y50" i="2" s="1"/>
  <c r="J52" i="2"/>
  <c r="AA52" i="2" s="1"/>
  <c r="L60" i="2"/>
  <c r="AC60" i="2" s="1"/>
  <c r="K68" i="2"/>
  <c r="AB68" i="2" s="1"/>
  <c r="M20" i="2"/>
  <c r="AD20" i="2" s="1"/>
  <c r="K81" i="2"/>
  <c r="AB81" i="2" s="1"/>
  <c r="L49" i="2"/>
  <c r="AC49" i="2" s="1"/>
  <c r="O101" i="2"/>
  <c r="AF101" i="2" s="1"/>
  <c r="D57" i="2"/>
  <c r="U57" i="2" s="1"/>
  <c r="F34" i="2"/>
  <c r="W34" i="2" s="1"/>
  <c r="O66" i="2"/>
  <c r="AF66" i="2" s="1"/>
  <c r="J10" i="2"/>
  <c r="AA10" i="2" s="1"/>
  <c r="E12" i="2"/>
  <c r="V12" i="2" s="1"/>
  <c r="D50" i="2"/>
  <c r="U50" i="2" s="1"/>
  <c r="E46" i="2"/>
  <c r="V46" i="2" s="1"/>
  <c r="E15" i="2"/>
  <c r="V15" i="2" s="1"/>
  <c r="O11" i="2"/>
  <c r="AF11" i="2" s="1"/>
  <c r="G58" i="2"/>
  <c r="X58" i="2" s="1"/>
  <c r="D67" i="2"/>
  <c r="U67" i="2" s="1"/>
  <c r="C105" i="2"/>
  <c r="T105" i="2" s="1"/>
  <c r="G6" i="2"/>
  <c r="X6" i="2" s="1"/>
  <c r="H96" i="2"/>
  <c r="Y96" i="2" s="1"/>
  <c r="C74" i="2"/>
  <c r="T74" i="2" s="1"/>
  <c r="N43" i="2"/>
  <c r="AE43" i="2" s="1"/>
  <c r="E49" i="2"/>
  <c r="V49" i="2" s="1"/>
  <c r="P70" i="2"/>
  <c r="AG70" i="2" s="1"/>
  <c r="P44" i="2"/>
  <c r="AG44" i="2" s="1"/>
  <c r="G13" i="2"/>
  <c r="X13" i="2" s="1"/>
  <c r="C6" i="2"/>
  <c r="T6" i="2" s="1"/>
  <c r="C17" i="2"/>
  <c r="T17" i="2" s="1"/>
  <c r="F33" i="2"/>
  <c r="W33" i="2" s="1"/>
  <c r="F64" i="2"/>
  <c r="W64" i="2" s="1"/>
  <c r="H83" i="2"/>
  <c r="Y83" i="2" s="1"/>
  <c r="F28" i="2"/>
  <c r="W28" i="2" s="1"/>
  <c r="D83" i="2"/>
  <c r="U83" i="2" s="1"/>
  <c r="I81" i="2"/>
  <c r="Z81" i="2" s="1"/>
  <c r="H60" i="2"/>
  <c r="Y60" i="2" s="1"/>
  <c r="D42" i="2"/>
  <c r="U42" i="2" s="1"/>
  <c r="H33" i="2"/>
  <c r="Y33" i="2" s="1"/>
  <c r="P57" i="2"/>
  <c r="AG57" i="2" s="1"/>
  <c r="P73" i="2"/>
  <c r="AG73" i="2" s="1"/>
  <c r="G98" i="2"/>
  <c r="X98" i="2" s="1"/>
  <c r="N81" i="2"/>
  <c r="AE81" i="2" s="1"/>
  <c r="O88" i="2"/>
  <c r="AF88" i="2" s="1"/>
  <c r="I61" i="2"/>
  <c r="Z61" i="2" s="1"/>
  <c r="G26" i="2"/>
  <c r="X26" i="2" s="1"/>
  <c r="C92" i="2"/>
  <c r="T92" i="2" s="1"/>
  <c r="L89" i="2"/>
  <c r="AC89" i="2" s="1"/>
  <c r="G45" i="2"/>
  <c r="X45" i="2" s="1"/>
  <c r="J34" i="2"/>
  <c r="AA34" i="2" s="1"/>
  <c r="G95" i="2"/>
  <c r="X95" i="2" s="1"/>
  <c r="N86" i="2"/>
  <c r="AE86" i="2" s="1"/>
  <c r="G72" i="2"/>
  <c r="X72" i="2" s="1"/>
  <c r="L52" i="2"/>
  <c r="AC52" i="2" s="1"/>
  <c r="L104" i="2"/>
  <c r="AC104" i="2" s="1"/>
  <c r="F7" i="2"/>
  <c r="W7" i="2" s="1"/>
  <c r="J105" i="2"/>
  <c r="AA105" i="2" s="1"/>
  <c r="D63" i="2"/>
  <c r="U63" i="2" s="1"/>
  <c r="H77" i="2"/>
  <c r="Y77" i="2" s="1"/>
  <c r="I18" i="2"/>
  <c r="Z18" i="2" s="1"/>
  <c r="P54" i="2"/>
  <c r="AG54" i="2" s="1"/>
  <c r="N60" i="2"/>
  <c r="AE60" i="2" s="1"/>
  <c r="F42" i="2"/>
  <c r="W42" i="2" s="1"/>
  <c r="J95" i="2"/>
  <c r="AA95" i="2" s="1"/>
  <c r="L83" i="2"/>
  <c r="AC83" i="2" s="1"/>
  <c r="N21" i="2"/>
  <c r="AE21" i="2" s="1"/>
  <c r="F49" i="2"/>
  <c r="W49" i="2" s="1"/>
  <c r="C103" i="2"/>
  <c r="T103" i="2" s="1"/>
  <c r="D89" i="2"/>
  <c r="U89" i="2" s="1"/>
  <c r="L77" i="2"/>
  <c r="AC77" i="2" s="1"/>
  <c r="I103" i="2"/>
  <c r="Z103" i="2" s="1"/>
  <c r="O51" i="2"/>
  <c r="AF51" i="2" s="1"/>
  <c r="I99" i="2"/>
  <c r="Z99" i="2" s="1"/>
  <c r="H36" i="2"/>
  <c r="Y36" i="2" s="1"/>
  <c r="E45" i="2"/>
  <c r="V45" i="2" s="1"/>
  <c r="O20" i="2"/>
  <c r="AF20" i="2" s="1"/>
  <c r="I58" i="2"/>
  <c r="Z58" i="2" s="1"/>
  <c r="C46" i="2"/>
  <c r="T46" i="2" s="1"/>
  <c r="L25" i="2"/>
  <c r="AC25" i="2" s="1"/>
  <c r="E64" i="2"/>
  <c r="V64" i="2" s="1"/>
  <c r="O37" i="2"/>
  <c r="AF37" i="2" s="1"/>
  <c r="L8" i="2"/>
  <c r="AC8" i="2" s="1"/>
  <c r="P16" i="2"/>
  <c r="AG16" i="2" s="1"/>
  <c r="F72" i="2"/>
  <c r="W72" i="2" s="1"/>
  <c r="C7" i="2"/>
  <c r="T7" i="2" s="1"/>
  <c r="I7" i="2"/>
  <c r="Z7" i="2" s="1"/>
  <c r="L5" i="2"/>
  <c r="AC5" i="2" s="1"/>
  <c r="F9" i="2"/>
  <c r="W9" i="2" s="1"/>
  <c r="L17" i="2"/>
  <c r="AC17" i="2" s="1"/>
  <c r="I39" i="2"/>
  <c r="Z39" i="2" s="1"/>
  <c r="G68" i="2"/>
  <c r="X68" i="2" s="1"/>
  <c r="D86" i="2"/>
  <c r="U86" i="2" s="1"/>
  <c r="M76" i="2"/>
  <c r="AD76" i="2" s="1"/>
  <c r="C58" i="2"/>
  <c r="T58" i="2" s="1"/>
  <c r="M13" i="2"/>
  <c r="AD13" i="2" s="1"/>
  <c r="D38" i="2"/>
  <c r="U38" i="2" s="1"/>
  <c r="I71" i="2"/>
  <c r="Z71" i="2" s="1"/>
  <c r="H32" i="2"/>
  <c r="Y32" i="2" s="1"/>
  <c r="F83" i="2"/>
  <c r="W83" i="2" s="1"/>
  <c r="F38" i="2"/>
  <c r="W38" i="2" s="1"/>
  <c r="I80" i="2"/>
  <c r="Z80" i="2" s="1"/>
  <c r="F91" i="2"/>
  <c r="W91" i="2" s="1"/>
  <c r="O63" i="2"/>
  <c r="AF63" i="2" s="1"/>
  <c r="G16" i="2"/>
  <c r="X16" i="2" s="1"/>
  <c r="P27" i="2"/>
  <c r="AG27" i="2" s="1"/>
  <c r="P60" i="2"/>
  <c r="AG60" i="2" s="1"/>
  <c r="I85" i="2"/>
  <c r="Z85" i="2" s="1"/>
  <c r="C40" i="2"/>
  <c r="T40" i="2" s="1"/>
  <c r="J74" i="2"/>
  <c r="AA74" i="2" s="1"/>
  <c r="L28" i="2"/>
  <c r="AC28" i="2" s="1"/>
  <c r="H81" i="2"/>
  <c r="Y81" i="2" s="1"/>
  <c r="M93" i="2"/>
  <c r="AD93" i="2" s="1"/>
  <c r="F52" i="2"/>
  <c r="W52" i="2" s="1"/>
  <c r="D106" i="2"/>
  <c r="U106" i="2" s="1"/>
  <c r="G9" i="2"/>
  <c r="X9" i="2" s="1"/>
  <c r="K102" i="2"/>
  <c r="AB102" i="2" s="1"/>
  <c r="I101" i="2"/>
  <c r="Z101" i="2" s="1"/>
  <c r="L88" i="2"/>
  <c r="AC88" i="2" s="1"/>
  <c r="E13" i="2"/>
  <c r="V13" i="2" s="1"/>
  <c r="O56" i="2"/>
  <c r="AF56" i="2" s="1"/>
  <c r="G19" i="2"/>
  <c r="X19" i="2" s="1"/>
  <c r="F4" i="2"/>
  <c r="C27" i="2"/>
  <c r="T27" i="2" s="1"/>
  <c r="N66" i="2"/>
  <c r="AE66" i="2" s="1"/>
  <c r="D5" i="2"/>
  <c r="U5" i="2" s="1"/>
  <c r="C99" i="2"/>
  <c r="T99" i="2" s="1"/>
  <c r="I36" i="2"/>
  <c r="Z36" i="2" s="1"/>
  <c r="P106" i="2"/>
  <c r="AG106" i="2" s="1"/>
  <c r="L23" i="2"/>
  <c r="AC23" i="2" s="1"/>
  <c r="C98" i="2"/>
  <c r="T98" i="2" s="1"/>
  <c r="F27" i="2"/>
  <c r="W27" i="2" s="1"/>
  <c r="D18" i="2"/>
  <c r="U18" i="2" s="1"/>
  <c r="N51" i="2"/>
  <c r="AE51" i="2" s="1"/>
  <c r="P18" i="2"/>
  <c r="AG18" i="2" s="1"/>
  <c r="P101" i="2"/>
  <c r="AG101" i="2" s="1"/>
  <c r="C14" i="2"/>
  <c r="T14" i="2" s="1"/>
  <c r="P11" i="2"/>
  <c r="AG11" i="2" s="1"/>
  <c r="D64" i="2"/>
  <c r="U64" i="2" s="1"/>
  <c r="N5" i="2"/>
  <c r="AE5" i="2" s="1"/>
  <c r="H98" i="2"/>
  <c r="Y98" i="2" s="1"/>
  <c r="C47" i="2"/>
  <c r="T47" i="2" s="1"/>
  <c r="I65" i="2"/>
  <c r="Z65" i="2" s="1"/>
  <c r="O52" i="2"/>
  <c r="AF52" i="2" s="1"/>
  <c r="P78" i="2"/>
  <c r="AG78" i="2" s="1"/>
  <c r="I87" i="2"/>
  <c r="Z87" i="2" s="1"/>
  <c r="J72" i="2"/>
  <c r="AA72" i="2" s="1"/>
  <c r="I83" i="2"/>
  <c r="Z83" i="2" s="1"/>
  <c r="I37" i="2"/>
  <c r="Z37" i="2" s="1"/>
  <c r="G55" i="2"/>
  <c r="X55" i="2" s="1"/>
  <c r="D76" i="2"/>
  <c r="U76" i="2" s="1"/>
  <c r="O40" i="2"/>
  <c r="AF40" i="2" s="1"/>
  <c r="J106" i="2"/>
  <c r="AA106" i="2" s="1"/>
  <c r="G54" i="2"/>
  <c r="X54" i="2" s="1"/>
  <c r="K4" i="2"/>
  <c r="O106" i="2"/>
  <c r="AF106" i="2" s="1"/>
  <c r="J98" i="2"/>
  <c r="AA98" i="2" s="1"/>
  <c r="G41" i="2"/>
  <c r="X41" i="2" s="1"/>
  <c r="D17" i="2"/>
  <c r="U17" i="2" s="1"/>
  <c r="N12" i="2"/>
  <c r="AE12" i="2" s="1"/>
  <c r="D104" i="2"/>
  <c r="U104" i="2" s="1"/>
  <c r="N50" i="2"/>
  <c r="AE50" i="2" s="1"/>
  <c r="J79" i="2"/>
  <c r="AA79" i="2" s="1"/>
  <c r="D69" i="2"/>
  <c r="U69" i="2" s="1"/>
  <c r="K11" i="2"/>
  <c r="AB11" i="2" s="1"/>
  <c r="C89" i="2"/>
  <c r="T89" i="2" s="1"/>
  <c r="D84" i="2"/>
  <c r="U84" i="2" s="1"/>
  <c r="F73" i="2"/>
  <c r="W73" i="2" s="1"/>
  <c r="H8" i="2"/>
  <c r="Y8" i="2" s="1"/>
  <c r="L94" i="2"/>
  <c r="AC94" i="2" s="1"/>
  <c r="F85" i="2"/>
  <c r="W85" i="2" s="1"/>
  <c r="M86" i="2"/>
  <c r="AD86" i="2" s="1"/>
  <c r="G37" i="2"/>
  <c r="X37" i="2" s="1"/>
  <c r="P15" i="2"/>
  <c r="AG15" i="2" s="1"/>
  <c r="O70" i="2"/>
  <c r="AF70" i="2" s="1"/>
  <c r="L16" i="2"/>
  <c r="AC16" i="2" s="1"/>
  <c r="F51" i="2"/>
  <c r="W51" i="2" s="1"/>
  <c r="I63" i="2"/>
  <c r="Z63" i="2" s="1"/>
  <c r="P10" i="2"/>
  <c r="AG10" i="2" s="1"/>
  <c r="C68" i="2"/>
  <c r="T68" i="2" s="1"/>
  <c r="G57" i="2"/>
  <c r="X57" i="2" s="1"/>
  <c r="K93" i="2"/>
  <c r="AB93" i="2" s="1"/>
  <c r="C43" i="2"/>
  <c r="T43" i="2" s="1"/>
  <c r="I5" i="2"/>
  <c r="Z5" i="2" s="1"/>
  <c r="O91" i="2"/>
  <c r="AF91" i="2" s="1"/>
  <c r="G51" i="2"/>
  <c r="X51" i="2" s="1"/>
  <c r="F50" i="2"/>
  <c r="W50" i="2" s="1"/>
  <c r="E58" i="2"/>
  <c r="V58" i="2" s="1"/>
  <c r="H56" i="2"/>
  <c r="Y56" i="2" s="1"/>
  <c r="C10" i="2"/>
  <c r="T10" i="2" s="1"/>
  <c r="J85" i="2"/>
  <c r="AA85" i="2" s="1"/>
  <c r="P37" i="2"/>
  <c r="AG37" i="2" s="1"/>
  <c r="G86" i="2"/>
  <c r="X86" i="2" s="1"/>
  <c r="L55" i="2"/>
  <c r="AC55" i="2" s="1"/>
  <c r="E103" i="2"/>
  <c r="V103" i="2" s="1"/>
  <c r="K104" i="2"/>
  <c r="AB104" i="2" s="1"/>
  <c r="I79" i="2"/>
  <c r="Z79" i="2" s="1"/>
  <c r="N20" i="2"/>
  <c r="AE20" i="2" s="1"/>
  <c r="F61" i="2"/>
  <c r="W61" i="2" s="1"/>
  <c r="O28" i="2"/>
  <c r="AF28" i="2" s="1"/>
  <c r="E89" i="2"/>
  <c r="V89" i="2" s="1"/>
  <c r="M64" i="2"/>
  <c r="AD64" i="2" s="1"/>
  <c r="G24" i="2"/>
  <c r="X24" i="2" s="1"/>
  <c r="O14" i="2"/>
  <c r="AF14" i="2" s="1"/>
  <c r="O92" i="2"/>
  <c r="AF92" i="2" s="1"/>
  <c r="E27" i="2"/>
  <c r="V27" i="2" s="1"/>
  <c r="P103" i="2"/>
  <c r="AG103" i="2" s="1"/>
  <c r="F41" i="2"/>
  <c r="W41" i="2" s="1"/>
  <c r="E68" i="2"/>
  <c r="V68" i="2" s="1"/>
  <c r="G35" i="2"/>
  <c r="X35" i="2" s="1"/>
  <c r="P91" i="2"/>
  <c r="AG91" i="2" s="1"/>
  <c r="D103" i="2"/>
  <c r="U103" i="2" s="1"/>
  <c r="P9" i="2"/>
  <c r="AG9" i="2" s="1"/>
  <c r="G67" i="2"/>
  <c r="X67" i="2" s="1"/>
  <c r="C18" i="2"/>
  <c r="T18" i="2" s="1"/>
  <c r="M72" i="2"/>
  <c r="AD72" i="2" s="1"/>
  <c r="H21" i="2"/>
  <c r="Y21" i="2" s="1"/>
  <c r="D8" i="2"/>
  <c r="U8" i="2" s="1"/>
  <c r="C51" i="2"/>
  <c r="T51" i="2" s="1"/>
  <c r="E37" i="2"/>
  <c r="V37" i="2" s="1"/>
  <c r="O15" i="2"/>
  <c r="AF15" i="2" s="1"/>
  <c r="I11" i="2"/>
  <c r="Z11" i="2" s="1"/>
  <c r="F95" i="2"/>
  <c r="W95" i="2" s="1"/>
  <c r="L36" i="2"/>
  <c r="AC36" i="2" s="1"/>
  <c r="J28" i="2"/>
  <c r="AA28" i="2" s="1"/>
  <c r="O84" i="2"/>
  <c r="AF84" i="2" s="1"/>
  <c r="J38" i="2"/>
  <c r="AA38" i="2" s="1"/>
  <c r="O32" i="2"/>
  <c r="AF32" i="2" s="1"/>
  <c r="I70" i="2"/>
  <c r="Z70" i="2" s="1"/>
  <c r="K47" i="2"/>
  <c r="AB47" i="2" s="1"/>
  <c r="F22" i="2"/>
  <c r="W22" i="2" s="1"/>
  <c r="O17" i="2"/>
  <c r="AF17" i="2" s="1"/>
  <c r="I38" i="2"/>
  <c r="Z38" i="2" s="1"/>
  <c r="J51" i="2"/>
  <c r="AA51" i="2" s="1"/>
  <c r="C76" i="2"/>
  <c r="T76" i="2" s="1"/>
  <c r="I19" i="2"/>
  <c r="Z19" i="2" s="1"/>
  <c r="G50" i="2"/>
  <c r="X50" i="2" s="1"/>
  <c r="L96" i="2"/>
  <c r="AC96" i="2" s="1"/>
  <c r="I100" i="2"/>
  <c r="Z100" i="2" s="1"/>
  <c r="N101" i="2"/>
  <c r="AE101" i="2" s="1"/>
  <c r="J88" i="2"/>
  <c r="AA88" i="2" s="1"/>
  <c r="K33" i="2"/>
  <c r="AB33" i="2" s="1"/>
  <c r="L70" i="2"/>
  <c r="AC70" i="2" s="1"/>
  <c r="L9" i="2"/>
  <c r="AC9" i="2" s="1"/>
  <c r="M17" i="2"/>
  <c r="AD17" i="2" s="1"/>
  <c r="D75" i="2"/>
  <c r="U75" i="2" s="1"/>
  <c r="M87" i="2"/>
  <c r="AD87" i="2" s="1"/>
  <c r="K67" i="2"/>
  <c r="AB67" i="2" s="1"/>
  <c r="D102" i="2"/>
  <c r="U102" i="2" s="1"/>
  <c r="D98" i="2"/>
  <c r="U98" i="2" s="1"/>
  <c r="H19" i="2"/>
  <c r="Y19" i="2" s="1"/>
  <c r="M52" i="2"/>
  <c r="AD52" i="2" s="1"/>
  <c r="P90" i="2"/>
  <c r="AG90" i="2" s="1"/>
  <c r="F98" i="2"/>
  <c r="W98" i="2" s="1"/>
  <c r="G11" i="2"/>
  <c r="X11" i="2" s="1"/>
  <c r="I21" i="2"/>
  <c r="Z21" i="2" s="1"/>
  <c r="K41" i="2"/>
  <c r="AB41" i="2" s="1"/>
  <c r="C5" i="2"/>
  <c r="T5" i="2" s="1"/>
  <c r="L4" i="2"/>
  <c r="M28" i="2"/>
  <c r="AD28" i="2" s="1"/>
  <c r="M62" i="2"/>
  <c r="AD62" i="2" s="1"/>
  <c r="E55" i="2"/>
  <c r="V55" i="2" s="1"/>
  <c r="I60" i="2"/>
  <c r="Z60" i="2" s="1"/>
  <c r="J55" i="2"/>
  <c r="AA55" i="2" s="1"/>
  <c r="N89" i="2"/>
  <c r="AE89" i="2" s="1"/>
  <c r="N17" i="2"/>
  <c r="AE17" i="2" s="1"/>
  <c r="I82" i="2"/>
  <c r="Z82" i="2" s="1"/>
  <c r="D60" i="2"/>
  <c r="U60" i="2" s="1"/>
  <c r="H103" i="2"/>
  <c r="Y103" i="2" s="1"/>
  <c r="E51" i="2"/>
  <c r="V51" i="2" s="1"/>
  <c r="J7" i="2"/>
  <c r="AA7" i="2" s="1"/>
  <c r="F55" i="2"/>
  <c r="W55" i="2" s="1"/>
  <c r="G71" i="2"/>
  <c r="X71" i="2" s="1"/>
  <c r="H17" i="2"/>
  <c r="Y17" i="2" s="1"/>
  <c r="O9" i="2"/>
  <c r="AF9" i="2" s="1"/>
  <c r="L40" i="2"/>
  <c r="AC40" i="2" s="1"/>
  <c r="C37" i="2"/>
  <c r="T37" i="2" s="1"/>
  <c r="P55" i="2"/>
  <c r="AG55" i="2" s="1"/>
  <c r="E23" i="2"/>
  <c r="V23" i="2" s="1"/>
  <c r="J47" i="2"/>
  <c r="AA47" i="2" s="1"/>
  <c r="L63" i="2"/>
  <c r="AC63" i="2" s="1"/>
  <c r="M33" i="2"/>
  <c r="AD33" i="2" s="1"/>
  <c r="N95" i="2"/>
  <c r="AE95" i="2" s="1"/>
  <c r="P5" i="2"/>
  <c r="AG5" i="2" s="1"/>
  <c r="P22" i="2"/>
  <c r="AG22" i="2" s="1"/>
  <c r="C4" i="2"/>
  <c r="T4" i="2" s="1"/>
  <c r="F76" i="2"/>
  <c r="W76" i="2" s="1"/>
  <c r="O74" i="2"/>
  <c r="AF74" i="2" s="1"/>
  <c r="N24" i="2"/>
  <c r="AE24" i="2" s="1"/>
  <c r="O36" i="2"/>
  <c r="AF36" i="2" s="1"/>
  <c r="N99" i="2"/>
  <c r="AE99" i="2" s="1"/>
  <c r="P23" i="2"/>
  <c r="AG23" i="2" s="1"/>
  <c r="K65" i="2"/>
  <c r="AB65" i="2" s="1"/>
  <c r="O82" i="2"/>
  <c r="AF82" i="2" s="1"/>
  <c r="C19" i="2"/>
  <c r="T19" i="2" s="1"/>
  <c r="K101" i="2"/>
  <c r="AB101" i="2" s="1"/>
  <c r="H15" i="2"/>
  <c r="Y15" i="2" s="1"/>
  <c r="C48" i="2"/>
  <c r="T48" i="2" s="1"/>
  <c r="E59" i="2"/>
  <c r="V59" i="2" s="1"/>
  <c r="N23" i="2"/>
  <c r="AE23" i="2" s="1"/>
  <c r="N92" i="2"/>
  <c r="AE92" i="2" s="1"/>
  <c r="E41" i="2"/>
  <c r="V41" i="2" s="1"/>
  <c r="N59" i="2"/>
  <c r="AE59" i="2" s="1"/>
  <c r="I40" i="2"/>
  <c r="Z40" i="2" s="1"/>
  <c r="N76" i="2"/>
  <c r="AE76" i="2" s="1"/>
  <c r="M101" i="2"/>
  <c r="AD101" i="2" s="1"/>
  <c r="E106" i="2"/>
  <c r="V106" i="2" s="1"/>
  <c r="K50" i="2"/>
  <c r="AB50" i="2" s="1"/>
  <c r="K28" i="2"/>
  <c r="AB28" i="2" s="1"/>
  <c r="E17" i="2"/>
  <c r="V17" i="2" s="1"/>
  <c r="E74" i="2"/>
  <c r="V74" i="2" s="1"/>
  <c r="I96" i="2"/>
  <c r="Z96" i="2" s="1"/>
  <c r="G105" i="2"/>
  <c r="X105" i="2" s="1"/>
  <c r="H6" i="2"/>
  <c r="Y6" i="2" s="1"/>
  <c r="F5" i="2"/>
  <c r="W5" i="2" s="1"/>
  <c r="H90" i="2"/>
  <c r="Y90" i="2" s="1"/>
  <c r="G101" i="2"/>
  <c r="X101" i="2" s="1"/>
  <c r="G61" i="2"/>
  <c r="X61" i="2" s="1"/>
  <c r="P6" i="2"/>
  <c r="AG6" i="2" s="1"/>
  <c r="G84" i="2"/>
  <c r="X84" i="2" s="1"/>
  <c r="H18" i="2"/>
  <c r="Y18" i="2" s="1"/>
  <c r="G8" i="2"/>
  <c r="X8" i="2" s="1"/>
  <c r="D58" i="2"/>
  <c r="U58" i="2" s="1"/>
  <c r="P72" i="2"/>
  <c r="AG72" i="2" s="1"/>
  <c r="J8" i="2"/>
  <c r="AA8" i="2" s="1"/>
  <c r="M73" i="2"/>
  <c r="AD73" i="2" s="1"/>
  <c r="J23" i="2"/>
  <c r="AA23" i="2" s="1"/>
  <c r="H97" i="2"/>
  <c r="Y97" i="2" s="1"/>
  <c r="C65" i="2"/>
  <c r="T65" i="2" s="1"/>
  <c r="J60" i="2"/>
  <c r="AA60" i="2" s="1"/>
  <c r="O49" i="2"/>
  <c r="AF49" i="2" s="1"/>
  <c r="P21" i="2"/>
  <c r="AG21" i="2" s="1"/>
  <c r="G49" i="2"/>
  <c r="X49" i="2" s="1"/>
  <c r="P33" i="2"/>
  <c r="AG33" i="2" s="1"/>
  <c r="G94" i="2"/>
  <c r="X94" i="2" s="1"/>
  <c r="O55" i="2"/>
  <c r="AF55" i="2" s="1"/>
  <c r="P24" i="2"/>
  <c r="AG24" i="2" s="1"/>
  <c r="C87" i="2"/>
  <c r="T87" i="2" s="1"/>
  <c r="N71" i="2"/>
  <c r="AE71" i="2" s="1"/>
  <c r="J100" i="2"/>
  <c r="AA100" i="2" s="1"/>
  <c r="D47" i="2"/>
  <c r="U47" i="2" s="1"/>
  <c r="H43" i="2"/>
  <c r="Y43" i="2" s="1"/>
  <c r="G74" i="2"/>
  <c r="X74" i="2" s="1"/>
  <c r="C60" i="2"/>
  <c r="T60" i="2" s="1"/>
  <c r="K89" i="2"/>
  <c r="AB89" i="2" s="1"/>
  <c r="N18" i="2"/>
  <c r="AE18" i="2" s="1"/>
  <c r="J36" i="2"/>
  <c r="AA36" i="2" s="1"/>
  <c r="F23" i="2"/>
  <c r="W23" i="2" s="1"/>
  <c r="J6" i="2"/>
  <c r="AA6" i="2" s="1"/>
  <c r="J53" i="2"/>
  <c r="AA53" i="2" s="1"/>
  <c r="P61" i="2"/>
  <c r="AG61" i="2" s="1"/>
  <c r="H57" i="2"/>
  <c r="Y57" i="2" s="1"/>
  <c r="N69" i="2"/>
  <c r="AE69" i="2" s="1"/>
  <c r="L47" i="2"/>
  <c r="AC47" i="2" s="1"/>
  <c r="F93" i="2"/>
  <c r="W93" i="2" s="1"/>
  <c r="L87" i="2"/>
  <c r="AC87" i="2" s="1"/>
  <c r="N6" i="2"/>
  <c r="AE6" i="2" s="1"/>
  <c r="L56" i="2"/>
  <c r="AC56" i="2" s="1"/>
  <c r="P25" i="2"/>
  <c r="AG25" i="2" s="1"/>
  <c r="L39" i="2"/>
  <c r="AC39" i="2" s="1"/>
  <c r="H85" i="2"/>
  <c r="Y85" i="2" s="1"/>
  <c r="F78" i="2"/>
  <c r="W78" i="2" s="1"/>
  <c r="H67" i="2"/>
  <c r="Y67" i="2" s="1"/>
  <c r="C70" i="2"/>
  <c r="T70" i="2" s="1"/>
  <c r="C84" i="2"/>
  <c r="T84" i="2" s="1"/>
  <c r="L53" i="2"/>
  <c r="AC53" i="2" s="1"/>
  <c r="F67" i="2"/>
  <c r="W67" i="2" s="1"/>
  <c r="P87" i="2"/>
  <c r="AG87" i="2" s="1"/>
  <c r="G75" i="2"/>
  <c r="X75" i="2" s="1"/>
  <c r="F103" i="2"/>
  <c r="W103" i="2" s="1"/>
  <c r="J39" i="2"/>
  <c r="AA39" i="2" s="1"/>
  <c r="K60" i="2"/>
  <c r="AB60" i="2" s="1"/>
  <c r="D96" i="2"/>
  <c r="U96" i="2" s="1"/>
  <c r="F102" i="2"/>
  <c r="W102" i="2" s="1"/>
  <c r="E88" i="2"/>
  <c r="V88" i="2" s="1"/>
  <c r="L68" i="2"/>
  <c r="AC68" i="2" s="1"/>
  <c r="I13" i="2"/>
  <c r="Z13" i="2" s="1"/>
  <c r="F68" i="2"/>
  <c r="W68" i="2" s="1"/>
  <c r="K106" i="2"/>
  <c r="AB106" i="2" s="1"/>
  <c r="M103" i="2"/>
  <c r="AD103" i="2" s="1"/>
  <c r="N8" i="2"/>
  <c r="AE8" i="2" s="1"/>
  <c r="M60" i="2"/>
  <c r="AD60" i="2" s="1"/>
  <c r="L65" i="2"/>
  <c r="AC65" i="2" s="1"/>
  <c r="P17" i="2"/>
  <c r="AG17" i="2" s="1"/>
  <c r="J59" i="2"/>
  <c r="AA59" i="2" s="1"/>
  <c r="F63" i="2"/>
  <c r="W63" i="2" s="1"/>
  <c r="E91" i="2"/>
  <c r="V91" i="2" s="1"/>
  <c r="N56" i="2"/>
  <c r="AE56" i="2" s="1"/>
  <c r="C80" i="2"/>
  <c r="T80" i="2" s="1"/>
  <c r="G27" i="2"/>
  <c r="X27" i="2" s="1"/>
  <c r="M5" i="2"/>
  <c r="AD5" i="2" s="1"/>
  <c r="F25" i="2"/>
  <c r="W25" i="2" s="1"/>
  <c r="C38" i="2"/>
  <c r="T38" i="2" s="1"/>
  <c r="M43" i="2"/>
  <c r="AD43" i="2" s="1"/>
  <c r="K14" i="2"/>
  <c r="AB14" i="2" s="1"/>
  <c r="N70" i="2"/>
  <c r="AE70" i="2" s="1"/>
  <c r="C28" i="2"/>
  <c r="T28" i="2" s="1"/>
  <c r="I44" i="2"/>
  <c r="Z44" i="2" s="1"/>
  <c r="D72" i="2"/>
  <c r="U72" i="2" s="1"/>
  <c r="E90" i="2"/>
  <c r="V90" i="2" s="1"/>
  <c r="H102" i="2"/>
  <c r="Y102" i="2" s="1"/>
  <c r="G97" i="2"/>
  <c r="X97" i="2" s="1"/>
  <c r="I41" i="2"/>
  <c r="Z41" i="2" s="1"/>
  <c r="D65" i="2"/>
  <c r="U65" i="2" s="1"/>
  <c r="G46" i="2"/>
  <c r="X46" i="2" s="1"/>
  <c r="F43" i="2"/>
  <c r="W43" i="2" s="1"/>
  <c r="O61" i="2"/>
  <c r="AF61" i="2" s="1"/>
  <c r="N41" i="2"/>
  <c r="AE41" i="2" s="1"/>
  <c r="J26" i="2"/>
  <c r="AA26" i="2" s="1"/>
  <c r="L81" i="2"/>
  <c r="AC81" i="2" s="1"/>
  <c r="I26" i="2"/>
  <c r="Z26" i="2" s="1"/>
  <c r="H26" i="2"/>
  <c r="Y26" i="2" s="1"/>
  <c r="C15" i="2"/>
  <c r="T15" i="2" s="1"/>
  <c r="J92" i="2"/>
  <c r="AA92" i="2" s="1"/>
  <c r="K96" i="2"/>
  <c r="AB96" i="2" s="1"/>
  <c r="K61" i="2"/>
  <c r="AB61" i="2" s="1"/>
  <c r="N45" i="2"/>
  <c r="AE45" i="2" s="1"/>
  <c r="N37" i="2"/>
  <c r="AE37" i="2" s="1"/>
  <c r="J57" i="2"/>
  <c r="AA57" i="2" s="1"/>
  <c r="K12" i="2"/>
  <c r="AB12" i="2" s="1"/>
  <c r="M19" i="2"/>
  <c r="AD19" i="2" s="1"/>
  <c r="E78" i="2"/>
  <c r="V78" i="2" s="1"/>
  <c r="O19" i="2"/>
  <c r="AF19" i="2" s="1"/>
  <c r="L57" i="2"/>
  <c r="AC57" i="2" s="1"/>
  <c r="L32" i="2"/>
  <c r="AC32" i="2" s="1"/>
  <c r="H12" i="2"/>
  <c r="Y12" i="2" s="1"/>
  <c r="O39" i="2"/>
  <c r="AF39" i="2" s="1"/>
  <c r="K87" i="2"/>
  <c r="AB87" i="2" s="1"/>
  <c r="K43" i="2"/>
  <c r="AB43" i="2" s="1"/>
  <c r="H48" i="2"/>
  <c r="Y48" i="2" s="1"/>
  <c r="L15" i="2"/>
  <c r="AC15" i="2" s="1"/>
  <c r="D9" i="2"/>
  <c r="U9" i="2" s="1"/>
  <c r="F106" i="2"/>
  <c r="W106" i="2" s="1"/>
  <c r="H99" i="2"/>
  <c r="Y99" i="2" s="1"/>
  <c r="O97" i="2"/>
  <c r="AF97" i="2" s="1"/>
  <c r="L78" i="2"/>
  <c r="AC78" i="2" s="1"/>
  <c r="D92" i="2"/>
  <c r="U92" i="2" s="1"/>
  <c r="L24" i="2"/>
  <c r="AC24" i="2" s="1"/>
  <c r="D14" i="2"/>
  <c r="U14" i="2" s="1"/>
  <c r="G89" i="2"/>
  <c r="X89" i="2" s="1"/>
  <c r="D40" i="2"/>
  <c r="U40" i="2" s="1"/>
  <c r="H9" i="2"/>
  <c r="Y9" i="2" s="1"/>
  <c r="N14" i="2"/>
  <c r="AE14" i="2" s="1"/>
  <c r="N73" i="2"/>
  <c r="AE73" i="2" s="1"/>
  <c r="N10" i="2"/>
  <c r="AE10" i="2" s="1"/>
  <c r="I6" i="2"/>
  <c r="Z6" i="2" s="1"/>
  <c r="G77" i="2"/>
  <c r="X77" i="2" s="1"/>
  <c r="H37" i="2"/>
  <c r="Y37" i="2" s="1"/>
  <c r="I86" i="2"/>
  <c r="Z86" i="2" s="1"/>
  <c r="I47" i="2"/>
  <c r="Z47" i="2" s="1"/>
  <c r="N96" i="2"/>
  <c r="AE96" i="2" s="1"/>
  <c r="N85" i="2"/>
  <c r="AE85" i="2" s="1"/>
  <c r="P40" i="2"/>
  <c r="AG40" i="2" s="1"/>
  <c r="H10" i="2"/>
  <c r="Y10" i="2" s="1"/>
  <c r="H74" i="2"/>
  <c r="Y74" i="2" s="1"/>
  <c r="J73" i="2"/>
  <c r="AA73" i="2" s="1"/>
  <c r="O76" i="2"/>
  <c r="AF76" i="2" s="1"/>
  <c r="P68" i="2"/>
  <c r="AG68" i="2" s="1"/>
  <c r="O77" i="2"/>
  <c r="AF77" i="2" s="1"/>
  <c r="J78" i="2"/>
  <c r="AA78" i="2" s="1"/>
  <c r="I92" i="2"/>
  <c r="Z92" i="2" s="1"/>
  <c r="N88" i="2"/>
  <c r="AE88" i="2" s="1"/>
  <c r="O18" i="2"/>
  <c r="AF18" i="2" s="1"/>
  <c r="P66" i="2"/>
  <c r="AG66" i="2" s="1"/>
  <c r="K58" i="2"/>
  <c r="AB58" i="2" s="1"/>
  <c r="P88" i="2"/>
  <c r="AG88" i="2" s="1"/>
  <c r="K59" i="2"/>
  <c r="AB59" i="2" s="1"/>
  <c r="M50" i="2"/>
  <c r="AD50" i="2" s="1"/>
  <c r="K42" i="2"/>
  <c r="AB42" i="2" s="1"/>
  <c r="E92" i="2"/>
  <c r="V92" i="2" s="1"/>
  <c r="J35" i="2"/>
  <c r="AA35" i="2" s="1"/>
  <c r="K6" i="2"/>
  <c r="AB6" i="2" s="1"/>
  <c r="H84" i="2"/>
  <c r="Y84" i="2" s="1"/>
  <c r="G81" i="2"/>
  <c r="X81" i="2" s="1"/>
  <c r="C104" i="2"/>
  <c r="T104" i="2" s="1"/>
  <c r="P4" i="2"/>
  <c r="C59" i="2"/>
  <c r="T59" i="2" s="1"/>
  <c r="I54" i="2"/>
  <c r="Z54" i="2" s="1"/>
  <c r="J45" i="2"/>
  <c r="AA45" i="2" s="1"/>
  <c r="H16" i="2"/>
  <c r="Y16" i="2" s="1"/>
  <c r="K75" i="2"/>
  <c r="AB75" i="2" s="1"/>
  <c r="M98" i="2"/>
  <c r="AD98" i="2" s="1"/>
  <c r="J69" i="2"/>
  <c r="AA69" i="2" s="1"/>
  <c r="P79" i="2"/>
  <c r="AG79" i="2" s="1"/>
  <c r="E70" i="2"/>
  <c r="V70" i="2" s="1"/>
  <c r="P62" i="2"/>
  <c r="AG62" i="2" s="1"/>
  <c r="L6" i="2"/>
  <c r="AC6" i="2" s="1"/>
  <c r="K27" i="2"/>
  <c r="AB27" i="2" s="1"/>
  <c r="A92" i="188"/>
  <c r="A90" i="188"/>
  <c r="A41" i="187"/>
  <c r="A43" i="187"/>
  <c r="C37" i="186"/>
  <c r="C35" i="186"/>
  <c r="A44" i="185"/>
  <c r="A46" i="185"/>
  <c r="T10" i="184" l="1"/>
  <c r="S10" i="184"/>
  <c r="R10" i="184"/>
  <c r="Q10" i="184"/>
  <c r="T9" i="184"/>
  <c r="S9" i="184"/>
  <c r="R9" i="184"/>
  <c r="U3" i="2" l="1"/>
  <c r="V3" i="2"/>
  <c r="W3" i="2"/>
  <c r="X3" i="2"/>
  <c r="Y3" i="2"/>
  <c r="Z3" i="2"/>
  <c r="AA3" i="2"/>
  <c r="AB3" i="2"/>
  <c r="AC3" i="2"/>
  <c r="AD3" i="2"/>
  <c r="AE3" i="2"/>
  <c r="AF3" i="2"/>
  <c r="AG3" i="2"/>
  <c r="AC4" i="2" l="1"/>
  <c r="AF4" i="2"/>
  <c r="Y4" i="2"/>
  <c r="AA4" i="2"/>
  <c r="AE4" i="2"/>
  <c r="U4" i="2"/>
  <c r="W4" i="2"/>
  <c r="AG4" i="2"/>
  <c r="Z4" i="2"/>
  <c r="AB4" i="2"/>
  <c r="V4" i="2"/>
  <c r="AD4" i="2"/>
  <c r="X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tc={080E8B47-55D0-49E5-A18A-35B129BD8F8D}</author>
  </authors>
  <commentList>
    <comment ref="I5" authorId="0" shapeId="0" xr:uid="{080E8B47-55D0-49E5-A18A-35B129BD8F8D}">
      <text>
        <t>[Threaded comment]
Your version of Excel allows you to read this threaded comment; however, any edits to it will get removed if the file is opened in a newer version of Excel. Learn more: https://go.microsoft.com/fwlink/?linkid=870924
Comment:
    @Vicky Pearson This tab might be useful for the Harrow client and save you some time? I'll leave in for now</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tc={5A812154-E361-4B11-BBD8-8E2B28171FDC}</author>
  </authors>
  <commentList>
    <comment ref="E18" authorId="0" shapeId="0" xr:uid="{5A812154-E361-4B11-BBD8-8E2B28171FDC}">
      <text>
        <t>[Threaded comment]
Your version of Excel allows you to read this threaded comment; however, any edits to it will get removed if the file is opened in a newer version of Excel. Learn more: https://go.microsoft.com/fwlink/?linkid=870924
Comment:
    @Izzy Teague the drop downs in this column don't include a N/A option and I'm not sure where they are to correct it.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tc={2C4B8A13-8837-45BD-B74F-37A5D4B135F9}</author>
  </authors>
  <commentList>
    <comment ref="N47" authorId="0" shapeId="0" xr:uid="{2C4B8A13-8837-45BD-B74F-37A5D4B135F9}">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@Izzy Teague I'm sorry if you've already explained why this isn't happening but shouldn't this be pulling down into the summary box at the bottom?</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<sst xmlns="http://schemas.openxmlformats.org/spreadsheetml/2006/main" count="33303" uniqueCount="1372">
  <si>
    <t>London Borough of Harrow Council</t>
  </si>
  <si>
    <t>IIA Report</t>
  </si>
  <si>
    <t>Appendix E: Assessment of Alternative Local Plan Policies</t>
  </si>
  <si>
    <t>Prepared by:</t>
  </si>
  <si>
    <t xml:space="preserve">SLR Consulting Ltd </t>
  </si>
  <si>
    <r>
      <t xml:space="preserve">Project Ref: </t>
    </r>
    <r>
      <rPr>
        <b/>
        <sz val="12"/>
        <rFont val="Arial"/>
        <family val="2"/>
      </rPr>
      <t>C0410</t>
    </r>
  </si>
  <si>
    <t>Contract  No:</t>
  </si>
  <si>
    <t>C0410</t>
  </si>
  <si>
    <t>Issue</t>
  </si>
  <si>
    <t xml:space="preserve">Authors        </t>
  </si>
  <si>
    <t>Lauren Jones, Vicky Pearson, Izzy Teague</t>
  </si>
  <si>
    <t xml:space="preserve">Project Director                     </t>
  </si>
  <si>
    <t>Johanna Mitchell</t>
  </si>
  <si>
    <t>Date:</t>
  </si>
  <si>
    <t>This document has been prepared by SLR Consulting Ltd with reasonable skill, care and diligence, and taking account of the timescales and resources devoted to it by agreement with London Borough of Harrow Council (the Client) as part or all of the services it has been appointed t to carry out. It is subject to the terms and conditions of that appointment.
SLR shall not be liable for the use of or reliance on any information, advice, recommendations and opinions in this document for any purpose by any person other than the Client. Reliance may be granted to a third party only in the event that SLR and the third party have executed a reliance agreement or collateral warranty.
Information reported herein may be based on the interpretation of public domain data collected by SLR, and/or information supplied by the Client and/or its other advisors and associates. These data have been accepted in good faith as being accurate and valid.  
The copyright and intellectual property in all drawings, reports, specifications, bills of quantities, calculations and other information set out in this report remain vested in SLR unless the terms of appointment state otherwise.  
This document may contain information of a specialised and/or highly technical nature and the Client is advised to seek clarification on any elements which may be unclear to it. 
Information, advice, recommendations and opinions in this document should only be relied upon in the context of the whole document and any documents referenced explicitly herein and should then only be used within the context of the appointment.</t>
  </si>
  <si>
    <t>VERSION CONTROL RECORD</t>
  </si>
  <si>
    <t>Description of Status</t>
  </si>
  <si>
    <t>Date</t>
  </si>
  <si>
    <t>Reviewer Initials</t>
  </si>
  <si>
    <t>Authors' Initials</t>
  </si>
  <si>
    <t>Draft</t>
  </si>
  <si>
    <t>JM/VP</t>
  </si>
  <si>
    <t>LJ, IT, VP</t>
  </si>
  <si>
    <t>Final for consultation</t>
  </si>
  <si>
    <t>Minor amends</t>
  </si>
  <si>
    <t>VP</t>
  </si>
  <si>
    <t>LJ</t>
  </si>
  <si>
    <t xml:space="preserve">The methodology used for the assessment of all policies is outlined below, with an explanation given under each header. The same assessment matrices has been used for the assessment of all policies, hence all follow the same format. </t>
  </si>
  <si>
    <t>Policy/Alternative name</t>
  </si>
  <si>
    <t>Chapter</t>
  </si>
  <si>
    <t>Policy/alternative description</t>
  </si>
  <si>
    <t>Assumptions Made</t>
  </si>
  <si>
    <t>IIA framework</t>
  </si>
  <si>
    <t>Assessment</t>
  </si>
  <si>
    <t>IIA Objective</t>
  </si>
  <si>
    <t>SA</t>
  </si>
  <si>
    <t xml:space="preserve">Assessment Questions </t>
  </si>
  <si>
    <t>Assessment Questions Screening</t>
  </si>
  <si>
    <t>Direct/
Indirect</t>
  </si>
  <si>
    <t>Magnitude</t>
  </si>
  <si>
    <t>Duration</t>
  </si>
  <si>
    <t>Spatial Extent</t>
  </si>
  <si>
    <t>Permanence/ Reversibility</t>
  </si>
  <si>
    <t>Significance</t>
  </si>
  <si>
    <t>Description of potential effects</t>
  </si>
  <si>
    <t xml:space="preserve">Potential for cumulative effects? </t>
  </si>
  <si>
    <t>Mitigation</t>
  </si>
  <si>
    <t>Link (hidden)</t>
  </si>
  <si>
    <t>IIA objectives will be listed here</t>
  </si>
  <si>
    <t>SO1</t>
  </si>
  <si>
    <t xml:space="preserve">All questions relating to the SA objective in column A will be outlined here. </t>
  </si>
  <si>
    <t xml:space="preserve">This indicates if assessors were able to consider the assessment question as part of their assessment. </t>
  </si>
  <si>
    <t xml:space="preserve">Details on the nature of any potential effects will be listed here. For further details and definitions of each category, please see the 'Significance Scores' tab. 
For cases where a neutral effect has been identified, N/A will be present across columns  H-L. </t>
  </si>
  <si>
    <t xml:space="preserve">A significance score will be selected here, which corresponds with the definitions detailed in the 'Significance Scores' tab. </t>
  </si>
  <si>
    <t xml:space="preserve">The potential effect identified in columns H-M will be detailed here, with justification for the significance score. 
Any information considered as a part of the assessments which has informed these potential effects will also be detailed here. </t>
  </si>
  <si>
    <t xml:space="preserve">Yes or No will be inserted here. If yes, see summary box at the bottom of the matrices for further details of the potential cumulative effect. </t>
  </si>
  <si>
    <t xml:space="preserve">Any mitigation required for potential negative or uncertain effects will be detailed here. If the sole method of preventing a potential adverse effect is to not develop a site, "No mitigation identified." will be written here. </t>
  </si>
  <si>
    <t>Significant Negative and Uncertain Effects</t>
  </si>
  <si>
    <t xml:space="preserve">All potential significant negative and uncertain effects outlined in the assessment above, will be accumulated into this box. </t>
  </si>
  <si>
    <t>Significant Positive Effects</t>
  </si>
  <si>
    <t xml:space="preserve">Any potential significant positive effects identified within the assessment will be detailed here. </t>
  </si>
  <si>
    <t>Potential Cumulative Effects Identified</t>
  </si>
  <si>
    <t xml:space="preserve">Details of any potential cumulative effects, including which SA objectives could be affected, will be outlined here. This could include specific cumulative effects with another site, or those which could arise as a result of all development across the borough. </t>
  </si>
  <si>
    <t>Mitigation and enhancements</t>
  </si>
  <si>
    <t xml:space="preserve">Details of all  mitigation listed in column P and any potential enhancements arising from assessment will be summarised against the relevant assessment here. All potential significant negative and uncertain effects will have mitigation listed. </t>
  </si>
  <si>
    <t>Nature of effects</t>
  </si>
  <si>
    <t>Significance Scores</t>
  </si>
  <si>
    <t>Criterion</t>
  </si>
  <si>
    <t>Description</t>
  </si>
  <si>
    <t>Symbol</t>
  </si>
  <si>
    <t>Definitions of Significance of Effects Against the IIA Objectives</t>
  </si>
  <si>
    <t>Assumptions on the nature of effects</t>
  </si>
  <si>
    <t xml:space="preserve">Significance </t>
  </si>
  <si>
    <t>An assessment of the significance of the potential effects identified. This could be a positive effect, negative effect, neutral effect, significant positive effect or significant negative effect. The definitions for these effects are detailed to the right.</t>
  </si>
  <si>
    <t>++</t>
  </si>
  <si>
    <r>
      <t>Significant Positive Effec</t>
    </r>
    <r>
      <rPr>
        <sz val="10"/>
        <color theme="1"/>
        <rFont val="Arial"/>
        <family val="2"/>
      </rPr>
      <t>t: the policy option supports the achievement of this objective; it addresses all relevant assessment questions and could result in a potentially significant beneficial effect e.g. improved access by walking and cycling modes to a local or town centre</t>
    </r>
  </si>
  <si>
    <t>Permanent
Continual
Magnitude: High 80%+ receptor or environmental capacity affected; or Medium 40-80% of receptor or environmental capacity of affected
The effect could be to:
•	enhance and redefine the location in a positive manner, making a contribution at a national or international scale; 
•	repair or restore receptors badly damaged or degraded through previous uses; and/or 
•	improve one or more key elements/features/ characteristics of a receptor with recognised quality such as a specific regional or national designation.</t>
  </si>
  <si>
    <t>Permanent/temporary</t>
  </si>
  <si>
    <t xml:space="preserve">An assessment of whether the predicted effects would be permanent (P), or temporary (T). </t>
  </si>
  <si>
    <t>Reversible/Irreversible</t>
  </si>
  <si>
    <t xml:space="preserve">An assessment of whether or not the identified effect can be reversed (R) e.g. the loss of greenfield land to development would be irreversible (I). </t>
  </si>
  <si>
    <t>Spatial extent</t>
  </si>
  <si>
    <t xml:space="preserve">How far the effect is predicted to be spread geographically: </t>
  </si>
  <si>
    <t>Low (L) = A specific area within Harrow boundary</t>
  </si>
  <si>
    <t>Medium (M) = Across the entire Harrow boundary, possibly reaching to neighbouring boroughs</t>
  </si>
  <si>
    <t>High (H) = Beyond the Harrow Local Plan Boundary, with national or international ramifications</t>
  </si>
  <si>
    <t xml:space="preserve">An assessment of the proportion of the receptor affected by the identified effect. </t>
  </si>
  <si>
    <t xml:space="preserve">Low (L) =20-40% of receptor or capacity affected </t>
  </si>
  <si>
    <t>+</t>
  </si>
  <si>
    <r>
      <t>Minor Positive Effect:</t>
    </r>
    <r>
      <rPr>
        <sz val="10"/>
        <color theme="1"/>
        <rFont val="Arial"/>
        <family val="2"/>
      </rPr>
      <t xml:space="preserve"> the policy option supports the achievement of this objective; it addresses some relevant assessment questions, although it may have only a minor beneficial effect</t>
    </r>
  </si>
  <si>
    <t xml:space="preserve">Reversible
Infrequent or intermittent
Magnitude: Low 20-40% of receptor or capacity affected.
The size, nature and location of a proposed scheme would: 
•	improve undesignated yet recognised receptor qualities at the neighbourhood scale; 
•	fit into or with the existing location and existing receptor qualities; and/or
•	enable the restoration of valued characteristic features partially lost through other land uses.  </t>
  </si>
  <si>
    <t>Medium (M) = 40-80% of receptor affected</t>
  </si>
  <si>
    <t>High (H) =80+% of the receptor affected</t>
  </si>
  <si>
    <t xml:space="preserve">Duration </t>
  </si>
  <si>
    <t>An assessment of the time period the predicted effects are likely to last. This could be:</t>
  </si>
  <si>
    <t>Short (S)= 0-5 years</t>
  </si>
  <si>
    <t>Medium (M) = 5-10 years</t>
  </si>
  <si>
    <t xml:space="preserve">Long (L)= 10 years or more, up to the end of the Local Plan period </t>
  </si>
  <si>
    <t>Direct/Indirect</t>
  </si>
  <si>
    <t xml:space="preserve">An assessment of whether the predicted effect will be directly (D) as a result of option implementation, or indirectly (I) caused by the policy option. </t>
  </si>
  <si>
    <r>
      <t>Neutral Effect:</t>
    </r>
    <r>
      <rPr>
        <sz val="10"/>
        <color theme="1"/>
        <rFont val="Arial"/>
        <family val="2"/>
      </rPr>
      <t xml:space="preserve"> the policy option has no impact or effect and is neutral insofar as the benefits and drawbacks appear equal and neither is considered significant</t>
    </r>
  </si>
  <si>
    <t>N/A</t>
  </si>
  <si>
    <t>Likelihood</t>
  </si>
  <si>
    <t xml:space="preserve">An assessment of how likely it is that the implementation of the policy option will lead to the precited effect. This could be low (L), moderate (M) or high (H). </t>
  </si>
  <si>
    <t>?</t>
  </si>
  <si>
    <r>
      <t>Uncertain Effect:</t>
    </r>
    <r>
      <rPr>
        <sz val="10"/>
        <color theme="1"/>
        <rFont val="Arial"/>
        <family val="2"/>
      </rPr>
      <t xml:space="preserve"> Uncertain or insufficient information on which to determine the assessment this stage</t>
    </r>
  </si>
  <si>
    <t>Cumulative effect</t>
  </si>
  <si>
    <t xml:space="preserve">An assessment of whether or not there is potential for a cumulative effect to occur on the IIA objective as a result of the policy option working in combination with other circumstances, policies or factors. Y= potential cumulative effect. No potential cumulative effect identified. </t>
  </si>
  <si>
    <t>-</t>
  </si>
  <si>
    <r>
      <t>Minor Negative Effect:</t>
    </r>
    <r>
      <rPr>
        <sz val="10"/>
        <color theme="1"/>
        <rFont val="Arial"/>
        <family val="2"/>
      </rPr>
      <t xml:space="preserve"> the policy option appears to conflict with the achievement of this objective; it does not address relevant assessment questions and may result in minor adverse effects</t>
    </r>
  </si>
  <si>
    <t>Reversible
Infrequent or intermittent
Magnitude: Low 20-40% of receptor or capacity affected.
The size, nature and location of a proposed scheme would: 
•	be out of scale with the location; or 
•	leave an adverse impact on a receptor of recognised quality such as a specific district or county designation.</t>
  </si>
  <si>
    <t>- -</t>
  </si>
  <si>
    <r>
      <t>Significant Negative Effect:</t>
    </r>
    <r>
      <rPr>
        <sz val="10"/>
        <color theme="1"/>
        <rFont val="Arial"/>
        <family val="2"/>
      </rPr>
      <t xml:space="preserve"> the policy option works against the achievement of this objective; it could exacerbate a negative situation and may result in a potentially significant adverse effect e.g. loss of all or part of a designated ecological site of national importance.</t>
    </r>
  </si>
  <si>
    <t>Permanent 
Irreversible
Continual
Magnitude: High 80%+ receptor or environmental capacity affected; or Medium 40-80% of receptor or environmental capacity of affected
The effect could be to:
•	permanently degrade, diminish or destroy the integrity of the receptor; 
•	cause a very high quality receptor to be permanently changed and its quality diminished; 
•	cannot be fully mitigated and may cumulatively amount to a severe adverse effect;  
•	be at a considerable variance to the location, degrading the integrity of the receptor; and/or 
•	will be substantially damaging to a high quality receptor such as a specific regional or national designation.</t>
  </si>
  <si>
    <t>J</t>
  </si>
  <si>
    <t>Site name</t>
  </si>
  <si>
    <t>IIA1</t>
  </si>
  <si>
    <t>IIA2</t>
  </si>
  <si>
    <t>IIA3</t>
  </si>
  <si>
    <t>IIA4</t>
  </si>
  <si>
    <t>IIA5</t>
  </si>
  <si>
    <t>IIA6</t>
  </si>
  <si>
    <t>IIA7</t>
  </si>
  <si>
    <t>IIA8</t>
  </si>
  <si>
    <t>IIA9</t>
  </si>
  <si>
    <t>IIA10</t>
  </si>
  <si>
    <t>IIA11</t>
  </si>
  <si>
    <t>IIA12</t>
  </si>
  <si>
    <t>IIA13</t>
  </si>
  <si>
    <t>IIA14</t>
  </si>
  <si>
    <t>Policy name</t>
  </si>
  <si>
    <t>Spatial_Strategy</t>
  </si>
  <si>
    <t>SS_ALT_1</t>
  </si>
  <si>
    <t>SS_ALT_2</t>
  </si>
  <si>
    <t>Strategic_Policy_01</t>
  </si>
  <si>
    <t>GR1_Development_Standard</t>
  </si>
  <si>
    <t>GR2_Inclusive_Neighbourhoods</t>
  </si>
  <si>
    <t>GR3_Connecting_Places</t>
  </si>
  <si>
    <t>GR4_Building_Heights</t>
  </si>
  <si>
    <t>GR5_View_Management</t>
  </si>
  <si>
    <t>GR6_Areas_of_Special_Character</t>
  </si>
  <si>
    <t>GR6_ALT_1</t>
  </si>
  <si>
    <t>GR7_External_Lighting</t>
  </si>
  <si>
    <t>GR8_Shopfronts_and_Forecourts</t>
  </si>
  <si>
    <t>GR9_Advertisements_and_Displays</t>
  </si>
  <si>
    <t>GR10_Gardens_and_Amenity_Areas</t>
  </si>
  <si>
    <t>GR10_ALT_1</t>
  </si>
  <si>
    <t>GR10_ALT_2</t>
  </si>
  <si>
    <t>GR11_Planning_Obligations</t>
  </si>
  <si>
    <t>Strategic_Policy_02</t>
  </si>
  <si>
    <t>HE1_Heritage_Assets</t>
  </si>
  <si>
    <t>HE2_Enabling_Development</t>
  </si>
  <si>
    <t>Strategic_Policy_03</t>
  </si>
  <si>
    <t>Strategic_Policy_03_Alt1</t>
  </si>
  <si>
    <t>Significant Positive</t>
  </si>
  <si>
    <t>+ +</t>
  </si>
  <si>
    <t>Strategic_Policy_03_Alt2</t>
  </si>
  <si>
    <t>Minor Positive</t>
  </si>
  <si>
    <t>HO1_Dwelling_Mix</t>
  </si>
  <si>
    <t>Neutral</t>
  </si>
  <si>
    <t>HO1_ALT_1</t>
  </si>
  <si>
    <t>HO1_ALT_2</t>
  </si>
  <si>
    <t>Uncertain</t>
  </si>
  <si>
    <t>HO1_ALT_3</t>
  </si>
  <si>
    <t>Minor Negative</t>
  </si>
  <si>
    <t>HO1_ALT_4</t>
  </si>
  <si>
    <t>Significant Negative</t>
  </si>
  <si>
    <t>--</t>
  </si>
  <si>
    <t>HO2_Conversion_Redevelopment</t>
  </si>
  <si>
    <t>HO2_Alt_1</t>
  </si>
  <si>
    <t>HO2_Alt 1</t>
  </si>
  <si>
    <t>HO2_Alt_2</t>
  </si>
  <si>
    <t>HO2_Alt_3</t>
  </si>
  <si>
    <t>HO2_Alt_4</t>
  </si>
  <si>
    <t>HO2_Alt_5</t>
  </si>
  <si>
    <t>HO2_Alt_6</t>
  </si>
  <si>
    <t>HO3_Small_Sites</t>
  </si>
  <si>
    <t>HO4_Affordable_Housing</t>
  </si>
  <si>
    <t>HO4_Alt_1</t>
  </si>
  <si>
    <t>HO5_Housing_Estates</t>
  </si>
  <si>
    <t>HO5_Alt_1</t>
  </si>
  <si>
    <t>HO5_Alt_2</t>
  </si>
  <si>
    <t>HO6_Accommodation_Older_People</t>
  </si>
  <si>
    <t>HO6_Alt_1</t>
  </si>
  <si>
    <t>HO6_Alt_2</t>
  </si>
  <si>
    <t>HO6_Alt_3</t>
  </si>
  <si>
    <t>HO7_Supported_Accommodation</t>
  </si>
  <si>
    <t>HO7_Alt_1</t>
  </si>
  <si>
    <t>HO8_Student_Accommodation</t>
  </si>
  <si>
    <t>HO8_Alt_1</t>
  </si>
  <si>
    <t>HO8_Alt_2</t>
  </si>
  <si>
    <t>HO9_Large_Scale_Shared_Living</t>
  </si>
  <si>
    <t>Large_Scale_Shared_Living</t>
  </si>
  <si>
    <t>HO9_ALT_1</t>
  </si>
  <si>
    <t>HO9_ALT_2</t>
  </si>
  <si>
    <t>HO9_ALT_3</t>
  </si>
  <si>
    <t>HO9_ALT_4</t>
  </si>
  <si>
    <t>HO10_Housing_Shared_Facilities</t>
  </si>
  <si>
    <t>Housing_Shared_Facilities</t>
  </si>
  <si>
    <t>HO10_ALT_1</t>
  </si>
  <si>
    <t>HO10_ALT_2</t>
  </si>
  <si>
    <t>HO10_ALT_3</t>
  </si>
  <si>
    <t>HO10_ALT_4</t>
  </si>
  <si>
    <t>HO11_Self_and_Custom_Build</t>
  </si>
  <si>
    <t>HO12_Gypsy_and_Traveller_Needs</t>
  </si>
  <si>
    <t>HO12_ALT_1</t>
  </si>
  <si>
    <t>HO12_ALT_2</t>
  </si>
  <si>
    <t>Strategic_Policy_04</t>
  </si>
  <si>
    <t>Strategic_Policy_05</t>
  </si>
  <si>
    <t>LE1_Development_Principles</t>
  </si>
  <si>
    <t>LE1_ALT_1</t>
  </si>
  <si>
    <t>LE2_Nighttime_Evening_Economy</t>
  </si>
  <si>
    <t>LE3_Industrial_Land</t>
  </si>
  <si>
    <t>LE3_ALT_1</t>
  </si>
  <si>
    <t>LE3_ALT_2</t>
  </si>
  <si>
    <t>LE4_Culture_Creative_Industries</t>
  </si>
  <si>
    <t>LE5_Tourism_and_Accommodation</t>
  </si>
  <si>
    <t>Strategic_Policy_06</t>
  </si>
  <si>
    <t>CI1_Safeguarding_Infrastructure</t>
  </si>
  <si>
    <t>CI2_Play_and_Informal_Leisure</t>
  </si>
  <si>
    <t>CI3_Sport_and_Recreation</t>
  </si>
  <si>
    <t>CI4_Comms_Infrastructure</t>
  </si>
  <si>
    <t>Strategic_Policy_07</t>
  </si>
  <si>
    <t>GI1_Green_Belt_and_MOL</t>
  </si>
  <si>
    <t>GI2_Open_Space</t>
  </si>
  <si>
    <t>GI2_ALT_1</t>
  </si>
  <si>
    <t>GI3_Biodiversity</t>
  </si>
  <si>
    <t>GI3_ALT_1</t>
  </si>
  <si>
    <t>GI4_Greening_Landscaping_Trees</t>
  </si>
  <si>
    <t>GI5_Food_Growing</t>
  </si>
  <si>
    <t>Strategic_Policy_08</t>
  </si>
  <si>
    <t>CN1_Design_and_Retrofitting</t>
  </si>
  <si>
    <t>CN1_ALT_1</t>
  </si>
  <si>
    <t>CN1_ALT_2</t>
  </si>
  <si>
    <t>CN2_Energy_Infrastructure</t>
  </si>
  <si>
    <t>CN3_Flood_Risk</t>
  </si>
  <si>
    <t>CN4_Drainage</t>
  </si>
  <si>
    <t>CN5_Waterway_Management</t>
  </si>
  <si>
    <t>Strategic_Policy_09</t>
  </si>
  <si>
    <t>CE1_Reducing_and_Managing_Waste</t>
  </si>
  <si>
    <t>CE2_Circular_Economy</t>
  </si>
  <si>
    <t>Strategic_Policy_10</t>
  </si>
  <si>
    <t>M1_Sustainable_Transport</t>
  </si>
  <si>
    <t>M2_Parking</t>
  </si>
  <si>
    <t>M3_Deliveries_and_Construction</t>
  </si>
  <si>
    <t>SA framework</t>
  </si>
  <si>
    <t>Sub-objective</t>
  </si>
  <si>
    <t xml:space="preserve">Screened in? </t>
  </si>
  <si>
    <t>SA objective</t>
  </si>
  <si>
    <t>•	Support existing and new businesses within the borough by encouraging innovation, diversification and good quality economic development?</t>
  </si>
  <si>
    <t>Yes</t>
  </si>
  <si>
    <t>IIA1 Economy:
To deliver economic growth and support the creation of new businesses, whilst supporting the growth and retention of existing businesses</t>
  </si>
  <si>
    <t>•	support the provision of world class infrastructure and connectivity?</t>
  </si>
  <si>
    <t xml:space="preserve">•	support flexible working practices? </t>
  </si>
  <si>
    <t>No</t>
  </si>
  <si>
    <t>•	protect and retain an adequate supply of employment floor space to address business needs?</t>
  </si>
  <si>
    <t>•	enhance the vitality and viability of town centres, by retaining and providing additional floor space for town centre use?</t>
  </si>
  <si>
    <t>•	safeguard existing town centres?</t>
  </si>
  <si>
    <t>•	maintain a range of uses in town centres including retail, community infrastructure, culture, residential and employment?</t>
  </si>
  <si>
    <t>•	improve existing shopping facilities within town centres and neighbourhood parades?</t>
  </si>
  <si>
    <t>•	support the redevelopment / intensification of existing employment land to provide additional and high quality employment floor space?</t>
  </si>
  <si>
    <t>•	support the economic regeneration of areas such as the Harrow and Wealdstone Opportunity Area?</t>
  </si>
  <si>
    <t>• 	Reduce unemployment rates and reduce existing disparities across the borough.</t>
  </si>
  <si>
    <t xml:space="preserve">SO2: To create greater employment opportunities and higher value jobs across the whole borough. </t>
  </si>
  <si>
    <t>SO2</t>
  </si>
  <si>
    <t xml:space="preserve">•	 Improve existing shopping facilities within town and village centres.
•	 Safeguard existing town and village centres.  </t>
  </si>
  <si>
    <t xml:space="preserve">SO3: To ensure that town and village centres are vibrant and viable. </t>
  </si>
  <si>
    <t>SO3</t>
  </si>
  <si>
    <t>•	 Ensure all residents have equitable access to health services, taking into account the needs of an aging population.
•	 Ensure all residents have equitable access to education, employment, community services and facilities.
•	 Help ensure all children have access to a local school within reasonable walking distance.
•	 Improve opportunities for active travel including walking and cycling.
•	 Ensure everyone has access to open space and recreation facilities to help promote healthy lifestyles.</t>
  </si>
  <si>
    <t xml:space="preserve">SO4: To improve local accessibility to healthcare, education, employment, retail facilities and recreational resources (including open spaces and sports facilities) and enhance wellbeing and promote healthy and sustainable lifestyles.  </t>
  </si>
  <si>
    <t>SO4</t>
  </si>
  <si>
    <t>•	 Ensure an integrated approach to delivery of housing and community facilities. 
•	 Help design out crime from new development.</t>
  </si>
  <si>
    <t>SO5: To create safe and attractive places which contribute towards quality of life and community cohesion.</t>
  </si>
  <si>
    <t>SO5</t>
  </si>
  <si>
    <t xml:space="preserve">•	 Provide opportunities for residents to mix and meet.
•	 Support reduction in the inequality gap between the richest and the poorest in the borough. </t>
  </si>
  <si>
    <t>SO6: To reduce inequalities associated with deprivation across the borough.</t>
  </si>
  <si>
    <t>SO6</t>
  </si>
  <si>
    <t xml:space="preserve">• 	Increase the numbers and mix of housing.
• 	Improve the suitability of new homes for elderly or disabled people.
• 	Reduce the numbers of households waiting for accommodation or accepted as homeless.
• 	Provide affordable homes of the tenure and size to meet the needs of each part of the borough.
• 	Meet the needs of the travelling community and show people. </t>
  </si>
  <si>
    <t>SO7: To ensure everyone has access to sustainable housing, which is affordable, and meets the needs of all residents including the elderly and other vulnerable groups.</t>
  </si>
  <si>
    <t>SO7</t>
  </si>
  <si>
    <t>• 	Provide opportunities to access key services including employment and town and village centres, education facilities and doctor’s surgeries by means other than the car.  
• 	Maximise opportunities for walking and cycling.
• 	Increase and improve opportunities to access public transport.
• 	Reduce congestion on the strategic and local road network though the delivery of new or enhanced transport infrastructure.
• 	Ensure new development has sustainable transport access to facilities, services and jobs.
• 	Encourage the development of a network of multi-user traffic free Greenways across Amber Valley.
• 	Encourage the expansion of electronic communications networks.</t>
  </si>
  <si>
    <t>SO8: To reduce the need to travel and promote sustainable travel habits including walking, cycling and public transport (bus and rail) usage.</t>
  </si>
  <si>
    <t>SO8</t>
  </si>
  <si>
    <t>•	 Ensure new and existing communities are not adversely affected by poor quality air and noise pollution, either through their location or through causing a further deterioration as a result of new development.
•	 Avoid exacerbating light pollution by keeping external lighting to the minimum required for safety and security.
•	 Encourage the development of electric vehicle charging points across the borough.</t>
  </si>
  <si>
    <t>SO9: To minimise air, light and noise pollution and ensure that future growth does not lead to the further deterioration of environmental conditions.</t>
  </si>
  <si>
    <t>SO9</t>
  </si>
  <si>
    <t>• 	Support the delivery of renewable energy capacity (including small scale or community energy projects).
• 	Support the shift towards usage of electric and ultralow emissions vehicles. Provide opportunities to access local services and facilities by public transport, walking or cycling.
• 	Promote a low carbon local economy.
• 	Ensure new developments are energy efficient.</t>
  </si>
  <si>
    <t>SO10: To reduce the borough’s contribution towards the emission of climate change gases</t>
  </si>
  <si>
    <t>SO10</t>
  </si>
  <si>
    <t>•  	Minimise flood risk and ensure new development contributes to the provision of sustainable urban drainage and reduces fluvial flood risk on the site and elsewhere.  
•  	Ensure new development is designed to withstand future climate change e.g. overheating and increased storm severity, reduction in resource use.
•  	Protect water quality in watercourses and groundwater.</t>
  </si>
  <si>
    <t>SO11: Adapt to the effects of climate change including flood risk and reduced water availability</t>
  </si>
  <si>
    <t>SO11</t>
  </si>
  <si>
    <t>•	 Conserve and enhance natural semi natural habitats including internationally, nationally and locally designated wildlife sites.
•	 Contribute to creating a network of new wildlife habitats.
•	 Contribute to the delivery of new or safeguard existing BAP priority species and habitats.
•	 Provide new or improved access to greenspaces.
•	 Protect sites of geological importance. 
•	 Protect existing woodland.</t>
  </si>
  <si>
    <t xml:space="preserve">SO12: To safeguard and enhance biodiversity (including BAP Habitats and Species) and geodiversity and improve connectivity between, and access to, green spaces and functional habitats. </t>
  </si>
  <si>
    <t>SO12</t>
  </si>
  <si>
    <t>• 	Protect and enhance the setting of historic, cultural, architectural and archaeological features in Amber Valley.
• 	Respect and Protect existing townscape character.
• 	Improve access to and understanding of the borough’s historic and cultural assets.
• 	Improve the condition of heritage ‘at risk’ in the borough.</t>
  </si>
  <si>
    <t xml:space="preserve">SO13: To conserve and enhance the townscape, historic environment, heritage assets (including known and unknown archaeological sites) and their settings and where appropriate improve the quality of the built environment and maintain and enhance access to the cultural heritage of the borough for enjoyment and educational purposes.   </t>
  </si>
  <si>
    <t>SO13</t>
  </si>
  <si>
    <t>• 	Respect and Protect existing townscape character.
•	 Protect sensitive landscapes including those within the World Heritage Site or its buffer or Special Landscape Areas.
•	 Safeguard landscape features such as hedgerows.</t>
  </si>
  <si>
    <t>SO14: To conserve and enhance the borough’s landscape character.</t>
  </si>
  <si>
    <t>SO14</t>
  </si>
  <si>
    <t>• 	Seek to improve or remediate contaminated land or reuse previously developed land which has not been restored.  
• 	Protect Best and Most Versatile (BMV) Agricultural Land.
• 	To promote the efficient supply and use of minerals.
• 	Protect soil quality and avoid soil pollution.
• 	Ensure surface and groundwater water resources are protected from pollution.</t>
  </si>
  <si>
    <t>SO15: To minimise water and soil pollution and ensure protection of natural resources including greenfield land, soil and minerals resources.</t>
  </si>
  <si>
    <t>SO15</t>
  </si>
  <si>
    <t>• 	Enhance opportunities for increased levels of recycling in the borough.</t>
  </si>
  <si>
    <t xml:space="preserve">SO16: To minimise waste. </t>
  </si>
  <si>
    <t>SO16</t>
  </si>
  <si>
    <t xml:space="preserve">SO2: There are a number of large residential sites proposed within close proximity to this site (2020-0050 and 2020-0044), which if developed together will likely increase pressure on employment services, and facilities such as GPs and schools. As such, there is a potential significant negative cumulative effect.
SO2, SO4, and SO8: It is likely that new residents of this site will require private travel to access facilities such as employment areas and healthcare services. Additionally, although primary schools are within a close distance, there is no capacity for new students nor capability to expand, meaning it is likely that residents will have to travel further to access education. This could lead to an adverse cumulative impact on provision of education for local children, as well as an increase in private car use.
SO7: There is a cumulative uncertain effect surrounding the provision of affordable housing within the borough. The actual number of affordable dwellings provided will depend upon the final selection of sites and the viability of individual sites. If a large proportion of sites are small (under 15 homes), then it is unlikely that any affordable housing will be required by developers. This could be mitigated by a policy which requires all developments to include affordable housing. There is also some uncertainty surrounding the provision of housing for vulnerable groups.  
SO9: There is potential for a cumulative negative effect to occur if this site and sites 2020-0050 and 2020-0044 are developed in combination. Although individually, these sites are unlikely to alter the baseline noise/light pollution/air quality levels, the development of multiple sites surrounding Somercotes could lead to the deterioration of current conditions.
SO12 and SO14: The development of multiple greenfield sites will lead to the permanent and irreversible loss of land and associated biodiversity, hence there is potential for a negative cumulative effect to occur. Similarly, if this land is currently used as agricultural land, the provision of such land will decrease across the borough. As the sites are on the edge of an urban area, large site development could also reduce access to greenspace, and create habitat fragmentation due to the removal of land and hedgerows.
SO13: This site has the potential to affect the setting of key historic monuments and buildings. If developed in conjunction with 2008-0262, the setting of these monuments is likely to be impacted to an even greater extent. 
</t>
  </si>
  <si>
    <t xml:space="preserve">SO5: It is recommended that Local plan policies include guidelines on designing out crime, to ensure all new development works towards the sub objectives of SO5. 
SO6: The Local Plan could include design policies, which aim to ensure spaces are available within all developments for residents to mix and meet. 
SO7: It is recommended that AVBC carefully consider the thresholds for affordable housing provision within the new Local Plan policies, as well as the potential for policies which will help to address the need for a range of tenures and sizes. 
It is also recommended that policies to address the identified housing needs of the elderly and other vulnerable groups are included within the new Local Plan. 
SO9: It is recommended that a new Local Plan policy is created, to ensure that all new residential development includes EV infrastructure. This would help to encourage the development of EV charging points across the entire borough. 
SO10: It is recommended that policy wording is developed which focuses on the deliverability of carbon reduction measures and the achievement of Net Zero targets. Policies could define appropriate targets for new sites and it will be important that the deliverability at the planning application level is also considered to ensure that there is a consistent and holistic approach to a carbon reduction strategy. 
SO12: A policy within the new Local Plan which requires all developments to preserve or enhance existing biodiversity on site, or which requires biodiversity net gain (BNG) to occur off site where this is not practicable, would  ensure a positive effect results from all development on SO12. Ecological surveys and biodiversity surveys should also be stipulated for all sites through Local Plan policies, to gather an accurate and representative baseline of biodiversity across all sites, prior to development. 
SO13: It is recommended that Local Plan policies include stringent measures regarding the designing of sites to protect and enhance the setting of local heritage assets. However, the final site design details would be managed at planning application stage. 
SO15: No mitigation suggested. </t>
  </si>
  <si>
    <t>Proposed policy</t>
  </si>
  <si>
    <t>Alternative 1</t>
  </si>
  <si>
    <t>Alternative 2</t>
  </si>
  <si>
    <t>Alternative 3</t>
  </si>
  <si>
    <t>Alternative 4</t>
  </si>
  <si>
    <t>Description of potential effects/comparison between options</t>
  </si>
  <si>
    <t>Strategic Policy 04: Local Economy</t>
  </si>
  <si>
    <t>Chapter 05: Local Economy</t>
  </si>
  <si>
    <t>IIA objective</t>
  </si>
  <si>
    <t>Assessment Questions</t>
  </si>
  <si>
    <t xml:space="preserve">Assessment Question Screened in? </t>
  </si>
  <si>
    <t>Enhancements</t>
  </si>
  <si>
    <t>Support existing and new businesses within the borough by encouraging innovation, diversification and good quality economic development?</t>
  </si>
  <si>
    <t>Support the provision of world class infrastructure and connectivity?</t>
  </si>
  <si>
    <t xml:space="preserve">Support flexible working practices? </t>
  </si>
  <si>
    <t>Protect and retain an adequate supply of employment floor space to address business needs?</t>
  </si>
  <si>
    <t>Enhance the vitality and viability of town centres, by retaining and providing additional floor space for town centre use?</t>
  </si>
  <si>
    <t>Safeguard existing town centres?</t>
  </si>
  <si>
    <t>Maintain a range of uses in town centres including retail, community infrastructure, culture, residential and employment?</t>
  </si>
  <si>
    <t>Improve existing shopping facilities within town centres and neighbourhood parades?</t>
  </si>
  <si>
    <t>Support the redevelopment / intensification of existing employment land to provide additional and high quality employment floor space?</t>
  </si>
  <si>
    <t>Support the economic regeneration of areas such as the Harrow and Wealdstone Opportunity Area?</t>
  </si>
  <si>
    <t>IIA2 Employment:
To create greater employment opportunities and higher value jobs for all ages across the whole borough</t>
  </si>
  <si>
    <t>Create new jobs in high value sectors, including in the green sector?</t>
  </si>
  <si>
    <t xml:space="preserve">Encourage developers to demonstrate how they are investing in skills and employing local people? </t>
  </si>
  <si>
    <t xml:space="preserve">IIA3 Accessibility:
To improve local accessibility to healthcare, education, retail facilities, general community facilities and recreational resources (including open spaces and sports facilities) </t>
  </si>
  <si>
    <t xml:space="preserve">Ensure all residents have equitable access to local services and facilities, taking into account the needs of an aging population, including:
o	education facilities?
o	recreation facilities?
o	health services? </t>
  </si>
  <si>
    <t>Increase the delivery of new or enhanced community and health facilities?</t>
  </si>
  <si>
    <t>Help ensure all children have access to a local school within reasonable walking distance?</t>
  </si>
  <si>
    <t>Increase education facility provision for children with learning disabilities?</t>
  </si>
  <si>
    <t>Ensure local facilities have capacity to accommodate proposed development?</t>
  </si>
  <si>
    <t>Ensure all residents have equitable access to education, community services and facilities irrespective of race, religion, sex, age, sexual orientation, disability, gender reassignment, marriage and civil partnership or pregnancy/maternity?</t>
  </si>
  <si>
    <t>Avoid an adverse/ discriminatory impact on protected characteristics/equality groups?</t>
  </si>
  <si>
    <t>Ensure development is built to accessible and inclusive design standards to address the needs of a range of users, including those who are disabled, elderly, families with children?</t>
  </si>
  <si>
    <t>IIA4 Health and Wellbeing:
Enable residents to lead a healthy, good quality life</t>
  </si>
  <si>
    <t>Use design to create safe and attractive neighbourhoods, suitable for all members of the community, which contribute towards quality of life and community cohesion?</t>
  </si>
  <si>
    <t>Ensure everyone has access to places to mix and meet such as community facilities (e.g.: community halls and places of worship) and recreation facilities?</t>
  </si>
  <si>
    <t>Increase and improve opportunities for active travel including walking and cycling?</t>
  </si>
  <si>
    <t>Increase and improve provision of informal and formal recreation (e.g.: swimming pool, sports centre) facilities?</t>
  </si>
  <si>
    <t>Ensure everyone has access to open space to help promote healthy lifestyles and wellbeing</t>
  </si>
  <si>
    <t xml:space="preserve">Increase provision of private amenity space? </t>
  </si>
  <si>
    <t>Encourage the protection of allotments and encourage the delivery of new spaces to grow food?</t>
  </si>
  <si>
    <t xml:space="preserve">Ensure all representative groups will be consulted and engaged with? </t>
  </si>
  <si>
    <t>IIA5 Housing:
To deliver a range of housing sites and ensure everyone has access to housing, which is affordable, and meets the needs of all residents including the elderly, families with children and other vulnerable groups</t>
  </si>
  <si>
    <t>Increase the number of additional homes delivered to meet local needs/targets?</t>
  </si>
  <si>
    <t xml:space="preserve">Increase the delivery of the right size of housing to address local needs, particularly family sized housing (three bed or more)? </t>
  </si>
  <si>
    <t>Provide affordable homes of the tenure and size to meet the identified needs?</t>
  </si>
  <si>
    <t>Increase the delivery number of and range of suitable accommodation to address the needs of older people (including those who require support or care)?</t>
  </si>
  <si>
    <t>Increase the delivery of homes built to accessible and adaptable standards (e.g. Part M of building regulations 2010) to address the needs of a range of users/occupants; such as those with disabilities, wheel chair users and families with children?</t>
  </si>
  <si>
    <t>Provide a range of different sized housing sites in order to maintain a stable supply and five-year land supply of deliverable sites?</t>
  </si>
  <si>
    <t>IIA6 Sustainable Travel:
To reduce the need to travel and promote sustainable travel habits including walking, cycling and public transport usage.</t>
  </si>
  <si>
    <t>Ensure new development is located within an accessible distance to facilities, services and jobs via the use of sustainable modes of transport?</t>
  </si>
  <si>
    <t>Encourage intensification in existing residential areas in the most accessible locations within the borough?</t>
  </si>
  <si>
    <t>Improve existing cycling and walking network and provide new routes?</t>
  </si>
  <si>
    <t>Increase and improve opportunities to access public transport including where there are existing issues (such as steps)?</t>
  </si>
  <si>
    <t>Reduce congestion on the strategic and local road network though the delivery of new or enhanced transport and communications infrastructure?</t>
  </si>
  <si>
    <t>IIA7 Air, Light and Noise Pollution:
To minimise air, light and noise pollution and ensure that future growth does not lead to the further deterioration of environmental conditions</t>
  </si>
  <si>
    <t>Ensure new and existing communities are not adversely affected by poor air quality and noise pollution including from increasing vehicular movement and commercial activities, either through their location or through causing a further deterioration as a result of new development?</t>
  </si>
  <si>
    <t>Avoid exacerbating light pollution by keeping external lighting to the minimum required for safety and security?</t>
  </si>
  <si>
    <t>IIA8 Minimising  Contributions to Climate Change: 
To reduce the borough’s contribution towards the emission of climate change gases</t>
  </si>
  <si>
    <t>Support the delivery of renewable and low carbon energy capacity (including small scale, community energy projects and district heat networks) in line with the London Plan (2021)?</t>
  </si>
  <si>
    <t>Support the shift towards usage of electric and ultralow emissions vehicles?</t>
  </si>
  <si>
    <t>Promote a low carbon local economy?</t>
  </si>
  <si>
    <t>Ensure new developments are energy efficient?</t>
  </si>
  <si>
    <t>Minimise greenhouse gas emissions?</t>
  </si>
  <si>
    <t>IIA9 Adaptation to Climate Change: 
Adapt to the effects of climate change including flood risk, extreme weather and reduced water availability</t>
  </si>
  <si>
    <t>Minimise flood risk and ensure new development contributes to the provision of sustainable urban drainage?</t>
  </si>
  <si>
    <t>Ensure new development is designed to withstand future climate change e.g. overheating and increased storm severity?</t>
  </si>
  <si>
    <t>Encourage the development of new green infrastructure which creates a connected network of green and blue infrastructure across the borough and within the wider area?</t>
  </si>
  <si>
    <t>IIA10 Biodiversity: 
To safeguard and enhance biodiversity and geodiversity and improve connectivity between, and access to, green spaces and functional habitats.</t>
  </si>
  <si>
    <t>Avoid adverse effects on European designated habitats sites?</t>
  </si>
  <si>
    <t>Conserve, enhance and repair nationally and locally designated wildlife sites?</t>
  </si>
  <si>
    <t>Conserve, enhance and repair natural and semi natural habitats?</t>
  </si>
  <si>
    <t>Contribute to the delivery of new or safeguard existing BAP priority species and habitats?</t>
  </si>
  <si>
    <t>Achieve biodiversity net gain (BNG) in new developments?</t>
  </si>
  <si>
    <t>Provide new or improved access to greenspaces?</t>
  </si>
  <si>
    <t>Contribute to creating a network of new wildlife habitats, (considering all public, private and shared greenspaces within the borough)?</t>
  </si>
  <si>
    <t>Protect sites of geological importance?</t>
  </si>
  <si>
    <t>IIA11 Historic Environment: 
To conserve and enhance the historic environment, heritage assets (including known and unknown archaeological sites) and their settings and where appropriate improve the quality of the built environment</t>
  </si>
  <si>
    <t>Conserve and/or enhance heritage assets, cultural and archaeological assets and features, and their settings?</t>
  </si>
  <si>
    <t>Maintain and enhance access to cultural heritage assets?</t>
  </si>
  <si>
    <t>Ensure that new development uses existing historic character and heritage significance to guide new development and respond appropriately to local character, townscape and context?</t>
  </si>
  <si>
    <t>Contribute to the better management of heritage assets and contribute to conserving heritage at risk?</t>
  </si>
  <si>
    <t>Improve the quality and condition of the historic environment?</t>
  </si>
  <si>
    <t>Encourage heritage-led regeneration?</t>
  </si>
  <si>
    <t>Help provide solutions to those assets on the Heritage at Risk register?</t>
  </si>
  <si>
    <t>IIA12 Landscape and Townscape:
To conserve and enhance the borough’s landscape and townscape character</t>
  </si>
  <si>
    <t>Respect, maintain and strengthen local landscape and townscape character and distinctiveness?</t>
  </si>
  <si>
    <t>Promote high quality and contextually successful design?</t>
  </si>
  <si>
    <t>Avoid development of Green Belt and Metropolitan Open Land which would have a negative visual impact?</t>
  </si>
  <si>
    <t>Protect sensitive areas and protected views?</t>
  </si>
  <si>
    <t>Safeguard landscape and townscape features such as trees?</t>
  </si>
  <si>
    <t>IIA13 Soils and Water:
To minimise water and soil pollution and ensure protection of natural resources including greenfield land, soil and minerals resources</t>
  </si>
  <si>
    <t xml:space="preserve">Seek to improve or remediate contaminated land or reuse previously developed land which has not been restored?  </t>
  </si>
  <si>
    <t>Avoid development of greenfield land?</t>
  </si>
  <si>
    <t>Promote the efficient use of minerals?</t>
  </si>
  <si>
    <t>Protect soil quality and avoid soil pollution?</t>
  </si>
  <si>
    <t>Ensure water resources are used efficiently and contribute to the achievement of residential and commercial water usage targets in new developments?</t>
  </si>
  <si>
    <t>Protect groundwater and surface water, including water bodies, from pollution and contribute to improving the water quality of groundwater and water bodies?</t>
  </si>
  <si>
    <t xml:space="preserve">Ensure adequate provision for sewerage infrastructure is made for new developments in line with predicted needs?  </t>
  </si>
  <si>
    <t>IIA14 Waste: 
To minimise waste.</t>
  </si>
  <si>
    <t>Encourage new developments to provide adequate space for waste separation?</t>
  </si>
  <si>
    <t xml:space="preserve">Encourage the repurposing and refurbishing of buildings, instead of demolition?  </t>
  </si>
  <si>
    <t>Ensure waste is dealt with in line with circular economy principles?</t>
  </si>
  <si>
    <t>Safeguard existing waste management sites?</t>
  </si>
  <si>
    <t xml:space="preserve">Spatial Strategy </t>
  </si>
  <si>
    <t>Chapter 01: Spatial Vision and Objectives</t>
  </si>
  <si>
    <t>This policy outlines the spatial strategy of Harrow Borough over the Local Plan period. It outlines the overarching spatial goals of the Council, to improve economic, housing, health and character outcomes.</t>
  </si>
  <si>
    <t>This policy builds on the previous spatial strategy, included in the previous Local Plan.</t>
  </si>
  <si>
    <t>Direct</t>
  </si>
  <si>
    <t>Medium</t>
  </si>
  <si>
    <t>Long (20+yrs)</t>
  </si>
  <si>
    <t>Borough Wide</t>
  </si>
  <si>
    <t>Permanent/Irreversible</t>
  </si>
  <si>
    <t>The strategy contributes to the achievement of objective IIA1 as it aims to direct flexible employment and industrial land to appropriate locations, to meet current and future needs. The strategy aims to provide a minimum of 13,900sqm of retail, food / beverage, leisure and entertainment floorspace and 6000sqm of industrial floorspace.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t>
  </si>
  <si>
    <t>Medium/Long</t>
  </si>
  <si>
    <r>
      <t>The strategy contributes to the achievement of objective IIA2 as a focus is placed on the development and int</t>
    </r>
    <r>
      <rPr>
        <sz val="11"/>
        <rFont val="Calibri"/>
        <family val="2"/>
        <scheme val="minor"/>
      </rPr>
      <t>ensification of employment and industrial land across the Borough will create new employment opportunities for residents.</t>
    </r>
    <r>
      <rPr>
        <sz val="11"/>
        <color theme="1"/>
        <rFont val="Calibri"/>
        <family val="2"/>
        <scheme val="minor"/>
      </rPr>
      <t xml:space="preserve"> The intensification and redevelopment of employment land and industrial estates in the Wealdstone and Harrow Opportunity Area should lead to the provision of 1000 additional jobs. Therefore, a potential minor positive effect is recorded.</t>
    </r>
  </si>
  <si>
    <t>The strategy contributes to the achievement of objective IIA3 as a focus is placed on ensuring high-quality services and facilities are accessible to all. Therefore, a potential minor positive effect is recorded.</t>
  </si>
  <si>
    <t>The strategy contributes to the achievement of objective IIA4 as a focus is placed on ensuring high-quality services and facilities are accessible to all. The provision of children’s and teenagers’ accessible recreation and play space, as well as access to natural green space for residents and visitors is also considered. Therefore, a potential minor positive effect is recorded.</t>
  </si>
  <si>
    <t>Temporary/Irreversible</t>
  </si>
  <si>
    <r>
      <t>The strategy contributes to the achievement of objective IIA5 as it aims t</t>
    </r>
    <r>
      <rPr>
        <sz val="11"/>
        <rFont val="Calibri"/>
        <family val="2"/>
        <scheme val="minor"/>
      </rPr>
      <t>o provide a minimum of 16,040 (net) homes during the Plan period (2019/20 – 2040/41), of which at least 8,020 new homes (net) will be delivered between 2019 -2029 (Policy H1, London Plan). These additional homes should be developed to suit a range of residents</t>
    </r>
    <r>
      <rPr>
        <sz val="11"/>
        <color theme="1"/>
        <rFont val="Calibri"/>
        <family val="2"/>
        <scheme val="minor"/>
      </rPr>
      <t>. Within the Harrow and Wealdstone Opportunity Area, a minimum of 5000 additional homes are to be delivered. 'Metroland' areas will be safeguarded for family housing. Therefore, a potential significant positive effect is recorded.</t>
    </r>
  </si>
  <si>
    <t>Regional</t>
  </si>
  <si>
    <t>The strategy contributes to the achievement of objective IIA6 as it aims to improve connectivity across the Borough through sustainable transport linkages. Development will supported in areas most accessible to public transport, such as train and underground stations. The strategy aims to work with neighbouring Boroughs to improve connectivity between Kenton Station and Northwick Park Station. Accessibility will be improved at Harrow-on-the-Hill Station, Harrow Bus Station and Harrow &amp; Wealdstone Station, with step free access. Finally, improvements will be made to the walking network and pedestrian connectivity, particularly between Harrow Town Centre and Harrow on the Hill. Therefore, a potential significant positive effect is recorded.</t>
  </si>
  <si>
    <t>Indirect</t>
  </si>
  <si>
    <t>The strategy contributes to the achievement of objective IIA7 as a focus on the carbon neutral design of new development and active methods of travel will minimise air pollution across the Borough. Therefore, an indirect potential minor positive effect is recorded.</t>
  </si>
  <si>
    <t>The strategy contributes to the achievement of objective IIA8 as a focus on carbon neutrality design will promote low carbon, energy efficient developments that minimise greenhouse gas emissions. Therefore, a potential minor positive effect is recorded.</t>
  </si>
  <si>
    <t>The policy neither supports nor detracts from the achievement of the IIA objective.  Therefore a neutral effect is predicted.</t>
  </si>
  <si>
    <t>Permanent/Reversible</t>
  </si>
  <si>
    <t>The strategy contributes to the achievement of objective IIA11 as it aims for the Borough’s Metropolitan Open Land, Green Belt and other open space to be maintained and enhanced as an interconnected network of green infrastructure and open watercourses supporting biodiversity and healthy lifestyles. Access to green infrastructure will also be enhanced. Therefore, a potential minor positive effect is recorded.</t>
  </si>
  <si>
    <t>The strategy contributes to the achievement of objective IIA12 as it aims for Harrow’s identified heritage assets and historic environment to be valued, conserved, enhanced and celebrated. Areas of special character and architectural significance will also be protected. Therefore, a potential minor positive effect is recorded.</t>
  </si>
  <si>
    <t>The strategy contributes to the achievement of objective IIA12 as it aims for all development opportunities to be relevant to their surrounding landscape and townscape character, role, and function. The strategy also aims for the Borough’s Metropolitan Open Land, Green Belt and other open space to be maintained through no development. As a result, housing development will be directed to areas that have little/no impact on the character of an area. Therefore, a potential minor positive effect is recorded.</t>
  </si>
  <si>
    <t>The text of Spatial Strategy Alternative 1 safeguards suburban areas as areas of low density, family housing in order to protect suburban character, as well as protects the Borough’s Metropolitan Open Land, Green Belt and other open space (including gardens) from development. Such details could be added to the preferred policy wording in order for the policy to perform more positively.</t>
  </si>
  <si>
    <t>Low</t>
  </si>
  <si>
    <t>The strategy contributes to the achievement of objective IIA13 as development should be directed to occur on brownfield sites. Therefore, a potential minor positive effect is recorded.</t>
  </si>
  <si>
    <t>This alternative is to retain the existing spatial strategy.</t>
  </si>
  <si>
    <t>None.</t>
  </si>
  <si>
    <r>
      <rPr>
        <sz val="11"/>
        <rFont val="Calibri"/>
        <family val="2"/>
        <scheme val="minor"/>
      </rPr>
      <t>The strategy contributes to the achievement of objective IIA1 as it aims to direct employment and industrial land to appropriate locations, to meet current and future needs. Town centres will be improved to increase retail expenditure and secure the vitality and viability of the town centre network (e.g.: Wealdstone, Stanmore, Harrow Town Centre and North Harrow District Centre)</t>
    </r>
    <r>
      <rPr>
        <sz val="11"/>
        <color rgb="FFFF0000"/>
        <rFont val="Calibri"/>
        <family val="2"/>
        <scheme val="minor"/>
      </rPr>
      <t xml:space="preserve">. </t>
    </r>
    <r>
      <rPr>
        <sz val="11"/>
        <rFont val="Calibri"/>
        <family val="2"/>
        <scheme val="minor"/>
      </rPr>
      <t>These areas will be redeveloped and improved to provide retail, leisure (including arts and cultural), office and residential uses. Employment land (including for retail, leisure and hotel development) throughout the Borough will have been managed to preserve a supply most suited to existing and foreseeable needs.  Therefore, a potential significant positive effect is recorded.</t>
    </r>
    <r>
      <rPr>
        <sz val="11"/>
        <color rgb="FFFF0000"/>
        <rFont val="Calibri"/>
        <family val="2"/>
        <scheme val="minor"/>
      </rPr>
      <t xml:space="preserve">
</t>
    </r>
    <r>
      <rPr>
        <sz val="11"/>
        <color theme="1"/>
        <rFont val="Calibri"/>
        <family val="2"/>
        <scheme val="minor"/>
      </rPr>
      <t xml:space="preserve">
</t>
    </r>
  </si>
  <si>
    <r>
      <t>The strategy contributes to the achievement of objective IIA2 as a focus is placed on the development and int</t>
    </r>
    <r>
      <rPr>
        <sz val="11"/>
        <rFont val="Calibri"/>
        <family val="2"/>
        <scheme val="minor"/>
      </rPr>
      <t>ensification of employment and industrial land across the Borough, to create 4000 new employment opportunities for residents.</t>
    </r>
    <r>
      <rPr>
        <sz val="11"/>
        <color theme="1"/>
        <rFont val="Calibri"/>
        <family val="2"/>
        <scheme val="minor"/>
      </rPr>
      <t xml:space="preserve"> The intensification and redevelopment of employment land and industrial estates in the Wealdstone and Harrow Opportunity Area should lead to the provision of 3000 additional jobs. Therefore, a potential minor positive effect is recorded.</t>
    </r>
  </si>
  <si>
    <t>The strategy contributes to the achievement of objective IIA3 as a focus is placed on ensuring high-quality services and facilities are accessible to all, and local improvements should benefit everyone in the community. Therefore, a potential minor positive effect is recorded.</t>
  </si>
  <si>
    <t>The strategy contributes to the achievement of objective IIA4 as a focus is placed on ensuring high-quality services and facilities are accessible to all. The provision of children’s and teenagers’ play space, as well as access to natural green space for residents and visitors is also considered. The strategy also considers the provision of private amenity space as it highlights that gardens should be protected from inappropriate development. Therefore, a potential minor positive effect is recorded.</t>
  </si>
  <si>
    <t xml:space="preserve">The strategy contributes to the achievement of objective IIA5 as it aims to provide a minimum of 6,050 (net) homes during the Plan period. The housing needs of the Borough’s residents will have been met through provision of a range of housing types and tenures including provision of family sized affordable housing and supported housing for the elderly and vulnerable people. Within the Harrow and Wealdstone Opportunity Area, a minimum of 2,800 additional homes are to be delivered. The Borough's residential areas will be safeguarded for family housing. Therefore, a potential significant positive effect is recorded.
</t>
  </si>
  <si>
    <t xml:space="preserve">The strategy contributes to the achievement of objective IIA6 as it aims to improve connectivity across the Borough through sustainable transport linkages. The strategy aims to work with neighbouring Boroughs to improve connectivity between Kenton Station and Northwick Park Station. Accessibility will be improved at Harrow-on-the-Hill Station, Harrow Bus Station and Harrow &amp; Wealdstone Station. Finally, improvements will be made to the walking network and pedestrian connectivity, particularly between Harrow Town Centre and Harrow on the Hill. Therefore, a potential significant positive effect is recorded.
</t>
  </si>
  <si>
    <t>The strategy contributes to the achievement of objective IIA11 as it aims for the Borough’s Metropolitan Open Land, Green Belt and other open space (including gardens) to be maintained and enhanced as an interconnected network of green infrastructure and open watercourses supporting biodiversity and healthy lifestyles. Access to green infrastructure will also be enhanced (e.g.: through the Wood Farm extension to Stanmore Country Park). Therefore, a potential minor positive effect is recorded.</t>
  </si>
  <si>
    <t>Conserve and/or enhance heritage assets, historic environment, and their settings?</t>
  </si>
  <si>
    <t>The strategy contributes to the achievement of objective IIA11 as it aims for Harrow’s identified heritage assets and historic environment- including the special character of Harrow Hill, Harrow Weald Ridge and Pinner Hill- to be valued, conserved and enhanced. Therefore, a potential minor positive effect is recorded.</t>
  </si>
  <si>
    <t>Improve the condition of the historic environment?</t>
  </si>
  <si>
    <t xml:space="preserve">The strategy contributes to the achievement of objective IIA12 as it aims for all development to contribute to local distinctiveness, achieving high standards of sustainability, public realm and residential quality/design. For example, suburban areas will be safeguarded as areas of low density, family housing in order to protect suburban character. The strategy also aims for the Borough’s Metropolitan Open Land, Green Belt and other open space (including gardens) to be maintained through no development. As a result, housing development will be directed to areas that have little/no impact on the character of an area. Views of St. Mary’s Church and Harrow Weald Ridge should also be protected. Therefore, a potential significant positive effect is recorded.
</t>
  </si>
  <si>
    <t xml:space="preserve">The strategy contributes to the achievement of objective IIA13 as development opportunities should be directed to occur on previously-developed sites across the Borough. Therefore, a potential minor positive effect is recorded.
</t>
  </si>
  <si>
    <t>The strategy contributes to the achievement of objective IIA14 as it highlights that the overall amount of waste generated in the Borough will have been reduced, with high levels of recycling and composting achieved and sustained. Therefore, a potential minor positive effect is recorded.</t>
  </si>
  <si>
    <t xml:space="preserve">The alternative is to seek to go beyond the level of development identified in the proposed strategy and provide more employment, retail and cultural / leisure floorspace. </t>
  </si>
  <si>
    <t>The strategy contributes to the achievement of objective IIA1 as it aims to direct flexible employment and industrial land to appropriate locations, to meet current and future needs. The strategy aims to provide a minimum of 13,900sqm of retail, food / beverage, leisure and entertainment floorspace and 6000sqm of industrial floorspace. The alternative aims to deliver higher than this identified level of development however.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t>
  </si>
  <si>
    <t>The strategy contributes to the achievement of objective IIA2 as a focus is placed on the development and intensification of employment and industrial land across the Borough will create new employment opportunities for residents. The intensification and redevelopment of employment land and industrial estates in the Wealdstone and Harrow Opportunity Area should lead to the provision of 1000 additional jobs. Therefore, a potential minor positive effect is recorded.</t>
  </si>
  <si>
    <t>The strategy contributes to the achievement of objective IIA5 as it aims to provide a minimum of 16,040 (net) homes during the Plan period (2019/20 – 2040/41), of which at least 8,020 new homes (net) will be delivered between 2019 -2029 (Policy H1, London Plan). These additional homes should be developed to suit a range of residents. Within the Harrow and Wealdstone Opportunity Area, a minimum of 5000 additional homes are to be delivered. The alternative aims to deliver higher than this identified level of development, in order to contribute further to closing the gap between minimum London Plan housing targets for the borough and the actual objectively assessed need. 'Metroland' areas will be safeguarded for family housing. Therefore, a potential significant positive effect is recorded.</t>
  </si>
  <si>
    <t>As the alternative aims to deliver higher than the minimum of 16,040 (net) homes identified for development, development may encroach on the Borough’s Metropolitan Open Land, Green Belt and other open space. This is likely to negatively impact habitats and species existing within these spaces, as well as access to these spaces. Therefore, a potential significant negative effect is identified.</t>
  </si>
  <si>
    <t>Mitigation: ensure that protection of Green Belt, Metropolitan Open Land and other open space is provided, no matter the level of development carried out in order to minimise impact.</t>
  </si>
  <si>
    <t xml:space="preserve">As the alternative aims to deliver higher than the minimum of 16,040 (net) homes identified for development, development may encroach on the Borough’s Metropolitan Open Land, Green Belt and other open space. This is likely to negatively impact the conservation and enhancement of Harrow’s identified heritage assets and historical environment. It may also lead to development in areas of special character and architectural significance. Therefore, a potential significant negative effect is identified.
</t>
  </si>
  <si>
    <t>Mitigation: ensure that protection of heritage assets and the historical environment is provided, no matter the level of development carried out in order to minimise impact.</t>
  </si>
  <si>
    <t>As the alternative aims to deliver higher than the minimum of 16,040 (net) homes identified for development, development may encroach on the Borough’s Metropolitan Open Land, Green Belt and other open space. This may lead to development in areas that is not relevant to surrounding landscape and townscape character, role, and function.  Therefore, a potential significant negative effect is identified.</t>
  </si>
  <si>
    <t>Mitigation: ensure that protection of Green Belt, Metropolitan Open Land and other open space is provided, no matter the level of development carried out, and that impact on landscape/townscape is always considered in order to minimise impact.</t>
  </si>
  <si>
    <t xml:space="preserve">As the alternative aims to deliver higher than the minimum of 16,040 (net) homes identified for development, development may encroach on the Borough’s Metropolitan Open Land, Green Belt and other open space. This may lead to development on greenfield land or Green Belt. Therefore, as development on greenfield land would remove protection of natural resources in the Borough, a potential significant negative effect is identified.
</t>
  </si>
  <si>
    <t>Mitigation: ensure that protection of natural resources, including greenfield land, is provided, no matter the level of development carried out in order to minimise impact.</t>
  </si>
  <si>
    <t>Strategic Policy 01: High Quality Growth</t>
  </si>
  <si>
    <t>Chapter 02: High Quality Growth</t>
  </si>
  <si>
    <t>The policy outlines how development in Harrow must be of a high quality to ensure proposals relate well to the existing character of the Borough, whilst being effective for the needs of residents.</t>
  </si>
  <si>
    <t>Development must consider wider policy objectives as set out within the development plan</t>
  </si>
  <si>
    <t>Enhancement</t>
  </si>
  <si>
    <t>High</t>
  </si>
  <si>
    <t xml:space="preserve">The policy aims for new development and growth to be predominantly directed into the Harrow &amp; Wealdstone Opportunity Area. New development within the Opportunity Area will be more intensive than elsewhere in the borough, due to the character of the area and its proximity to public transport and infrastructure. The Opportunity Area contains two town centres. The design of development and uses in these areas must be appropriate, improving the vitality and vibrancy of the centres and ensuring development remains at a human scale.  The policy supports IIA1 and could result in a potential significant positive effect. </t>
  </si>
  <si>
    <t>Localised</t>
  </si>
  <si>
    <t>Minor positive</t>
  </si>
  <si>
    <t>The policy supports the achievement of objective IIA3 as it highlights a focus on the delivery of essential infrastructure to support new development across the Harrow and Wealdstone Opportunity Area. This will include the provision of education, health and recreational facilities. Therefore, a potential minor positive effect is recorded.</t>
  </si>
  <si>
    <t>yes</t>
  </si>
  <si>
    <t>Moderate</t>
  </si>
  <si>
    <t xml:space="preserve">The policy requires development proposals to demonstrate a level of effective and inclusive public engagement that is representative of the community and commensurate to the scale of development. Supporting text clarifies that major applications should ensure that early and effective engagement has been undertaken with the local community, and demonstrate the level of engagement and how feedback has been positively incorporated into the final submission to the Council. This has potential to support this IIA objective and potential to address three of the assessment questions. The policy highlights that developments should achieve safe and attractive neighbourhoods, and provide access to amenity / open space and sustainable modes of travel. A potential minor positive effect is therefore identified. </t>
  </si>
  <si>
    <t xml:space="preserve">The policy could perform more positively if it specifically mentioned elements of high quality design such as safe and attractive neighbourhoods, access to amenity/open space, sustainable access for all e.g. by walking and cycling. Reference to consultation could be strengthened by adding reference to encouraging inclusive consultation with representative groups of society.  </t>
  </si>
  <si>
    <t>no</t>
  </si>
  <si>
    <t>The policy neither supports nor detracts from the achievement of the IIA objective.  Although the policy relates to growth, which will include housing, this is not made specific in the policy and other policies in the plan relate to the quantum and type of housing development to be delivered. Therefore a neutral effect is predicted here.</t>
  </si>
  <si>
    <t>The policy directs most development to the Harrow &amp; Wealdstone Opportunity Area which is a very accessible part of the Borough. The policy identifies that the Council will support design-led developments which respond positively to the character and context of the location within which they are proposed. This could be inferred to mean in relation to public transport access but this is not made explicit. A potential minor positive effect is identified.</t>
  </si>
  <si>
    <t xml:space="preserve">The policy could perform more positively if it specifically mentioned encouraging the design of new developments to optimise sustainable accessibility for all e.g. by walking and cycling. </t>
  </si>
  <si>
    <t xml:space="preserve">The policy does not mention risks from climate change to the economy or the need for the economy of Harrow to be resilient. An uncertain effect is identified. </t>
  </si>
  <si>
    <t xml:space="preserve">Uncertainty surrounding the performance of the policy could be mitigated by referencing the need for climate change resilience to minimise risk to the economy. </t>
  </si>
  <si>
    <t>Borough wide</t>
  </si>
  <si>
    <t>By following a design-led approach to new development, proposals will make optimal use of land in accordance with the requirements of the development plan. The Council will support contemporary architecture where appropriate, providing it does not harm or detract from an existing context or architectural character. This is particularly important in relation to heritage assets across the borough. The policy addresses some of the assessment questions and supports the IIA objective. A potential minor positive effect should result.</t>
  </si>
  <si>
    <t xml:space="preserve">The policy requires development to be of a high quality to ensure proposals relate well to the existing character of the Borough. The policy sets out requirements of developers in order to guide and manage development within the Borough, the ensure that design-led developments respond positively to the character and context of the location within which they are proposed. Proposals will make optimal use of land in accordance with the requirements of the development plan. The Council will support contemporary architecture where appropriate, providing it does not harm or detract from an existing context or architectural character. The Council will support appropriate tall building developments that are located within designated tall building zones, and are of a high-quality design, appropriate height, and that provide for a mix of homes or employment opportunities for Harrow residents. Whilst it is acknowledged that character will evolve over time, new development within the suburban areas should respond positively to the existing character, ensuring that the Metroland and Village characteristics are respected and retained. The Council will manage development within areas of special character to ensure that they are not harmed. Design parameters will be used to guide development on allocation sites. Along with the other development management policies within the Local Plan, such as Policy GR4 (Tall Buildings), the policy has potential to achieve a significant positive effect. </t>
  </si>
  <si>
    <t>GR1 Achieving a High Standard of Development</t>
  </si>
  <si>
    <t xml:space="preserve">The policy outlines how all development proposals must achieve a high standard of design and layout, that respects the character and context of the locality that it is proposed in. </t>
  </si>
  <si>
    <t>The policy neither supports nor detracts from the achievement of the IIA objective. The purpose of the policy is not to specifically address the need for flexible working practices within new developments within Harrow Borough, however, there is an opportunity for the policy to include mention of flexible working, home workspace, live/work units. A neutral effect is predicted and a suggested enhancement measure identified.</t>
  </si>
  <si>
    <t xml:space="preserve">The policy would perform more positively if it referenced provision of home / flexible work space within design of new developments. </t>
  </si>
  <si>
    <t>Permanent/irreversible</t>
  </si>
  <si>
    <t>The policy requires proposals to comply with National Prescribed Space Standards &amp; London Plan Minimum Internal Space Standards for New Dwellings. Secure by Design principles should also be considered at an early design stage. These requirements should help to ensure development is built to accessible and inclusive design standards to address the needs of a range of users, including those who are disabled, elderly, families with children. A potential minor positive effect is therefore identified.</t>
  </si>
  <si>
    <t>The policy could include more references to designing developments inclusively, for a range of users as appropriate to the proposed development.</t>
  </si>
  <si>
    <t xml:space="preserve">The policy encourages proposals to consider using Secure by Design principles at an early design stage. It also requires proposals to provide high quality amenity space and play space to support the overall quality of a successful development and protect and enhance the amenity of new and existing residents with regards to daylight, outlook, noise, dust, air quality etc. A potential minor positive effect is therefore identified. </t>
  </si>
  <si>
    <t xml:space="preserve">The policy could go further to encourage healthy developments to be delivered such as encouraging the incorporation of allotments/food growing, open space / greenspace, and mention connections via sustainable and active modes of transport, particularly in relation to the layout of developments. </t>
  </si>
  <si>
    <t>Significant positive</t>
  </si>
  <si>
    <t xml:space="preserve">The policy requires proposals to ensure amenity for existing and future occupiers would be safeguarded with regards to the impact of the proposed use and activity on noise, vibration, dust, air quality and light pollution on future and existing occupiers. A potential significant positive effect is therefore identified. </t>
  </si>
  <si>
    <t xml:space="preserve">The policy relates to achieving a high standard of development and addresses design and layout and residential amenity. Under design and layout, the policy mentions incorporating sustainability measures and contributing where feasible to the circular economy. It can be inferred that this will be achieved through other Local Plan policies such as CN1 Sustainable Design &amp; Retrofitting and CN2 Energy Infrastructure. A potential minor positive effect is therefore identified. </t>
  </si>
  <si>
    <t xml:space="preserve">Cross referencing to policy CN1 Sustainable Design &amp; Retrofitting and CN2 Energy Infrastructure could strengthen the policy. </t>
  </si>
  <si>
    <t xml:space="preserve">The policy relates to achieving a high standard of development and addresses design and layout and residential amenity. Under design and layout, the policy mentions incorporating sustainability measures and contributing where feasible to the circular economy. It can be inferred that this will be achieved through other Local Plan policies such as CN1 Sustainable Design &amp; Retrofitting, CN2 Energy Infrastructure and GI3 Biodiversity. A potential minor positive effect is therefore identified. </t>
  </si>
  <si>
    <t xml:space="preserve">Cross referencing to policy CN1 Sustainable Design &amp; Retrofitting, CN2 Energy Infrastructure and GI3 Biodiversity could strengthen the policy. </t>
  </si>
  <si>
    <t>The policy requires proposals to provide high quality (hard &amp; soft) landscaping, amenity space and play space to support the overall quality of a successful development. Proposals should seek to retain or enhance existing landscaping, biodiversity or other natural features of merit. This addresses several of the assessment questions and supports the achievement of this IIA objective.  A potential minor positive effect is therefore identified.</t>
  </si>
  <si>
    <t xml:space="preserve">The policy has the potential to support the achievement of this IIA objective and could support several of the assessment questions. The policy requires proposals to respond appropriately to the local context in terms of e.g. building height, bulk, massing and existing design characteristics. Proposals should also incorporate durable high-quality materials that reflect local character and ensure a high quality appearance is maintained over the lifetime of the development. These requirements should help to protect and enhance the setting of historic assets and the historic environment. A potential minor positive effect is therefore identified.  </t>
  </si>
  <si>
    <t>The policy could mention heritage-led regeneration and responding to local cultural and historic character in order to perform more positively.</t>
  </si>
  <si>
    <t xml:space="preserve">The policy has the potential to support the achievement of this IIA objective and supports several of the assessment questions. The policy requires high quality and contextually successful design. It requires proposals to respond appropriately to the local context in terms of e.g. building height, bulk, massing and existing design characteristics. Proposals should also incorporate durable high-quality materials that reflect local character and ensure a high quality appearance is maintained over the lifetime of the development. These requirements should help to protect and enhance the setting of landscape and townscape. A potential minor positive effect is therefore identified.  </t>
  </si>
  <si>
    <t>The policy could mention protection of landscape and townscape features such as trees and protecting sensitive areas and protected views in order to perform more positively.</t>
  </si>
  <si>
    <t xml:space="preserve">The policy requires proposals to incorporate sustainability measures, durable high-quality materials and to contribute where feasible to the circular economy. Sustainability measures could be interpreted to include water efficiency and efficient use of materials. Reference to the circular economy could include the reuse of demolition materials, sustainable material etc but it is open to interpretation. An uncertain effect is therefore identified. </t>
  </si>
  <si>
    <t xml:space="preserve">The policy could do more to clarify that the design and layout of the development should incorporate sustainable materials, water efficiency, soil conservation, protection of the water environment and SUDs etc. Cross reference to policy CN1 Sustainable Design &amp; Retrofitting could be added to the policy. </t>
  </si>
  <si>
    <t xml:space="preserve">The policy requires proposals to incorporate sustainability measures  and to contribute where feasible to the circular economy.  Reference to the circular economy could include the reuse of demolition materials, sustainable materials etc but it is open to interpretation. An uncertain effect is therefore identified. </t>
  </si>
  <si>
    <t xml:space="preserve">The policy could do more to clarify that the design and layout of the development should incorporate sustainable materials, incorporate space for waste separation, reuse of buildings, and encourage proposal to follow the waste hierarchy. Cross reference to policy CN1 Sustainable Design &amp; Retrofitting could be added to the policy. </t>
  </si>
  <si>
    <t>GR2 Inclusive Neighbourhoods</t>
  </si>
  <si>
    <t xml:space="preserve">The policy outlines how the location, design and layout of development, and any associated improvements to the public realm, transport and other infrastructure, will be required to contribute to the creation of inclusive neighbourhoods. </t>
  </si>
  <si>
    <t>Medium (10yrs)</t>
  </si>
  <si>
    <t>The policy requires non-residential development and change of use proposals to be appropriately located to sustain town centres, neighbourhood parades and local employment opportunities. This addresses some of the assessment questions and supports the achievement of the IIA objective. A potential minor positive effect is identified.</t>
  </si>
  <si>
    <t>The policy requires that non-residential development and change of use proposals must be accessible to all and with dignity. New residential development and conversion proposals must provide accessible homes, ensuring good access to services and facilities. All proposals must be safe and secure for Harrow’s diverse population in line with Secured by Design principles. Finally, the policy requires major development within town centres including proposals for public buildings, visitor attractions and tourist accommodation, and Green Grid projects, to make appropriate provision for the comfort and convenience of all users, including those with special mobility requirements. This addresses some of the assessment questions and supports the achievement of the IIA objective. A potential minor positive effect is identified.</t>
  </si>
  <si>
    <t xml:space="preserve">The performance of this policy could be improved if it also encouraged developers to provide new or improved facilities such as community meeting facilities, education, retail, sports and leisure, health etc.  </t>
  </si>
  <si>
    <t>The policy requires that non-residential development and change of use proposals must be accessible to all and with dignity. New residential development and conversion proposals must provide accessible homes, ensuring good access to services and facilities. All proposals must be safe and secure for Harrow’s diverse population in line with Secured by Design principles. Major proposals will be expected to demonstrate how they contribute to the creation of inclusive neighbourhoods within and beyond the site boundary. Where appropriate this must include public realm improvements to enhance permeability and useability for walking &amp; cycling and compliance with Local Plan Policy GR3 (Public realm and connecting places) and Policy M1 (Sustainable Transport). These requirements address some of the assessment questions and supports the achievement of the IIA objective. A potential minor positive effect is identified.</t>
  </si>
  <si>
    <t>Ensure everyone has access to open space to help promote healthy lifestyles and wellbeing?</t>
  </si>
  <si>
    <t>The policy requires that non-residential development and change of use proposals must be accessible to all and with dignity. Major proposals will be expected to demonstrate how they contribute to the creation of inclusive neighbourhoods within and beyond the site boundary. Where appropriate this must include public realm improvements to enhance permeability and useability for walking &amp; cycling and compliance with Local Plan Policy GR3 (Public realm and connecting places) and Policy M1 (Sustainable Transport). These requirements address some of the assessment questions and supports the achievement of the IIA objective. A potential minor positive effect is identified.</t>
  </si>
  <si>
    <t>The policy neither supports nor detracts from the achievement of the IIA objective.  These assessment questions are addressed by the High Quality Design policy (GR1). Therefore a neutral effect is predicted.</t>
  </si>
  <si>
    <t xml:space="preserve">The policy encourages sensitive adaptations of heritage assets which contribute to the creation of lifetime neighbourhoods whilst taking into consideration other relevant development plan policies. This has the potential to address several of the assessment questions and supports the overall achievement of the IIA objective and therefore a potential minor positive effect is identified. </t>
  </si>
  <si>
    <t xml:space="preserve">The policy requires the location, design and layout of development, and any associated improvements to the public realm, transport and other infrastructure to contribute to the creation of inclusive neighbourhoods. This could have relevance to local character and landscape. The policy encourages adaptation of heritage assets which could have indirect positive effects on townscape. Overall a neutral effect is identified as the policy does not specifically mention townscape, local character and distinctiveness and these matters are addressed by other policies within the Local Plan, such as the High Quality Design Policy (GR1). </t>
  </si>
  <si>
    <t>GR3 Public Realm and Connecting Places</t>
  </si>
  <si>
    <t xml:space="preserve">None. </t>
  </si>
  <si>
    <t>The policy relates to new public realm developments and requires them to be designed to achieve the Mayor’s Healthy Streets for London indicators. The policy inherently supports walking and cycling. It requires wayfinding signs and infrastructure for cyclists to be provided in a sufficient and well designed manner. The policy encourages provision of areas of rest including seating, shade, and shelter which should assist more vulnerable member of protected groups. These requirements address some of the assessment questions and supports the achievement of the IIA objective. A potential minor positive effect is identified.</t>
  </si>
  <si>
    <t xml:space="preserve">The policy could perform more positively if it specifically encouraged accessible access for all, with dignity, and addressed any existing issues with accessibility in public spaces such as stepped access. </t>
  </si>
  <si>
    <t xml:space="preserve">The policy encourages public art within the public realm and, where appropriate, public realm should be adaptable for performance / cultural uses. The policy also supports active travel. These factors support the overall achievement of this IIA objective and a potential minor positive effect is identified. </t>
  </si>
  <si>
    <t>The policy relates to new public realm developments and requires them to be designed to achieve the Mayor’s Healthy Streets for London indicators to promote non-vehicular travel in a safe, effective, and efficient manner. The policy inherently supports walking and cycling. It requires wayfinding signs and infrastructure for cyclists to be provided in a sufficient and well designed manner. These requirements address some of the assessment questions and supports the achievement of the IIA objective. A potential minor positive effect is identified.</t>
  </si>
  <si>
    <t>The policy relates to new public realm developments and requires them to be designed to achieve the Mayor’s Healthy Streets for London indicators to promote non-vehicular travel in a safe, effective, and efficient manner. It also mentions consideration of night time as well as day time wayfinding. The policy requirements address some of the assessment questions and supports the achievement of the IIA objective. A potential minor positive effect is identified.</t>
  </si>
  <si>
    <t xml:space="preserve">The policy could be improved with inclusion of requirements regarding the design of lighting of the public realm to ensure safety but also avoid unnecessary light pollution. </t>
  </si>
  <si>
    <t>Short/Medium</t>
  </si>
  <si>
    <t>The policy encourages the careful implementation of electric car charging points into the public realm. This supports this IIA objective and addresses one of the assessment questions. A potential minor positive effect is therefore identified.</t>
  </si>
  <si>
    <t xml:space="preserve">The policy could be improved with inclusion of requirements regarding the energy efficiency of public realm lighting. </t>
  </si>
  <si>
    <t>The policy encourages the provision of areas of rest including seating, shade, and shelter which may be increasingly require with hotter, drier summers and wetter winters. Provision of free drinking water also supports sustainable use of materials and adapting to potentially warmer summers. These policy requirements address some of the assessment questions and supports the achievement of the IIA objective. A potential minor positive effect is identified.</t>
  </si>
  <si>
    <t xml:space="preserve">The potential effect of the policy in relation to this IIA objective is currently neutral but an enhancement measure is put forward to improve its performance. </t>
  </si>
  <si>
    <t xml:space="preserve">The policy could encourage the introduction of habitats within public realm developments (i.e. living walls, green roofs on shelters, flower meadow verges) which  connect with other greenspace/habitats and support the creation of networks of habitat across the borough. </t>
  </si>
  <si>
    <t xml:space="preserve">The policy requires new public realm to respond to the context in which it is proposed to be located within. This supports the achievement of this objective and one of the assessment questions and therefore a potential minor positive effect is identified. </t>
  </si>
  <si>
    <t xml:space="preserve">The policy does not mention the design of the public realm to respond specifically to the historic environment. If this requirement were added to the policy it would perform more positively. </t>
  </si>
  <si>
    <t xml:space="preserve">The policy requires new public realm to respond to the context in which it is proposed to be located within. This supports the achievement of this objective and several of the assessment questions and therefore a potential minor positive effect is identified. </t>
  </si>
  <si>
    <t xml:space="preserve">The policy does not mention the design of the public realm to respond specifically to the existing landscape/townscape character and local distinctiveness. Safeguarding landscape and townscape features such as trees is also not mentioned. If these requirements were added to the policy it would perform more positively. </t>
  </si>
  <si>
    <t>GR4 Building Heights</t>
  </si>
  <si>
    <t>The policy outlines that tall buildings are directed to designated tall building zones within the Harrow &amp; Wealdstone Opportunity Area. Within the Opportunity Area, a tall building is any building that is 7 storeys or 21m from the ground level to the highest point of the building (excluding necessary plant and roof infrastructure). The Council will seek to restrict proposals for tall buildings outside the identified tall building zones.</t>
  </si>
  <si>
    <t>The policy supports the achievement of objective IIA1 as all tall buildings (7 storeys or 21m from the ground level to the highest point of the building) are directed for development within the Harrow and Wealdstone Opportunity Area. As tall buildings are often designated as employment spaces (e.g.: offices) this could positively impact the economic development of the opportunity area. Therefore, a potential minor positive effect is recorded.</t>
  </si>
  <si>
    <t>The policy supports the achievement of objective IIA4 as safety should be incorporated into the design of tall buildings. For example, means of escape for fire. Consideration of this must include two staircases and be of a capacity to ensure or users, including maximum occupiers at anyone time of a communal area, are able to evacuate in a safe manner. A fire safety assessment must support any tall building application. Therefore, due to the consideration of safety and wellbeing, a potential minor positive effect is recorded.</t>
  </si>
  <si>
    <t>The policy supports the achievement of objective IIA5 as all tall buildings (7 storeys or 21m from the ground level to the highest point of the building) are directed for development within the Harrow and Wealdstone Opportunity Area. As tall buildings are often designated as flats this could contribute to the provision of additional homes within Harrow. Therefore, a potential minor positive effect is recorded.</t>
  </si>
  <si>
    <t>The policy supports the achievement of objective IIA7 as all tall buildings (7 storeys or 21m from the ground level to the highest point of the building) must comply with Policy D9 of the London Plan (2021). This policy states that buildings must be designed to minimise light and noise pollution. Therefore, a potential minor positive effect is recorded.</t>
  </si>
  <si>
    <t xml:space="preserve">The policy supports the achievement of objective IIA12 as developments must demonstrate how they will protect and preserve local heritage views, vistas and landmarks. Therefore, a potential minor positive effect is recorded. </t>
  </si>
  <si>
    <t>The policy supports the achievement of objective IIA12 as developments must demonstrate compliance with the design criteria in relation to visual, functional, environmental and cumulative impacts as set out in Policy D9C (Tall buildings) of the London Plan (2021). Additionally, directing the development of tall buildings into the Harrow and Wealdstone Opportunity Area will help to safeguard the design of suburban areas, which are commonly made up of two storey residential properties. The policy also considers that the stitching of tall buildings into less dense tall character areas must be satisfactorily demonstrated, as to not negatively impact the townscape character. RAF Northolt Safeguarding Zones will also be protected through the policy. Therefore, a potential significant positive effect is recorded.</t>
  </si>
  <si>
    <t xml:space="preserve">GR5 View Management </t>
  </si>
  <si>
    <t>The policy outlines that the protected views identified in Harrow will be safeguarded. Development within a Protected Views Restricted Corridor that exceeds the specified threshold height will be refused. Development within a Protected Views Setting Corridor should form an attractive element in its own right and preserve or enhance the viewers’ ability to recognise and to appreciate the landmark.</t>
  </si>
  <si>
    <t>Temporary/Reversible</t>
  </si>
  <si>
    <t>The policy supports the achievement of objective IIA3 as viewing places for protected views should be accessible and managed so that they enhance people’s experience of the view. Therefore, a potential minor positive effect is recorded.</t>
  </si>
  <si>
    <t>The policy supports the achievement of objective IIA11 as it safeguards protected views identified within Harrow, including that of heritgae landmarks such as St. Mary’s Church. Therefore, a potential minor positive effect is recorded.</t>
  </si>
  <si>
    <t>The policy supports the achievement of objective IIA12 as it safeguards protected views identified within Harrow as development within a Protected Views Restricted Corridor that exceeds the specified threshold height will be refused and development within a Protected Views Setting Corridor should form an attractive element in its own right and preserve or enhance the viewers’ ability to recognise and to appreciate landmarks (in particular St. Mary’s Church and Harrow on the Hill, and the Harrow Weald Ridge). Furthermore, opportunities to create new local views should be exploited through the design and layout of new development. Development should not harm the characteristics and composition of the protected views and their landmark elements. Therefore, a potential significant positive effect is recorded.</t>
  </si>
  <si>
    <t>GR6 Areas of Special Character</t>
  </si>
  <si>
    <t>The policy outlines how Special Character Areas will be considered in development proposals. Proposals affecting an area of special character will be assessed against a set of criteria, including impact on strategic value, desirability of preserving or enhancing the environmental, architectural, historic and landscape features and protected views. Proposals that would substantially harm an area of special character, or its setting, will be refused.</t>
  </si>
  <si>
    <t>The policy indirectly supports the achievement of objective IIA4 as proposals that would increase opportunities for appreciation of, or public access to, areas of special character will be supported. As these areas provide open/natural land, their protection from development will ensure that residents are provided with access to open space. Therefore, a potential minor positive effect is recorded.</t>
  </si>
  <si>
    <t>The policy indirectly supports the achievement of objective IIA7 as proposals that would increase opportunities for appreciation of, or public access to, areas of special character will be supported. As these areas provide substantial tree cover and open/natural land, they are subsequently contributing to the achievement of low light, air and noise pollution within the Borough. Therefore, a potential minor positive effect is recorded.</t>
  </si>
  <si>
    <t xml:space="preserve">The policy indirectly supports the achievement of objective IIA10 as proposals that would increase opportunities for appreciation of, or public access to, areas of special character will be supported. As these areas provide substantial tree cover and open/natural land, they are subsequently supporting biodiversity. Therefore, a potential minor positive effect is recorded.
</t>
  </si>
  <si>
    <t xml:space="preserve">The policy supports the achievement of objective IIA11 as proposals that would increase opportunities for appreciation of, or public access to, heritage assets within areas of special character will be supported. Proposals that would substantially harm heritage assets within an area of special character, or its setting, will be refused. Therefore, a potential minor positive effect is recorded.
</t>
  </si>
  <si>
    <t>The policy supports the achievement of objective IIA12 as proposals that would increase opportunities for appreciation of, or public access to, areas of special character will be supported and proposals that would substantially harm an area of special character, or its setting, will be refused. This includes those that would have an impact on the protected views to and from areas of special character. Therefore, a potential minor positive effect is recorded.</t>
  </si>
  <si>
    <t>GR6 Areas of Special Character: Alternative 1</t>
  </si>
  <si>
    <t>This alternative is for no policy option to be implemented.</t>
  </si>
  <si>
    <t>The alternative neither supports nor detracts from the achievement of the IIA objective.  Therefore a neutral effect is predicted.</t>
  </si>
  <si>
    <t>It is unclear whether the alternative supports the achievement of objective IIA4 as a lack of policy removes the ability of the council to set expectations for development and the protection of Special Character Areas. As a result, a lack of control through planning policy may lead to degradation of areas of special character, including those which are areas of open space. It is uncertain whether this could lead to reduced access to currently identified areas of special character, which could affect healthy lifestyles. Therefore, an uncertain effect is identified.</t>
  </si>
  <si>
    <t>Mitigation: Ensure policies that address access to open space (e.g.: Policy GI2 Open Space) specifically address access to open space in Special Character Areas.</t>
  </si>
  <si>
    <t xml:space="preserve">The alternative does not support the achievement of objective IIA10 as a lack of policy removes the ability of the council to set expectations for development and the protection of Special Character Areas. As a result, opportunities to increase the appreciation of, or public access to, areas of special character are unlikely to be managed effectively. As these areas provide substantial tree cover and open/natural land, a lack of management from policy is likely to cause degradation of areas of special character, through harm to biodiversity. Local plan policy GI3 Biodiversity would control development in terms of protecting and enhancing biodiversity through a biodiversity net gain of 20%. However, without a special character area policy, a potential minor negative effect is identified because it may not necessarily protect the specific biodiversity within the special character areas, that contribute to their designation.
</t>
  </si>
  <si>
    <t>Mitigation: Ensure policies that address biodiversity (e.g.: Policy GI3 Biodiversity) specifically address access to/enhancement of biodiversity in Special Character Areas.</t>
  </si>
  <si>
    <t xml:space="preserve">The alternative does not support the achievement of objective IIA11 as a lack of policy removes the ability of the council to set expectations for development and the protection of Special Character Areas. A lack of management from policy is likely to cause degradation of areas of special character, through  development that harms heritage assets. Local plan policy HE1 Heritage Assets would protect and enhance heritage assets across the Borough. However, without a special character area policy, a potential minor negative effect is identified as existing policies may not necessarily protect the specific heritage assets within special character areas, that contribute to their designation.
</t>
  </si>
  <si>
    <t>Mitigation: Ensure policies that address heritage assets (e.g.: Policy HE1 Heritage Assets) specifically address heritage assets in Special Character Areas.</t>
  </si>
  <si>
    <t>The alternative does not support the achievement of objective IIA12 as a lack of policy removes the ability of the council to set expectations for development and the protection of Special Character Areas. A lack of management from policy is likely to cause degradation of areas of special character, through development that substantially harms an area of special character or its setting. This includes those that would have an impact on the protected views to and from areas of special character. Local plan policy GR5 View Management would control development in terms of protecting and enhancing views across the Borough. However, without a special character area policy, a potential minor negative effect is identified as existing policies may not necessarily protect the specific landscape/townscape attributes within special character areas, that contribute to their designation.</t>
  </si>
  <si>
    <t>Mitigation: Ensure policies that address protected views and character (e.g.: Policy GR5 View Management) specifically address landscape/townscape attributes in Special Character Areas.</t>
  </si>
  <si>
    <t>GR7 External Lighting</t>
  </si>
  <si>
    <t>The policy outlines how external lighting will be considered in development proposals. New development should incorporate appropriate external lighting and be designed to mitigate wider harm. Proposals for floodlighting will be supported where it would enhance sport facilities and would not be detrimental to the character of the open land, the amenity of neighbouring occupiers, or harmful to biodiversity.</t>
  </si>
  <si>
    <t xml:space="preserve">The policy supports the achievement of objective IIA4 as proposals for external lighting incorporated into new developments should help to ensure Secure by Design. Appropriate levels of external lighting, such as through the provision of clear lines of sight, help to make sure that people feel safe. Proposals for floodlighting will also be supported where they would enhance sport facilities, helping to improve existing recreational facilities. Therefore, a potential minor positive effect is recorded.
</t>
  </si>
  <si>
    <t xml:space="preserve">The policy supports the achievement of objective IIA7 as proposals for external lighting incorporated into new developments should be designed to minimise light pollution and light trespass, created by poor angling of lights. New developments should prepare a lighting strategy, which details lighting requirements and any mitigation identified for impacts on the wider area. Therefore, a potential minor positive effect is recorded.
</t>
  </si>
  <si>
    <t>The policy supports the achievement of objective IIA10 as proposals for external lighting incorporated into new developments should be designed with existing biodiversity and natural habitats in mind. Lighting should minimise the level of illumination required, glare, angle and light trespass, in order to mitigate any harm to sensitive receptors such as species. Therefore, a potential minor positive effect is recorded.</t>
  </si>
  <si>
    <t>The policy supports the achievement of objective IIA12 as proposals for floodlighting for sports facilities will be supported where it would not be detrimental to the character of the open land. Additionally, external lighting incorporated into new developments should be appropriate for its purpose and its setting. Proposals within or in close proximity to Green Belt, Metropolitan Open Land, and Open space must consider these as areas of less light source, and proposals should not harm this context. Therefore, a potential minor positive effect is recorded.</t>
  </si>
  <si>
    <t>GR8 Shopfronts and Forecourts</t>
  </si>
  <si>
    <t>The policy outlines how shopfronts and forecourts will be considered in development proposals. Proposals will be assessed against a set of criteria, including how the shopfront/forecourt incorporates appropriate safety and design, as well as supports the preservation of heritage assets and accessibility. The policy also considers security shutters and tables, chairs and other ancillary paraphernalia.</t>
  </si>
  <si>
    <t>The policy supports the achievement of objective IIA1 as proposals for well designed shopfronts can contribute to the success of the Borough’s shopping areas, and subsequently supports economic growth. For example, outdoor dining areas provide opportunities for businesses to increase their turnover as they are able to provide for more customers. Therefore, a potential minor positive effect is recorded.</t>
  </si>
  <si>
    <t xml:space="preserve">The policy supports the achievement of objective IIA4 as proposals for shopfronts including blinds, canopies, front extensions and development on forecourts will be supported where they provide inclusive access for customers and employees of all-abilities. Tables, chairs and other ancillary paraphernalia on forecourts must also ensure that pedestrian thoroughfare is not obstructed, allowing for the free flow of pedestrians including those with disabilities. Therefore, a potential minor positive effect is recorded. </t>
  </si>
  <si>
    <t>The policy supports the achievement of objective IIA4 as proposals for shopfronts including blinds, canopies, front extensions and development on forecourts will be supported where they are designed safety to ensure that they do not obstruct/adversely affect pedestrian or highway safety, particularly for users with visual impairment or impaired mobility. Tables, chairs and other ancillary paraphernalia on forecourts must ensure that highway safety is not compromised. Where security shutters are proposed they should be of an open mesh design and ideally internally located internally, in order to lessen community fear of crime. If appropriate, safety and security features including toughened glass should be installed. Therefore, a potential minor positive effect is recorded.</t>
  </si>
  <si>
    <t>The policy supports the achievement of objective IIA11 as proposals for shopfronts including blinds, canopies, front extensions and development on forecourts will be supported where they would preserve or enhance heritage assets. Therefore, a potential minor positive effect is recorded.</t>
  </si>
  <si>
    <t xml:space="preserve">The policy supports the achievement of objective IIA12 as proposals for shopfronts including blinds, canopies, front extensions and development on forecourts will be supported where they are of a scale and proportion appropriate to the host building, architectural character and the wider character of the area. Proposals will also be supported where the illumination of shopfronts and forecourts would not detrimentally affect the character or appearance of a conservation area. Therefore, a potential minor positive effect is recorded.
</t>
  </si>
  <si>
    <t xml:space="preserve">GR9 Outdoor Advertisements, Digital Displays and Hoardings </t>
  </si>
  <si>
    <t xml:space="preserve">The policy outlines how outdoor advertisements, digital displays and hoardings will be considered in development proposals. Proposals will be assessed against a set of criteria, including how the advertisements/display incorporates appropriate safety and design, as well as supports accessibility. </t>
  </si>
  <si>
    <t>The policy supports the achievement of objective IIA3 as proposals for advertisements on buildings and freestanding units will be supported where they help to achieve an inclusive, legible environment. This should ensure that advertisements are accessible to everyone, regardless of any language/sight/hearing barriers. Therefore, a potential minor positive effect is recorded.</t>
  </si>
  <si>
    <t>The policy supports the achievement of objective IIA4 as proposals for advertisements on buildings and freestanding units will be supported where they do not impede any existing or proposed surveillance equipment, and contribute positively to public perceptions of security. Advertisements should also contribute to the safety of the environment for pedestrians, cyclists and drivers. Therefore, a potential minor positive effect is recorded.</t>
  </si>
  <si>
    <t xml:space="preserve">The policy supports the achievement of objective IIA7 as proposals for advertisements on buildings and freestanding units will be supported where they do not adversely affect the amenity of any residential or sensitive area, through siting, light or noise. Therefore, as the policy aims to minimise noise and light pollution from advertisements, a potential significant positive effect is recorded.
</t>
  </si>
  <si>
    <t xml:space="preserve">The policy supports the achievement of objective IIA11 as proposals for advertisements on buildings and freestanding units will be supported where they do not adversely affect the visual amenity of any sensitive area including conservation areas. Listed buildings (including locally listed buildings) should also be considered sensitively, and advertisement near these assets may require listed building consent. Therefore, a potential minor positive effect is recorded.
</t>
  </si>
  <si>
    <t>The policy supports the achievement of objective IIA12 as proposals for advertisements on buildings and freestanding units will be supported where they do not adversely affect the visual amenity of any sensitive area including the Green Belt, Metropolitan Open Land, Areas of Special Character, and local areas of special character. They should also be appropriate in scale and illumination to the location and the host building. Similarly, advertisements on Electric Vehicle charging stations must be proportionate to the charging station and should  advertise the service provider only. Therefore, a potential minor positive effect is recorded.</t>
  </si>
  <si>
    <t xml:space="preserve">GR10 Infill and Backland Sites, Back Gardens and Amenity Areas </t>
  </si>
  <si>
    <t xml:space="preserve">The policy outlines how infill and backland sites, back gardens and amenity areas will be considered in development proposals. Proposals will be assessed against a set of criteria, including how the area incorporates appropriate design, as well as supports the delivery of homes and biodiversity. </t>
  </si>
  <si>
    <t>It is assumed that development relating to infill and backland sites, back gardens and amenity areas would not be widespread across the Borough, and would result in a low number of proposals for development.</t>
  </si>
  <si>
    <t>The policy supports the achievement of objective IIA3 as proposals for infill, backland sites, [non-designated] open space, garden land and garage sites will be supported where the development is accessible to all. Therefore, due to the provision of accessibility, a potential minor positive effect is recorded.</t>
  </si>
  <si>
    <t>The policy supports the achievement of objective IIA4 as proposals for gap sites located in an established street scene will be supported where they ensure sufficient private garden / amenity space is provided for both the proposal site and any donor property. Proposals that are located on backland sites will be supported where they ensure secure by design measures have been addressed, and proposals for new housing on non-designated open space will be supported where they ensure highway safety is maintained. Therefore, due to the provision of private amenity areas and the implementation of secure measures, a potential minor positive effect is recorded.</t>
  </si>
  <si>
    <t xml:space="preserve">The policy supports the achievement of objective IIA5 as proposals for infill, backland sites, [non-designated] open space, garden land and garage sites will only be supported where proposals assist in the delivery of homes across the Borough [Strategic Housing Policy 03]. Additionally, proposals will be supported where the development is accessible to all. Therefore, due to the contribution of small sites to the delivery of housing across Harrow, a potential minor positive effect is recorded. </t>
  </si>
  <si>
    <t>The policy supports the achievement of objective IIA6 as proposals for gap sites and backland sites will be supported where appropriate bike storage can be provided. Provision of bike storage should encourage residents to utilise active methods of travel such as cycling more often. Therefore, a potential minor positive effect is recorded.</t>
  </si>
  <si>
    <t>The policy supports the achievement of objective IIA10 as proposals for Infill, backland sites, [non-designated] open space, garden land and garage sites will only be supported where they ensure a satisfactory quantum and quality of landscaping, which creates biodiversity enhancements. Therefore, a potential minor positive effect is recorded.</t>
  </si>
  <si>
    <t>The policy supports the achievement of objective IIA12 as proposals for infill, backland sites, [non-designated] open space, garden land and garage sites will only be supported if they are of high-quality design, more specifically if they are of appropriate scale and intensity. Therefore, a potential minor positive effect is recorded.</t>
  </si>
  <si>
    <t>The policy supports the achievement of objective IIA14 as proposals for gap sites and backland sites will be supported where appropriate waste storage and waste serving can be provided. Therefore, a potential minor positive effect is recorded.</t>
  </si>
  <si>
    <t xml:space="preserve">GR10 Infill and Backland Sites, Back Gardens and Amenity Areas: Alternative 1 </t>
  </si>
  <si>
    <t>The alternative does not supports the achievement of objective IIA4 as a lack of policy means that the provision of sufficient private garden/amenity space for proposal sites and any donor property is not guaranteed for developments. Therefore, a potential minor negative effect is recorded.</t>
  </si>
  <si>
    <t xml:space="preserve">The alternative (not policy) may result in more development of infill, backland sites, [non-designated] open space, garden land and garage sites for housing which would support this IIA objective, although delivery may not be in line with the Strategic Housing Policy 03 in terms of location and sizes. A potential minor positive effect is recorded. </t>
  </si>
  <si>
    <t>Development of infill, backlands sites etc could have a potentially negative effect on biodiversity through loss of habitats however, policy GI3 Biodiversity provides mitigation through requiring biodiversity net gain from all development proposals. Therefore a neutral effect is predicted.</t>
  </si>
  <si>
    <t>The alternative does not support the achievement of objective IIA12 as a lack of policy relating to proposals for infill, backland sites, [non-designated] open space, garden land and garage sites means that they might not be of high-quality design, and thus may be developed at an inappropriate scale and intensity. Therefore, a potential minor negative effect is recorded.</t>
  </si>
  <si>
    <t>GR10 Infill and Backland Sites, Back Gardens and Amenity Areas: Alternative 2</t>
  </si>
  <si>
    <t>This alternative is for a more permissive policy option to be implemented.</t>
  </si>
  <si>
    <t>It is assumed that development relating to infill and backland sites, back gardens and amenity areas would not be widespread across the Borough, and would result in a low number of proposals for development. It is assumed that the alternative would be a more permission verison of the preferred policy.</t>
  </si>
  <si>
    <t xml:space="preserve">Proposals for infill, backland sites, [non-designated] open space, garden land and garage sites will be supported where the development is accessible to all. The policy will also support the provision of housing in the Borough. However, a more permissive policy may lead to development in areas where delivery of housing is not preferred (e.g.: the suburban area) and therefore may lead to an over development of homes in certain areas. This may lead to issues with access to local community facilities (education, health), as supporting infrastructure has not been provisioned for. Therefore, an uncertain effect is recorded.
</t>
  </si>
  <si>
    <t>Mitigation: the policy needs to incorporate a consideration of accessibility into the more permissive policy.</t>
  </si>
  <si>
    <t xml:space="preserve">Proposals for infill, backland sites, [non-designated] open space, garden land and garage sites will assist in the delivery of homes across the Borough [Strategic Housing Policy 03]. However, a more permissive policy may lead to development in areas where delivery of housing is not preferred (e.g.: the suburban area) and therefore may lead to an over development of homes in certain areas.  Therefore, an uncertain effect is recorded.
</t>
  </si>
  <si>
    <t>Mitigation: the policy needs to incorporate a consideration of local housing need into the more permissive policy.</t>
  </si>
  <si>
    <t>The alternative highlights that proposals for gap sites and backland sites will be supported where appropriate bike storage can be provided. Provision of bike storage should encourage residents to utilise active methods of travel such as cycling more often. However, a more permissive policy may lead to development in areas where active methods of travel, including public transport, are less accessible. Therefore, an uncertain effect is recorded.</t>
  </si>
  <si>
    <t>Mitigation: the policy needs to incorporate a consideration of accessibility and sustainable transport into the more permissive policy.</t>
  </si>
  <si>
    <t>It is assumed that in this alternative, proposals for infill, backland sites, [non-designated] open space, garden land and garage sites will only be supported if they are of high-quality design, more specifically if they are of appropriate scale and intensity. However, a more permissive policy may mean that there are more proposals,  they could be less appropriately located, and subsequently may result in a level of change that the suburban areas of Harrow are not able to comfortably adapt to. Therefore, a potential significant negative effect is recorded.</t>
  </si>
  <si>
    <t>Mitigation: a more restrictive policy to ensure that development is focused in areas that does not impact on the character of the area.</t>
  </si>
  <si>
    <t>The policy supports the achievement of objective IIA14 as proposals for gap sites and backland sites will be supported where appropriate waste servicing and storage can be provided. Therefore, a potential minor positive effect is recorded.</t>
  </si>
  <si>
    <t>GR11 Planning Obligations</t>
  </si>
  <si>
    <t>The policy outlines how planning obligations will be sought on a scheme-by-scheme basis to secure the provision of affordable housing, and to ensure that all relevant development proposals provide or fund improvements to mitigate site specific impacts made necessary by the proposal. Applications that fail to secure an appropriate Planning Obligation to make the proposal acceptable will be refused.</t>
  </si>
  <si>
    <t>borough Wide</t>
  </si>
  <si>
    <t xml:space="preserve">The policy supports the achievement of objective IIA2 as a non-monetary contribution relating to employment and training provision can be agreed as an obligation by the Council and developer, where new development requires a bespoke mitigation to make a scheme acceptable in planning terms. Therefore, a potential minor positive effect is recorded.
</t>
  </si>
  <si>
    <t>The policy supports the achievement of objective IIA5 as the provision of the Harrow Community Infrastructure Levy (CIL) will ensure that new development helps to fund the cost of new or enhanced strategic infrastructure such as schools, libraries and healthcare. This will support the cumulative impacts of development across the borough. Therefore, a potential minor positive effect is recorded.</t>
  </si>
  <si>
    <t>The policy supports the achievement of objective IIA5 as the provision of the Harrow Community Infrastructure Levy (CIL) will ensure that new development helps to fund the cost of new or enhanced strategic infrastructure such as libraries. This will support the cumulative impacts of development across the borough. Therefore, a potential minor positive effect is recorded.</t>
  </si>
  <si>
    <t>The policy supports the achievement of objective IIA5 as planning obligations will be implemented in residential development schemes to secure the provision of affordable housing, and to ensure that all relevant proposals mitigate site specific impacts that are necessary to the development. Therefore, a potential minor positive effect is recorded.</t>
  </si>
  <si>
    <t>The policy supports the achievement of objective IIA6 as a non-monetary contribution relating to travel plans can be agreed as an obligation by the Council and developer, where new development requires a bespoke mitigation to make a scheme acceptable in planning terms. Therefore, a potential minor positive effect is recorded.</t>
  </si>
  <si>
    <t>The policy supports the achievement of objective IIA10 as a non-monetary contribution relating to biodiversity net gain can be agreed as an obligation by the Council and developer, where new development requires a bespoke mitigation to make a scheme acceptable in planning terms. Therefore, a potential minor positive effect is recorded.</t>
  </si>
  <si>
    <t>The policy supports the achievement of objective IIA12 as a non-monetary contribution relating to design can be agreed as an obligation by the Council and developer, where new development requires a bespoke mitigation to make a scheme acceptable in planning terms. Therefore, a potential minor positive effect is recorded.</t>
  </si>
  <si>
    <t>Strategic Policy 02: Harrow Heritage Assets</t>
  </si>
  <si>
    <t>Chapter 03: Heritage</t>
  </si>
  <si>
    <t>The policy outlines how the Council will manage heritage assets to ensure that development proposals preserve or enhance the significance of heritage assets (both designated or non-designated) and other historic environment assets.</t>
  </si>
  <si>
    <t xml:space="preserve">The policy provides indirect support for IIA1 as it could help increase tourism in areas such as Harrow on the Hill, in relation to protected heritage assets and specified areas of the historic environment. This could subsequently contribute to economic development within localised areas of the Borough- such as Harrow on the Hill- as footfall could increase in nearby amenities. Therefore, a potential minor positive effect is recorded.
</t>
  </si>
  <si>
    <t>The policy supports the achievement of IIA9 as it supports measures to mitigate against climate change, as long as the significance of the asset is preserved. Applications for climate change mitigation measures must include details of the significance of the heritage asset and any options to mitigate any harm. Therefore, a potential minor positive effect is recorded.</t>
  </si>
  <si>
    <t>The policy can be seen as indirectly supporting IIA10 as the protection of heritage assets and the historic environment, such as conservation areas, historic parks and gardens and local areas of special character, provided by the policy will likely benefit wildlife that utilise these areas. Therefore, a potential minor positive effect is recorded.</t>
  </si>
  <si>
    <t>The policy supports the achievement of IIA11 through the conservation and enhancement of the historic environment and heritage assets, such as listed buildings, conservation areas, historic parks and gardens, and local areas of special character. Development proposals will be managed by the council to ensure that heritage assets (designated and non-designated) are preserved and enhanced, and their social, cultural, economic and environmental significance is promoted. Undesignated heritage assets will be continually reviewed, and formally designated where appropriate. Developments that would improve access to heritage assets will be supported.  Proposals will need to identify where they may affect heritage assets; applications that do have an impact must demonstrate compliance with wider development plan policies (National Planning Policy Framework and the London Plan 2021). The deteriorated state of a heritage asset should not be taken into account when approving development. Restoration schemes and changes of use will be supported where they secure a future for the heritage asset- particularly assets on the Risk Register- and provide appropriate use and scale of development. Therefore, a potential significant positive effect is recorded.</t>
  </si>
  <si>
    <t>The policy supports the achievement of IIA12 by ensuring that new proposals developed within designated local strategic view areas, does not harm views to identified assets, such as St Mary’s Church spire on Harrow on the Hill. Therefore, a potential minor positive effect is recorded.</t>
  </si>
  <si>
    <t xml:space="preserve">HE1 Heritage Assets </t>
  </si>
  <si>
    <t>The policy outlines how heritage assets will be considered in development proposals. Proposals should describe the significance of any heritage assets affected by development, and will be assessed against a set of criteria, including how the development incorporates appropriate design and climate change mitigation.</t>
  </si>
  <si>
    <t>The policy provides support for IIA1 as proposals that support the protection and enhancement of heritage assets should demonstrate how it the development will provide 'sustainable economic benefits' to the relevant areas. For example, heritage assets could help increase tourism in specified areas of the historic environment. This could subsequently contribute to economic development within these areas of the Borough, as footfall could increase in nearby amenities. Therefore, a potential minor positive effect is recorded.</t>
  </si>
  <si>
    <t>The policy supports the achievement of IIA8 as it highlights that proposals will need to identify the significance of heritage assets on development, as they can provide opportunities to reduce climate change contributions. For example, heritage assets can be modified to reduce carbon dioxide emissions for example by allowing greater use of renewable energy and options for insulation. Therefore, a potential minor positive effect is recorded.</t>
  </si>
  <si>
    <t>The policy supports the achievement of IIA9 as it highlights that proposals will need to identify the significance of heritage assets on development, in relation to climate change mitigation. Examples include funding of public realm improvements to encourage walking and cycling; sustainable drainage techniques to reduce flooding; the reuse of heritage assets to retain embodied carbon and to minimise the need for new building materials, energy and generation of construction waste. Therefore, a potential minor positive effect is recorded.</t>
  </si>
  <si>
    <t>The policy can be seen as indirectly supporting IIA10 as the protection of heritage assets and the historic environment, such as conservation areas, historic parks and gardens and local areas of special character, provided by the policy will likely benefit and safeguard wildlife that utilise these areas. Therefore, a potential minor positive effect is recorded.</t>
  </si>
  <si>
    <t>The policy supports the achievement of IIA11 as it highlights that proposals that conserve, sustain or enhance a heritage asset and its setting will be supported. Proposals will need to identify the significance of heritage assets on development; applications must demonstrate compliance with wider development plan policies (National Planning Policy Framework and the London Plan 2021) and emerging/adopted supplementary documents (character appraisals and management plans). In order to protect and enhance heritage assets and the historic environment, the Council will exploit: opportunities to secure the future of listed buildings, particularly those on the ‘heritage at risk’ register; restore lost features/introduce new ones that would enhance the character and appearance of the conservation area; and opportunities to secure the future of local areas of special character. Proposals should aim to increase understanding and interpretation of heritage assets within the Borough, particularly through increased public access. Therefore, a potential significant positive effect is recorded.</t>
  </si>
  <si>
    <t>The policy supports the achievement of IIA12 by ensuring that the impact that new proposals may have on heritage assets is considered in terms of design, appearance and character. Design should take account of the significance of nearby assets, topography, general character of the area; current and historic uses; landscaping; and views (public and private).This includes the consideration of proportion, scale and height.  The redevelopment of some sites within conservation areas may offer the opportunity to remove features that detract from the character or appearance of the conservation area, or restore lost layouts, views or other features of significance to the conservation area. Landscape features such as trees and hedgerows should also be safeguarded in historic areas such as conservation areas, historic parks and gardens and local areas of special character. Therefore, a potential significant positive effect is recorded.</t>
  </si>
  <si>
    <t xml:space="preserve">HE2 Enabling Development </t>
  </si>
  <si>
    <t xml:space="preserve">Enabling development will only be supported where it is the only viably means of securing the long-term future of the heritage assets affected; and the enabling development is the minimum necessary, as demonstrated by robust evidence, to secure the long-term future of the heritage assets affected. </t>
  </si>
  <si>
    <t xml:space="preserve">The policy supports the achievement of objective IIA1 as it allows the conversion of historic buildings where it is the only way to secure the long-term future of a heritage asset. This is likely to lead to higher revenue uses for the building. Therefore, a potential minor positive effect is recorded. </t>
  </si>
  <si>
    <t xml:space="preserve">The policy supports the achievement of objective IIA5 as it allows the conversion of historic buildings to housing where it is the only way to secure the long-term future of a heritage asset. Therefore, a potential minor positive effect is recorded. </t>
  </si>
  <si>
    <t xml:space="preserve">The policy supports the conservation and enhancement of heritage assets, especially those on the heritage at risk register, as it allows the conversion of heritage assets into developments where it is the only way to secure the long-term future of a heritage asset. Additionally, although it is uncertain what the proposed development would be, and the impact it would have on the heritage asset as a whole, Local Plan Policy HE1 Heritage Assets should mitigate any negative impacts, as proposed development will have to prove that harm is necessary to achieve substantial public benefits that outweigh that harm, in line with NPPF guidance. Therefore a neutral effect is identified.
</t>
  </si>
  <si>
    <t>Strategic Policy 03: Meeting Harrow's Housing Needs</t>
  </si>
  <si>
    <t>Chapter 04: Housing</t>
  </si>
  <si>
    <t xml:space="preserve">This policy sets out the strategic vision for the development of homes across the Borough over the plan period, and includes the number of dwellings to be provided (minimum of 16,040 homes), the tenure of development (inc. specialist housing) and the safeguarding of current housing stock. </t>
  </si>
  <si>
    <t>This policy will indirectly support IIA1 through the development of 7,500 new homes in the Harrow and Wealdstone Opportunity Area (which contains the Harrow Metropolitan and Wealdstone District Centres) and other key areas throughout the Borough- such as town centres. The small sites policy seeks to support the incremental intensification of existing residential areas to deliver additional homes within  800m of town centres (district, major, district) and tube/rail stations, as well as within PTAL 3-6. Therefore a potential minor positive effect is predicted.</t>
  </si>
  <si>
    <t>The policy neither supports nor detracts from the achievement of the IIA objective. Therefore a neutral effect is predicted.</t>
  </si>
  <si>
    <t xml:space="preserve">This policy prioritises development within the Opportunity area, within /proximity to town centres (800m) and within proximity to tube/rail stations (800m). The plan also allows for change of use to provide supporting services and facilities. Sites should also be located where infrastructure has the most capacity to expand to support new homes. The need to provide housing for the elderly including care homes and adaptable homes to meet the needs of an ageing population is also specifically mentioned. In addition, specialist housing for vulnerable groups is noted as something that will be worked towards in collaboration with the NHS and charities. These criteria may therefore indirectly improve accessibility for residents to the services they require. </t>
  </si>
  <si>
    <t xml:space="preserve">The policy sets out criteria for the regeneration of estates, which could help to increase access to communal and other facilities within the estates (if necessary) or wider area, as well as are well designed, safe, inclusive and promote the health and well- being of communities. Therefore an indirect minor positive effect has been recorded. </t>
  </si>
  <si>
    <t xml:space="preserve">A potential significant positive effect has been identified in relation to IIA5, as this policy aims to increase the number of homes across Harrow, as well as to ensure the right size, type and tenure. Specific focus will be on the provision of family homes and those to meet the needs of an ageing population, as well as ensuring affordability for local people. New housing should be well designed to address the changing needs of its occupant (.i.e. adaptable), so that they can live independently within their existing residence. Further it seeks to increase the delivery of specialist types of older people accommodation (including low cost rented affordable units) and care homes. The delivery of a higher proportion of low cost rented housing, that are considered to be genuinely affordable to local residents, will be favoured over intermediate products. Gypsy and traveller accommodation and housing for those who require support and specialist housing is also provided by this policy. </t>
  </si>
  <si>
    <t xml:space="preserve">This policy prioritises development in locations which are accessible (eg: within  800m of town centres and tube/rail stations, as well as within locations with a PTAL 3-6), as well as prioritising residential development in areas with good existing transport links and services, such as Harrow and Wealdstone Opportunity Area (which includes Harrow Metropolitan and Wealdstone District Centres). These steps could help to promote sustainable travel habits, hence and indirect minor positive effect has been identified. </t>
  </si>
  <si>
    <t>The development of 16,040 homes over the plan period could contribute to air, noise and light pollution. It is noted that this will be dependent on the location and design of developments. Potential negative cumulative effects with regards to air, light and noise pollution in certain locations will be considered when site allocation options are assessed after the Regulation 18 consultation</t>
  </si>
  <si>
    <t xml:space="preserve">This policy encourages the development of previously developed land in accessible locations, such as the Harrow and Wealdstone Opportunity area. Some aspects of this designation are also Metropolitan Open Land but it is assumed that Policy GI1 will protect MOL from development in this area. However, it is noted that the focusing of development into town and district centres could increase the risk of impacts on the townscape and character. Therefore a minor negative effect has been recorded. </t>
  </si>
  <si>
    <t xml:space="preserve">This policy specifically requires the prioritisation of previously developed land for future housing development. Therefore a potential minor positive effect has been identified. </t>
  </si>
  <si>
    <t xml:space="preserve">The explicit mention of avoiding greenfield land where possible for future housing development could help to enhance the potential effect for IIA13. </t>
  </si>
  <si>
    <t xml:space="preserve">IIA3 and IIA6: This policy encourages development to be focused into areas which have existing good access to local services and facilities. This policy could work in combination with Chapter 10 of this Plan (specifically policy MT1), Policy HO1 and the London Mayor's Transport Strategy (MTS) to ensure there is good access to services via active and sustainable transport modes throughout the Borough. Therefore, a potential positive cumulative effect has been noted for objectives IIA3 and IIA6. </t>
  </si>
  <si>
    <t>Strategic Policy 03 - Alternative 1: High Housing Growth</t>
  </si>
  <si>
    <t xml:space="preserve">This would result in the inclusion of a housing requirement of 24,266 dwellings (1213 units per annum) between 2020-41. </t>
  </si>
  <si>
    <t xml:space="preserve">Assumed that the sub-sections of Strategic Policy 03 would apply to this policy, for example, the need for gypsy and traveller provision. </t>
  </si>
  <si>
    <t xml:space="preserve">It is unclear how residential development will be met at a higher quantum of 24,266 dwellings. A higher housing requirement may increase the pressure to redevelop some of the existing employment uses , town centre uses or mixed-use areas/uses for delivering additional housing, hence an uncertain effect has been recorded. </t>
  </si>
  <si>
    <t>The alternative neither supports nor detracts from the achievement of the IIA objective. Therefore a neutral effect is predicted.</t>
  </si>
  <si>
    <t xml:space="preserve">This alternative prioritises development in locations which are accessible, with good access to town centres and public transport links, as well as allowing for change of use to provide supporting services and facilities. Sites should also be located where infrastructure has the most capacity to expand to support new homes. The need to provide housing for the elderly including care homes and adaptable homes to meet the needs of an ageing population is also specifically mentioned. In addition, specialist housing for vulnerable groups is noted as something that will be worked towards in collaboration with the NHS and charities. These criteria may therefore indirectly improve accessibility for residents to the services they require. 
</t>
  </si>
  <si>
    <t xml:space="preserve">The alternative sets out criteria for the regeneration of estates, which could help to increase access to communal and other facilities within the estates (if necessary) or wider area, as well as are well designed, safe, inclusive and promote the health and well- being of communities. Therefore an indirect minor positive effect has been recorded. </t>
  </si>
  <si>
    <t xml:space="preserve">There is potential for a positive effect IIA5 for this alternative, as it aims to deliver 24,266 homes across Harrow. A higher housing requirement could increase opportunities to deliver additional family sized housing, affordable housing (including low cost rented housing and/or housing to meet the needs of an ageing population and those with specialist needs. This is above the need identified within the Borough, so could also help to meet unmet need within the region. However, there is some uncertainty regarding if this higher quantum would be deliverable, particularly on previously developed sites within the existing built-up area of the Borough.  </t>
  </si>
  <si>
    <t xml:space="preserve">Further investigations into the sites available for development would need to be undertaken to confirm if the 24,266 dwelling target is deliverable. </t>
  </si>
  <si>
    <t xml:space="preserve">This alternative prioritises development in locations which are accessible such as the Harrow and Wealdstone Opportunity area (which includes the Harrow Metropolitan and Wealdstone District Centres), as well as prioritising residential development in areas with good existing transport links and services (eg: within  800m of town centres and tube/rail stations, as well as within locations with a PTAL 3-6). However, there is some uncertainty in relation to whether a higher housing requirement can be accommodated within the existing urban area and whether this may result in some development in less accessible locations to local facilities, services, jobs or if more dispersed patterns of development may be required. This may have some impact on use of sustainable modes of transport hence an uncertain effect has been recorded. </t>
  </si>
  <si>
    <t xml:space="preserve">A higher quantum of development (24,266 dwellings) over the plan period could contribute to air, noise and light pollution,  particularly in areas where there are currently lower levels of pollution such as light pollution around Weald Woods. It is likely that a higher quantum will lead to greater pollution levels, although it is noted that this will be dependent on the location and design of developments. Therefore, a potential significant negative effect has been identified.  </t>
  </si>
  <si>
    <t>Further investigations into the sites available for development and design measures taken at each site to minimise air, noise and light pollution will need to be undertaken.</t>
  </si>
  <si>
    <t xml:space="preserve">An increased quantum of development could lead to increased absolute emissions across the Borough, both during construction and operational phases. Therefore a potential minor negative effect has been identified. </t>
  </si>
  <si>
    <t xml:space="preserve">It is noted within this alternative that a greater area of land would be required to meet the higher quantum of development, and this could therefore increase pressure to develop Green Belt and Metropolitan Open Land. These designations often provide natural flooding buffers, which may be removed/developed, putting future homes at risk. </t>
  </si>
  <si>
    <t xml:space="preserve">The higher quantum of growth within this alternative (24,266 dwellings) will require more land for development. It is noted within the alternative that this could therefore increase pressure to develop Green Belt and Metropolitan Open Land, if sites cannot be accomodated within existing urban areas. The development of these designations would lead to a permanent and irreversible loss of habitats and the biodiversity they support. </t>
  </si>
  <si>
    <t xml:space="preserve">The loss of Green Belt and Metropolitan Open Land would be irreversible and therefore unmitigable. </t>
  </si>
  <si>
    <t xml:space="preserve">It is unclear how a higher quantum of development (24,266 dwellings) over the plan period could affect the historic environment. A higher density of development could erode the historic setting, with a greater number of taller buildings and fewer settlement gaps. This could be mitigated by polices such as GR4 (Building Heights). However, the exact location, design and scale of development is unknown, hence an uncertain effect has been recorded. </t>
  </si>
  <si>
    <t>Further investigations into the sites available for development would need to be undertaken.</t>
  </si>
  <si>
    <t xml:space="preserve">This policy encourages the development of previously developed land in accessible locations, such as the Harrow and Wealdstone Opportunity area.  However, the higher quantum of growth within this alternative (24,266 dwellings) will require more land for development. It is noted within the alternative that this could therefore increase pressure to develop Green Belt and Metropolitan Open Land, thus giving the potential to alter the townscape and landscape features of the Borough. </t>
  </si>
  <si>
    <t xml:space="preserve">The addition of a criterion which notes that within the Harrow and Wealdstone Opportunity area, development will need to consider the potential effects on MOL both through direct development and surrounding development could help to mitigate the negative effect identified. </t>
  </si>
  <si>
    <t xml:space="preserve">Whilst the higher quantum of development in this alternative could lead to a greater volume of previously developed land being redeveloped, there is a risk that greenfield land will be needed in order to reach the housing target of 24,266dwellings. The development of such land would lead to a permanent and irreversible loss, hence a potential significant negative effect has been recorded. </t>
  </si>
  <si>
    <t xml:space="preserve">The loss of greenfield land would be permanent and irreversible. </t>
  </si>
  <si>
    <t xml:space="preserve">IIA3 and IIA6: This alternative encourages development to be focused into areas which have existing good access to local services and facilities. This alternative could work in combination with Chapter 10 of this Plan (specifically policy MT1) and the London Mayor's Transport Strategy (MTS) to ensure there is good access to services via active and sustainable transport modes throughout the Borough. Therefore, a potential positive cumulative effect has been noted. 
IIA7: The development of up to 24,266 new homes across the Borough has potential to significantly increase light, noise and air pollution, particularly in areas where there are currently lower levels of pollution such as light pollution around Weald Woods. 
IIA8: This alternative would deliver a greater density of homes, which could assist in the delivery of district heating networks. This could work in combination with Local Plan Policy CN2 and the London Plan to ensure low carbon heating is deliverable to future residents.
IIA12: This policy encourages additional housing development throughout the Borough. There is therefore potential for cumulative effects on landscape and townscape from the combined effects of developing 24,266 additional homes in the Borough, particularly in areas which are currently less densely populated. </t>
  </si>
  <si>
    <t>Strategic Policy 03 - Alternative 2: Low Housing Growth</t>
  </si>
  <si>
    <t>This would be based on the London Plan ten-year housing deliver target of 8020 homes (2019-29) and the need beyond this period would be based on the 2017 London SHLAA. This would comprise of the indicative capacity of large sites of 921 homes (phases 4: 2029-34) and 138 homes (phases 5:2034 -41), plus the London Plan small sites allowance of 3750 homes (10 years), all of which would total 4809 homes. Therefore, this approach results in a total housing requirement of 12,829 homes over a 20-year period (2021 -41).</t>
  </si>
  <si>
    <t xml:space="preserve">Assumed that the sub-sections of Strategic Policy 03 would apply to this policy, for example, the need for gypsy and traveller provision. It has been assumed that development quantum for areas of the Borough resulting from this alternative would mirror the proportions set out in the preferred policy i.e. 46% homes in Harrow and Wealdstone Opportunity Area, 15.5% in the rest of the Borough and 25% of homes on small sites. </t>
  </si>
  <si>
    <t xml:space="preserve">This policy will indirectly support IIA1 through the development of 7,500 new homes in the Harrow and Wealdstone Opportunity Area (which contains the Harrow Metropolitan and Wealdstone District Centres) and other key areas throughout the Borough, which could help to support town centres. </t>
  </si>
  <si>
    <t xml:space="preserve">This policy prioritises development in locations which are accessible, with good access to town centres and public transport links, as well as allowing for change of use to provide supporting services and facilities. Sites should also be located where infrastructure has the most capacity to expand to support new homes. The need to provide housing for the elderly including care homes and adaptable homes to meet the needs of an ageing population is also specifically mentioned. In addition, specialist housing for vulnerable groups is noted as something that will be worked towards in collaboration with the NHS and charities. These criteria may therefore indirectly improve accessibility for residents to the services they require. </t>
  </si>
  <si>
    <t xml:space="preserve">There is potential for a positive effect IIA5 for this alternative, as it aims to deliver 12,829 homes across Harrow. However, it is noted that this is unlikely to meet the identified housing need for the Borough over the plan period including the need for affordable and family sized homes, hence a potential significant negative effect has been recorded. </t>
  </si>
  <si>
    <t xml:space="preserve">This alternative prioritises development in locations which are accessible, as well as prioritising residential development in areas with good existing transport links and services. These steps could help to promote sustainable travel habits, hence and indirect minor positive effect has been identified. </t>
  </si>
  <si>
    <t>Minor negative</t>
  </si>
  <si>
    <t xml:space="preserve">The development of 12,829 homes over the plan period could contribute to air, noise and light pollution. It is noted that this will be dependent on the location and design of developments. </t>
  </si>
  <si>
    <t>The alternative neither supports nor detracts from the achievement of the IIA objective.  Therefore a neutral effect is predicted..</t>
  </si>
  <si>
    <t xml:space="preserve">IIA3 and IIA6: This alternative encourages development to be focused into areas which have existing good access to local services and facilities. This alternative could work in combination with Chapter 10 of this Plan (specifically policy MT1) and the London Mayor's Transport Strategy (MTS) to ensure there is good access to services via active and sustainable transport modes throughout the Borough. Therefore, a potential positive cumulative effect has been noted. 
IIA7: The development of up to 16,000 new homes across the Borough has potential to significantly increase light, noise and air pollution, particularly in areas where there are currently lower levels of pollution such as light pollution around Weald Woods. 
IIA12: This policy encourages additional housing development throughout the Borough. There is therefore potential for cumulative effects on landscape and townscape from the combined effects of developing ~16,000 additional homes in the Borough, particularly in areas which are currently less densely populated. </t>
  </si>
  <si>
    <t>HO1 Dwelling Size Mix</t>
  </si>
  <si>
    <t xml:space="preserve">This policy sets out the housing size and mix over the plan period, with 25% of residential development required for families to meet an identified need within the Borough. </t>
  </si>
  <si>
    <t xml:space="preserve">This policy requires the focusing of development in areas with a higher PTAL score (3-6) and considers the need to ensure housing for the elderly and families is located on lower floors in flatted developments to ensure ease of access to homes and nearby amenity spaces. Therefore, an indirect minor positive effect is recorded. </t>
  </si>
  <si>
    <r>
      <t xml:space="preserve">The inclusion of wording in criterion B (Flatted Developments) to the effect of ensuring houses on lower floors are prioritised for </t>
    </r>
    <r>
      <rPr>
        <u/>
        <sz val="11"/>
        <color theme="1"/>
        <rFont val="Calibri"/>
        <family val="2"/>
        <scheme val="minor"/>
      </rPr>
      <t>all residents</t>
    </r>
    <r>
      <rPr>
        <sz val="11"/>
        <color theme="1"/>
        <rFont val="Calibri"/>
        <family val="2"/>
        <scheme val="minor"/>
      </rPr>
      <t xml:space="preserve"> with mobility difficulties could help to enhance the potential positive effect identified.</t>
    </r>
  </si>
  <si>
    <t xml:space="preserve">This policy requires the focusing of development in areas with a higher PTAL score (3-6) and considers the need to ensure housing for the elderly and families is located on lower floors in flatted developments to ensure ease of access to homes, private gardens and nearby amenity spaces. These measure could help to increase accessibility of outside spaces for future residents (and therefore increasing quality of life and wellbeing), hence a minor positive effect is recorded. </t>
  </si>
  <si>
    <r>
      <t xml:space="preserve">The inclusion of wording in criterion B (Flatted Developments) to the effect of ensuring houses on lower floors are prioritised for </t>
    </r>
    <r>
      <rPr>
        <u/>
        <sz val="11"/>
        <color theme="1"/>
        <rFont val="Calibri"/>
        <family val="2"/>
        <scheme val="minor"/>
      </rPr>
      <t>all residents</t>
    </r>
    <r>
      <rPr>
        <sz val="11"/>
        <color theme="1"/>
        <rFont val="Calibri"/>
        <family val="2"/>
        <scheme val="minor"/>
      </rPr>
      <t xml:space="preserve"> with mobility difficulties could help to enhance the potential positive effect identified. </t>
    </r>
  </si>
  <si>
    <t xml:space="preserve">Policy HO1 could help to meet several of the sub-objectives for IIA5, as housing of a mix of sizes will be provided (with a focus on family homes to meet an identified shortfall), range of tenures, and prioritises the needs of those with accessibility difficulties in flatted developments. These measures should help to meet the identified housing need within the Borough, hence a potential significant positive effect has been identified. </t>
  </si>
  <si>
    <t xml:space="preserve">Whilst this policy will not directly increase public or active travel routes, the focussing of development in town centre areas or area with higher PTAL scores and intensification of development in areas which are most accessible could indirectly assist in increasing sustainable travel habits of future residents. </t>
  </si>
  <si>
    <t xml:space="preserve">Criterion 1b(ii) of this policy requires consideration of  local context and character when determining housing mix. This could help to ensure existing historic character and townscape are maintained, hence a potential minor positive effect has been identified. </t>
  </si>
  <si>
    <t xml:space="preserve">Criterion 1b(ii) of this policy requires consideration of  local context and character when determining housing mix. This could help to ensure existing townscape character maintained, hence a potential minor positive effect has been identified. </t>
  </si>
  <si>
    <t>HO1 Dwelling Size Mix: Alternative 1</t>
  </si>
  <si>
    <t>Alternative 1: Continue with existing policy DM24 Housing mix</t>
  </si>
  <si>
    <t xml:space="preserve">It has been assumed that criteria B (Flatted developments), C (Housing schemes solely comprising of smaller units) and D (Monitoring) would also be included within the alternatives, as these do not directly relate to the mix of dwellings element described in the alternatives. </t>
  </si>
  <si>
    <t xml:space="preserve">Alternative 1 constitutes extant Policy DM24: Housing Mix, is a highly permissive policy in relation to the size mix of housing schemes and promoting mixed and inclusive communities. It sets out a size mix for affordable housing and seeks to increase the delivery of affordable housing (including family sized housing, based on consideration of factors such as site location, character of surroundings and the need to optimise housing output on previously developed land site. Whilst this could help to ensure that there is flexibility to meet changing needs within the Borough, monitoring data indicates that the existing policy is resulting in the delivery of smaller sized dwellings (i.e. 1 or 2 bed and studio units), even though there is a significant need for family sized dwellings (i.e. three bed or more). Therefore a minor negative effect has been identified for IIA5. </t>
  </si>
  <si>
    <t>No mitigation is proposed, as the final mix of development would be dependant on detailed site plans.</t>
  </si>
  <si>
    <t>HO1 Dwelling Size Mix: Alternative 2</t>
  </si>
  <si>
    <t>Alternative 2: Do not include a target that seeks to ensure 25 of housing delivered on a scheme are family sized dwellings</t>
  </si>
  <si>
    <t>This alternative would still help to achieve the additional residential dwellings needed within the Borough and could help to increase the density of development, however, the size of these dwellings may not meet the identified need for family homes (i.e. 3 beds or more) within Harrow. Therefore, a minor negative effect has been recorded in relation to IIA5.</t>
  </si>
  <si>
    <t>HO1 Dwelling Size Mix: Alternative 3</t>
  </si>
  <si>
    <t>Alternative 3: Include a target in excess of 25% for the proportion of housing on a scheme that should be for family housing</t>
  </si>
  <si>
    <t xml:space="preserve">Alternative 3 could help to ensure the identified shortfall of family sized homes (3+beds) is addressed swiftly across the Borough, throughout the plan period. However, this potential option may have some impact on quantity of housing delivered (such as at small sites), as it may reduce the flexibility in the approach for determining an appropriate size mix for housing schemes, based on consideration of factors such as a site location, type of sites and the need to optimise housing output. This could reduce the overall number of homes which can be delivered in the Borough. Due to this uncertainty, an overall uncertain effect has been recorded. </t>
  </si>
  <si>
    <t>The creation of a stepped approach to family housing requirements linked to the size of the development within the alternative (or Policy HO1) could help to ensure that small sites remain viable, whilst still working to meet the identified need for family homes.</t>
  </si>
  <si>
    <t>HO1 Dwelling Size Mix: Alternative 4</t>
  </si>
  <si>
    <t>Alternative 4: Do not apply 25% family housing target to minor development</t>
  </si>
  <si>
    <t xml:space="preserve">This alternative is likely to perform very similarly to HO1 as the premise remains the same, bar the exclusion of minor developments from the 25% family dwelling threshold. However, it is noted that a large proportion of sites (47%) are likely to be small (&lt;0.25ha), therefore there is a risk with this alternative that the identified need for additional family homes within the Borough will not be addressed, and could in fact worsen. Without a policy requirement, it is uncertain whether family sized housing would come forward on small housing sites. Consequently, an uncertain effect is identified for IIA5. </t>
  </si>
  <si>
    <t>HO2 Conversion and redevelopment of larger dwellings</t>
  </si>
  <si>
    <t xml:space="preserve">Chapter 04: Housing </t>
  </si>
  <si>
    <t xml:space="preserve">To effectively manage housing growth and ensure that residential conversions into multiple homes do not have a detrimental impact on the character, stock of family sized housing and amenity of local areas; permission will only be granted for proposals for the conversion of larger homes into smaller self-contained residential units (C3) where certain criteria are met, such as the retaining of family-sized space and consideration of local townscape. </t>
  </si>
  <si>
    <t xml:space="preserve">This policy requires the focusing of development in areas with a higher PTAL score (3-6) which should ensure residents have good access local facilities and services, including public transport. The policy also considers the need to ensure ground floor flats are designed with those with physical disabilities and elderly residents in mind. This could help to ensure ease of access to homes and nearby amenity spaces for all future residents. Therefore, an indirect minor positive effect is recorded. </t>
  </si>
  <si>
    <t xml:space="preserve">This policy requires conversions to ensure all homes are dual aspect, with privacy, daylight and exposure to external noise. These factors will contribute to ensuring the health and wellbeing of residents is maintained. The focusing of development in areas with a higher PTAL score (3-6), which could indirectly help to ensure future residents are able to utilise active travel such as cycling. Therefore, an overall minor positive effect has been recorded, </t>
  </si>
  <si>
    <t xml:space="preserve">It is suggested the criterion 3e is reworded from "a satisfactory environment in terms of…" to "achieve an excellent environmental in relation to…", as this could help to ensure proposal aspire to achieving the best living conditions for future residents. </t>
  </si>
  <si>
    <t>Policy HO2 allows for the conversion of homes into multiple dwellings, providing certain criteria are met.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A potential significant positive effect has been identified, although it is noted that this is of low magnitude due to the small number of conversions likely to occur from total residential development.</t>
  </si>
  <si>
    <t xml:space="preserve">Whilst this policy will not directly increase public or active travel routes, the focussing of development in areas with higher PTAL scores and intensification of development in areas which are most accessible could indirectly assist in increasing sustainable travel habits of future residents. </t>
  </si>
  <si>
    <t xml:space="preserve">Policy HO2 contains a specific criterion (2e) which requires conversion developments to ensure there is adequate light, with limited noise exposure. </t>
  </si>
  <si>
    <t>The policy supports the achievement of objective IIA8 as it highlights that development proposals should be located in the most appropriate area for public transport (e.g.: areas that have a PTAL rating of 3-6 with good access to public transport, local services and facilities). This promotes the use of sustainable modes of transport. Additionally, Criterion 2j of Policy HO2 includes a requirement for conversions to provide parking on-site in order to avoid more on street parking. Whilst this could be seen to be encouraging car use, parking provision will be in line with the Parking policy (Policy M2) and by providing off-street parking, it may facilitate the installation of electric charging points. Overall, a minor positive effect is identified.</t>
  </si>
  <si>
    <t xml:space="preserve">An indirect minor positive effect has been identified for IIA11, as policy HO2 requires conversions to retain existing entrances to dwellings where possible, and ensure external alterations of not detract from the appearance of properties. In areas with strong heritage character, this could help to maintain the current setting. </t>
  </si>
  <si>
    <t xml:space="preserve">The addition of explicit text which requires the consideration of the local historic environment could help to further improve the score for IIA13. </t>
  </si>
  <si>
    <t xml:space="preserve">Policy HO2 contains a number of criteria which should help to ensure conversions are undertaken in a sympathetic manner to the existing townscape, through careful design. For example, criteria 3h and 3i require external alterations and landscaping fits in with the current street setting. </t>
  </si>
  <si>
    <t xml:space="preserve">Policy HO2 allows for the conversion of homes into multiple dwellings, providing certain criteria are met. This could help to encourage the redevelopment of previously developed land, whilst also increasing the number of homes within the Borough - thus avoiding the need to develop on as much greenfield land. Therefore, an indirect minor positive effect has been identified. </t>
  </si>
  <si>
    <t>Policy HO2 requires conversions to retain space for waste and recycling, and also allows for the redevelopment of existing buildings into multiple homes rather than demolition.</t>
  </si>
  <si>
    <t>HO2: Conversion and redevelopment of larger dwellings - Alternative 1</t>
  </si>
  <si>
    <t>Continue with the approach of the existing development management policy DM26 (i.e. no locational, minimum size requirements or replacement family-size dwelling requirements).</t>
  </si>
  <si>
    <t xml:space="preserve">This policy requires conversions to ensure all homes are  designed with privacy, daylight and exposure to external noise considered. These factors could contribute to ensuring the health and wellbeing of residents is maintained. Therefore, an overall minor positive effect has been recorded, </t>
  </si>
  <si>
    <t xml:space="preserve">It is suggested Policy DM26 is reworded to "achieve an excellent environmental in relation to…", as this could help to ensure proposal aspire to achieving the best living conditions for future residents. </t>
  </si>
  <si>
    <t xml:space="preserve">Alternative 1 (Existing Policy DM26)  allows for the conversion of homes into multiple dwellings, providing certain criteria are met. This could help to meet housing needs by increasing the total number of dwellings in the Borough. However, it is noted that there are no size requirements or criteria to ensure at least on family home is maintained. This could lead to an increase in the number of smaller dwellings and a decrease in the number of family sized homes, which may not meet the needs of the Borough. Therefore, an uncertain effect is identified as it is unclear if an increase in flats would help to meet current needs in the Borough. </t>
  </si>
  <si>
    <t xml:space="preserve">The precise nature of potential effects for IIA5 cannot be determined without details of the design and location of sites this alternative could apply to. However, it is noted that this is unlikely to be known in advance for the entire plan period. </t>
  </si>
  <si>
    <t xml:space="preserve">Alternative 1  contains a specific criterion which requires conversion developments to ensure there is adequate light, with limited noise exposure, through the implementation of existing Policy DM26. </t>
  </si>
  <si>
    <t>Criterion 3j of the preferred Policy HO2 includes a requirement for conversions to provide parking on-site in order to avoid more on street parking. Whilst this could be seen to be encouraging car use, parking provision will be in line with the Parking policy (Policy M2) and by providing off-street parking, it may facilitate the installation of electric charging points. Overall, a neutral effect is identified.</t>
  </si>
  <si>
    <t xml:space="preserve">Alternative 1 (Existing Policy DM26) allows for the conversion of homes into multiple dwellings, providing certain criteria are met. This could help to encourage the redevelopment of previously developed land, whilst also increasing the number of homes within the Borough - thus avoiding the need to develop on as much greenfield land. Therefore, an indirect minor positive effect has been identified. </t>
  </si>
  <si>
    <t>Alternative 1 (Existing Policy DM26) requires conversions to retain space for waste bins, and also allows for the redevelopment of existing buildings into multiple homes rather than demolition.</t>
  </si>
  <si>
    <t>HO2: Conversion and redevelopment of larger dwellings - Alternative 2</t>
  </si>
  <si>
    <t>Policy should not include a minimum 130m2 size threshold for the conversion/redevelopment of homes into flats.</t>
  </si>
  <si>
    <t>It has been assumed that this alternative would include proposed wording of Policy HO2, bar criterion 1a.</t>
  </si>
  <si>
    <t xml:space="preserve">This alternative requires the focusing of development in areas with a higher PTAL score (3-6) which should ensure residents have good access local facilities and services, including public transport. The alternative also considers the need to ensure ground floor flats are designed with those with physical disabilities and elderly residents in mind. This could help to ensure ease of access to homes and nearby amenity spaces for all future residents. Therefore, an indirect minor positive effect is recorded. </t>
  </si>
  <si>
    <t xml:space="preserve">This alternative requires conversions to ensure all homes are dual aspect, with privacy, daylight and exposure t external noise. These factors will contribute to ensuring the health and wellbeing of residents is maintained. The focusing of development in areas with a higher PTAL score (3-6), which could indirectly help to ensure future residents are able to utilise active travel such as cycling. However, there are no minimum size thresholds for this alternative, which could lead to the creation of small, cramped dwellings. Further details of developments are needed to determine the nature of effects for IIA4, hence an uncertain effect has been recorded. </t>
  </si>
  <si>
    <t xml:space="preserve">The precise nature of potential effects for IIA4 cannot be determined without details of the design and location of sites this alternative could apply to. However, it is noted that this is unlikely to be known in advance for the entire plan period. </t>
  </si>
  <si>
    <t xml:space="preserve">Alternative 2 allows for the conversion of homes into multiple dwellings, providing certain criteria are met. This could help to meet housing needs by increasing the total number of dwellings in the Borough. However, it is noted that there are no size requirements or criteria to ensure at least on family home is maintained. This could lead to an increase in the number of smaller dwellings and a decrease in the number of family sized homes, which may not meet the needs of the Borough. Therefore, an uncertain effect is identified as it is unclear if an increase in flats would help to meet current needs in the Borough. </t>
  </si>
  <si>
    <t xml:space="preserve">Whilst this alternative will not directly increase public or active travel routes, the focussing of development in areas with higher PTAL scores and intensification of development in areas which are most accessible could indirectly assist in increasing sustainable travel habits of future residents. </t>
  </si>
  <si>
    <t xml:space="preserve">Alternative 2 contains a specific criterion which requires conversion developments to ensure there is adequate light, with limited noise exposure. </t>
  </si>
  <si>
    <t>The alternative supports the achievement of objective IIA8 as it highlights that development proposals should be located in the most appropriate area for public transport (e.g.: areas that have a PTAL rating of 3-6 with good access to public transport, local services and facilities). Criterion 2j of the preferred Policy HO2 includes a requirement for conversions to provide parking on-site in order to avoid more on street parking. Whilst this could be seen to be encouraging car use, parking provision will be in line with the Parking policy (Policy M2) and by providing off-street parking, it may facilitate the installation of electric charging points. Overall, a minor positive effect is identified.</t>
  </si>
  <si>
    <t xml:space="preserve">An indirect minor positive effect has been identified for IIA11, as Alternative 2 requires conversions to retain existing entrances to dwellings where possible, and ensure external alterations of not detract from the appearance of properties. In areas with strong heritage character, this could help to maintain the current setting. </t>
  </si>
  <si>
    <t xml:space="preserve">Alternative 2 allows for the redevelopment of larger dwellings into two or more smaller homes without the need to retain a family sized home. This could increase the number of conversions undertaken. The precise nature of the potential effect on the townscape is unknown, as the  locations and design of conversions is not yet known. Therefore an uncertain effect has been recorded. </t>
  </si>
  <si>
    <t xml:space="preserve">Further details of the developments likely to come forwards under this policy (such as design and location) are required in order to determine the precise nature of potential effects. </t>
  </si>
  <si>
    <t xml:space="preserve">Alternative 2 allows for the conversion of homes into multiple dwellings, providing certain criteria are met. This could help to encourage the redevelopment of previously developed land, whilst also increasing the number of homes within the Borough - thus avoiding the need to develop on as much greenfield land. Therefore, an indirect minor positive effect has been identified. </t>
  </si>
  <si>
    <t>Alternative 2 requires conversions to retain space for waste and recycling, and also allows for the redevelopment of existing buildings into multiple homes rather than demolition.</t>
  </si>
  <si>
    <t>HO2: Conversion and redevelopment of larger dwellings - Alternative 3</t>
  </si>
  <si>
    <t>Option 3: Policy should not require the re-provision of a family sized flat with a ground/upper floor area of 74m2 capable of providing a three-bed unit.</t>
  </si>
  <si>
    <t>It has been assumed that this alternative would include proposed wording of Policy HO2, bar criterion 1b.</t>
  </si>
  <si>
    <t xml:space="preserve">This policy will reduce the minimum design standards for family homes in conversions. This could lead to families living in unsuitable housing, due to a shortage of family accommodation. </t>
  </si>
  <si>
    <t xml:space="preserve">Alternative 3 allows for the conversion of homes into multiple dwellings, providing certain criteria are met. This could help to meet housing needs by increasing the total number of dwellings in the Borough. However, it is noted that there is no criteria to ensure at least one family home is maintained. This could lead to an increase in the number of smaller dwellings and a decrease in the number of family sized homes, which may not meet the needs of the Borough. Therefore, an uncertain effect is identified as it is unclear if an increase in flats would help to meet current needs in the Borough. </t>
  </si>
  <si>
    <t xml:space="preserve">Alternative 3 contains a specific criteria which requires conversion developments to ensure there is adequate light, with limited noise exposure. </t>
  </si>
  <si>
    <t>Criterion 3j of the preferred Policy HO2 includes a requirement for conversions to provide parking on-site in order to avoid more on street parking. Whilst this could be seen to be encouraging car use, parking provision will be in line with the Parking policy (Policy M2) and by providing off-street parking, it may facilitate the installation of electric charging points. Overall, a minor positive effect is identified.</t>
  </si>
  <si>
    <t xml:space="preserve">An indirect minor positive effect has been identified for IIA11, as Alternative 3 requires conversions to retain existing entrances to dwellings where possible, and ensure external alterations of not detract from the appearance of properties. In areas with strong heritage character, this could help to maintain the current setting. </t>
  </si>
  <si>
    <t xml:space="preserve">Alternative 3 contains a number of criteria which should help to ensure conversions are undertaken in a sympathetic manner to the existing townscape, through careful design. For example, criteria 3h and 3i require external alterations and landscaping fits in with the current street setting. </t>
  </si>
  <si>
    <t xml:space="preserve">Alternative 3 allows for the conversion of homes into multiple dwellings, providing certain criteria are met. This could help to encourage the redevelopment of previously developed land, whilst also increasing the number of homes within the Borough - thus avoiding the need to develop on as much greenfield land. Therefore, an indirect minor positive effect has been identified. </t>
  </si>
  <si>
    <t>Alternative 3 requires conversions to retain space for waste and recycling, and also allows for the redevelopment of existing buildings into multiple homes rather than demolition.</t>
  </si>
  <si>
    <t>HO2: Conversion and redevelopment of larger dwellings - Alternative 4</t>
  </si>
  <si>
    <t xml:space="preserve">Policy should not include any reference to locations with a Public Transport Accessibility Level of 3-6    </t>
  </si>
  <si>
    <t>It has been assumed that this alternative would include proposed wording of Policy HO2, bar criterion 1c.</t>
  </si>
  <si>
    <t xml:space="preserve">This alternative considers the need to ensure ground floor flats are designed with those with physical disabilities and elderly residents in mind. This could help to ensure ease of access to homes for all future residents. However, there is no requirement within this alternative to consider PTAL scores (access to frequent public transport). This could inhibit some residents from accessing services, employment or education, which is not in the immediate vicinity of converted dwellings. Additionally, this alternative may result in the intensification of existing residential uses in less accessible locations, which may impact residents access to local facilities and services. Therefore a minor negative effect has been recorded. </t>
  </si>
  <si>
    <t xml:space="preserve">This alternative requires conversions to ensure all homes are dual aspect, with privacy, daylight and exposure to external noise. These factors will contribute to ensuring the health and wellbeing of residents is maintained.  However, this alternative does not require accessibility of locations to be considered, which could restrict access to services required to maintain a healthy and active lifestyle. Additionally, this alternative may result in the intensification of existing residential uses in less accessible locations, which may impact residents access to local facilities and services. Hence an overall minor negative effect has been recorded. </t>
  </si>
  <si>
    <t>Alternative 4 allows for the conversion of homes into multiple dwellings, providing certain criteria are met.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A potential significant positive effect has been identified, although it is noted that this is of low magnitude due to the small number of conversions likely to occur from total residential development.</t>
  </si>
  <si>
    <t xml:space="preserve">This alternative does not consider the accessibility of developments in relation to public transport and services.  This could lead to the intensification of development in less accessible areas than the proposed policy/other alternatives. Therefore a minor negative effect has been recorded. </t>
  </si>
  <si>
    <t xml:space="preserve">Alternative 3 contains a specific criterion (2e) which requires conversion developments to ensure there is adequate light, with limited noise exposure. However, the removal of the need to consider accessibility/PTAL scores could lead to an increase in car use, thus indirectly decreasing air quality. Therefore a potential minor negative effect has been recorded.  </t>
  </si>
  <si>
    <t>Criterion 2j of the preferred Policy HO2 includes a requirement for conversions to provide parking on-site in order to avoid more on street parking. Whilst this could be seen to be encouraging car use, parking provision will be in line with the Parking policy (Policy M2) and by providing off-street parking, it may facilitate the installation of electric charging points. There is no requirement to consider the PTAL scores for conversions, which could lead to the intensification of development in areas of the Borough which require cars to access services, employment or education, thus increasing emissions. Further details of the locations of developments would be needed to ascertain the precise nature of effects for IIA8.</t>
  </si>
  <si>
    <t xml:space="preserve">The precise nature of potential effects for IIA8 cannot be determined without knowledge of the location of sites this alternative could apply to. However, it is noted that this is unlikely to be known in advance for the entire plan period. </t>
  </si>
  <si>
    <t xml:space="preserve">An indirect minor positive effect has been identified for IIA11, as Alternative 4 requires conversions to retain existing entrances to dwellings where possible, and ensure external alterations of not detract from the appearance of properties. In areas with strong heritage character, this could help to maintain the current setting. </t>
  </si>
  <si>
    <t xml:space="preserve">Alternative 4 contains a number of criteria which should help to ensure conversions are undertaken in a sympathetic manner to the existing townscape, through careful design. For example, criteria 3h and 3i require external alterations and landscaping fits in with the current street setting. </t>
  </si>
  <si>
    <t xml:space="preserve">Alternative 4 allows for the conversion of homes into multiple dwellings, providing certain criteria are met. This could help to encourage the redevelopment of previously developed land, whilst also increasing the number of homes within the Borough - thus avoiding the need to develop on as much greenfield land. Therefore, an indirect minor positive effect has been identified. </t>
  </si>
  <si>
    <t>Alternative 4 requires conversions to retain space for waste and recycling, and also allows for the redevelopment of existing buildings into multiple homes rather than demolition.</t>
  </si>
  <si>
    <t>HO2: Conversion and redevelopment of larger dwellings - Alternative 5</t>
  </si>
  <si>
    <t>The proposed housing conversions policy should not apply to demolitions of a larger family sized home.</t>
  </si>
  <si>
    <t>It has been assumed that this alternative would include proposed wording of Policy HO2, bar criterion 6.</t>
  </si>
  <si>
    <t xml:space="preserve">This alternative requires the focusing of development in areas with a higher PTAL score (3-6) and considers the need to ensure ground floor flats are designed with those with physical disabilities and elderly residents in mind. This could help to ensure ease of access to homes and nearby amenity spaces for all future residents. Therefore, an indirect minor positive effect is recorded. </t>
  </si>
  <si>
    <t xml:space="preserve">This alternative requires conversions to ensure all homes are dual aspect, with privacy, daylight and exposure t external noise. These factors will contribute to ensuring the health and wellbeing of residents is maintained. The focusing of development in areas with a higher PTAL score (3-6), which could indirectly help to ensure future residents are able to utilise active travel such as cycling. Therefore, an overall minor positive effect has been recorded, </t>
  </si>
  <si>
    <t>Alternative 5 allows for the conversion of homes into multiple dwellings, providing certain criteria are met.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However, this alternative removes the requirement to consider such factors when demolishing a dwelling for redevelopment. This could lead to fewer family homes in such instances, and could encourage some to demolish rather than redevelop sites. Therefore a potential significant negative effect has been recorded.</t>
  </si>
  <si>
    <t xml:space="preserve">Limits to the application of removing such requirements for demolished dwellings could help to mitigate the potential negative effect identified. </t>
  </si>
  <si>
    <t xml:space="preserve">Alternative 5 contains a specific criterion (3e) which requires conversion developments to ensure there is adequate light, with limited noise exposure. </t>
  </si>
  <si>
    <t>An indirect minor positive effect has been identified for IIA11, as Alternative 5 requires conversions to retain existing entrances to dwellings where possible, and ensure external alterations of not detract from the appearance of properties. However, in cases of demolition, no such requirement will apply. This could lead to the design an creation of developments which are not in keeping with the current townscape.</t>
  </si>
  <si>
    <t xml:space="preserve">Policies such as GR4: Building Heights could help to ensure the re-development design considers the locality of sites, however, the removal of criterion 3h "Ensure that the design of any external alterations does not detract from the appearance of the property or the street scene" will be hard to mitigate without specific criteria in relation to demolition. </t>
  </si>
  <si>
    <t xml:space="preserve">Alternative 5 contains a number of criteria which should help to ensure conversions are undertaken in a sympathetic manner to the existing townscape, through careful design. However, this alternative does not require such considerations in the case of demolitions. This could lead to the erosion of the existing townscape. Therefore, a potential significant negative effect has been identified. </t>
  </si>
  <si>
    <t xml:space="preserve">Alternative 5 removes the stringent requirements of the proposed policy from demolitions only. This could indirectly encourage demolition rather than refurbishment of buildings. </t>
  </si>
  <si>
    <t>Restrict the application of the conversions policy to certain areas and exclude it from others, via defining the boundaries of these on a map</t>
  </si>
  <si>
    <t xml:space="preserve">It has been assumed that this alternative would include proposed wording of Policy HO2, with an additional map to indicate which areas of the Borough the policy applies to. Moreover, in areas which Policy HO2 does not apply, it is assumed that there would be additional policy wording limiting the conversion of larger dwellings, in order to protect these family sized homes. </t>
  </si>
  <si>
    <t xml:space="preserve">This alternative requires the focusing of development in areas with a higher PTAL score (3-6) and considers the need to ensure ground floor flats are designed with those with physical disabilities and elderly residents in mind. This could help to ensure ease of access to homes and nearby amenity spaces for all future residents. However, it is currently unknown which areas of the Borough Alternative 6 would apply to and consequently if these areas have good access to services and facilities. Therefore an uncertain effect has been recorded. </t>
  </si>
  <si>
    <t xml:space="preserve">The inclusion of accessibility as a consideration for the application of proposed Policy HO2/Alternative 6 could help to ensure a potential positive outcome for IIA3. Further details from the Harrow planning officers could help to mitigate the uncertain effect identified. </t>
  </si>
  <si>
    <t xml:space="preserve">This alternative requires conversions to ensure all homes are dual aspect, with privacy, daylight and exposure to external noise. These factors will contribute to ensuring the health and wellbeing of residents is maintained. The focusing of development in areas with a higher PTAL score (3-6), which could indirectly help to ensure future residents are able to utilise active travel such as cycling.  However, it is currently unknown which areas of the Borough Alternative 6 would apply to and consequently if these areas have good access to services and facilities. Therefore an uncertain effect has been recorded. </t>
  </si>
  <si>
    <t>Alterative 6 would guide development throughout the Borough, ensuring that the conversion of homes into multiple dwellings occurring in optimal locations, whilst other areas are protected as areas for family sized homes.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A potential significant positive effect has been identified, although it is noted that this is of low magnitude due to the relative proportion of conversions out of the total residential development.</t>
  </si>
  <si>
    <t xml:space="preserve">Whilst this policy will not directly increase public or active travel routes, the focussing of development in areas with higher PTAL scores and intensification of development in areas which are most accessible could indirectly assist in increasing sustainable travel habits of future residents. However, the precise locations towards which development would be focused by Alterative 6 are not yet known, hence an uncertain effect has been recorded. </t>
  </si>
  <si>
    <t xml:space="preserve">Further details of the locations for focussing the redevelopment of larger homes could help to mitigate the uncertain effect identified. </t>
  </si>
  <si>
    <t xml:space="preserve">Alterative 6 (Policy HO2) contains a specific criterion (3e) which requires conversion developments to ensure there is adequate light, with limited noise exposure. </t>
  </si>
  <si>
    <t xml:space="preserve">An indirect minor positive effect has been identified for IIA11, as Alterative 6 (Policy HO2) requires conversions to retain existing entrances to dwellings where possible, and ensure external alterations of not detract from the appearance of properties. In areas with strong heritage character, this could help to maintain the current setting. </t>
  </si>
  <si>
    <t xml:space="preserve">Alternative 6 (Policy HO2) contains a number of criteria which should help to ensure conversions are undertaken in a sympathetic manner to the existing townscape, through careful design. For example, criteria 3h and 3i require external alterations and landscaping fits in with the current street setting. </t>
  </si>
  <si>
    <t xml:space="preserve">Alternative 6 (Policy HO2) allows for the conversion of homes into multiple dwellings, providing certain criteria are met. This could help to encourage the redevelopment of previously developed land, whilst also increasing the number of homes within the Borough - thus avoiding the need to develop on as much greenfield land. Therefore, an indirect minor positive effect has been identified. </t>
  </si>
  <si>
    <t>Alternative 6 (Policy HO2) requires conversions to retain space for waste and recycling, and also allows for the redevelopment of existing buildings into multiple homes rather than demolition.</t>
  </si>
  <si>
    <t>Policy HO3 Optimising the use of small housing sites</t>
  </si>
  <si>
    <t xml:space="preserve">This policy sets out the conditions under which small sites could be developed for new homes, and the standards new homes should meet. </t>
  </si>
  <si>
    <t xml:space="preserve">Whilst this policy will not produce additional services or facilities, it does require small development to be located within close proximity of public transport and town centres, both of which are likely to increase the accessibility of such services for future residents. Therefore an indirect minor positive effect has been recorded. </t>
  </si>
  <si>
    <t>The focusing of development in areas with a higher PTAL score (3-6) and within 800m of Metropolitan, Major or Town Centres, could indirectly help to ensure future residents are able to utilise active travel such as walking. This could also help to ensure access to facilities and services required to maintain good wellbeing. Therefore, an overall minor positive effect has been recorded.</t>
  </si>
  <si>
    <t xml:space="preserve">Policy HO3 aims to ensure small sites (less then 0.25ha) optimise potential housing delivery. This should help to maximise the number of homes delivered within the Borough, helping to meet housing needs. Therefore a potential minor positive effect has been recorded. </t>
  </si>
  <si>
    <t xml:space="preserve">The policy supports the achievement of objective IIA8 as it highlights that development proposals should be located in the most appropriate area for public transport (e.g.: areas that have a PTAL rating of 3-6 with good access to public transport, local services and facilities). This promotes the use of sustainable modes of transport. Additionally, Criterion 3d of Policy HO3 includes a requirement for conversions to provide parking on-site in order to avoid more on street parking. Whilst this could be seen to be encouraging car use, parking provision will be in line with the Parking policy (Policy M2) and by providing off-street parking, it may facilitate the installation of electric charging points. Therefore, a potential minor positive effect is recorded. </t>
  </si>
  <si>
    <t xml:space="preserve">Criterion 3e of Policy HO3 requires future development on small sites to "Protect and enhance biodiversity and green infrastructure, and further maximise opportunities for urban greening". This could help to maintain or increase the current habitats within the Borough, expanding he green infrastructure network, hence a potential minor positive effect has been identified. </t>
  </si>
  <si>
    <t xml:space="preserve">To further enhance the potential positive effect identified, the expansion of criterion 3e to consider connections with adjoining sites or expansion of existing GI on those could help to increase the network of habitats within the Borough. </t>
  </si>
  <si>
    <t xml:space="preserve">Criterion 3a requires small housing sites to take a character led approach to design, which could help to ensure that the current landscape and townscape are conserved. Where trees are currently present, this could help to ensure they remain part of the built environment, hence a potential minor positive effect has been identified. </t>
  </si>
  <si>
    <t xml:space="preserve">IIA10: There is potential for a positive cumulative effect to result from the implementation of Policies HO3: Optimising the use of small housing sites and GI3: Biodiversity in relation to IIA10 (biodiversity). Both policies require the protection and enhancement of biodiversity and green infrastructure, with additional requirements around BNG within GI3. This should help to ensure biodiversity is considered throughout all small housing site developments. 
</t>
  </si>
  <si>
    <t>Policy HO4 Genuinely Affordable Housing</t>
  </si>
  <si>
    <t xml:space="preserve">This policy sets out the affordable housing requirement for the Borough, including details of the mix of tenure and achievement of mixed communities. </t>
  </si>
  <si>
    <t>Medium/long</t>
  </si>
  <si>
    <t xml:space="preserve">The provision of affordable housing within the Borough will support the ability of employers to fill vacancies and allow people to live and work within the Borough. </t>
  </si>
  <si>
    <t xml:space="preserve">There is potential for a significant positive effect to arise from the implementation of Policy HO4: Genuinely Affordable Housing, as the policy stipulates developments of 10 or more homes will be required to provide 50% affordable housing. It also includes provision for a high proportion of Low Cost Rent homes available. There are some criteria which allow for developments not to provide affordable housing, for example where it can be proven that this would create an unviable development. This could help to ensure that affordable housing is achieved in as many developments as possible, but does create flexibility regarding the total delivery of affordable housing. In cases such as these, market housing would be provided which will still support the achievement of this IIA objective and therefore a potential significant positive effect is identified. </t>
  </si>
  <si>
    <t xml:space="preserve">Further details of the potential sites for development and numbers of affordable dwellings they could provide would help to reduce uncertainty regarding affordable housing provision. </t>
  </si>
  <si>
    <t>Criterion E (Vacant Building Credit - which seeks to encourage the redevelopment/regeneration of derelict, vacant sites by giving an exemption from affordable housing contribution) of Policy HO4 makes the VBC hard to apply other than in exceptional circumstances. This could help to clear up/remediate previously developed sites and reduce contamination related pollution in the environment. Overall, a potential minor positive effect is identified.</t>
  </si>
  <si>
    <t>Policy HO4 Genuinely Affordable Housing: Alternative 1</t>
  </si>
  <si>
    <t xml:space="preserve">Alternative 1: To put a greater emphasis on intermediate products. </t>
  </si>
  <si>
    <t>Significant negative</t>
  </si>
  <si>
    <t xml:space="preserve">Alternative 1 could help to provide some affordable housing, but would have a greater provision of intermediate products. Although intermediate products are classed as a type of affordable housing, the Local Housing Needs Assessment shows that they are usually the least affordable out of the options provided. This could subsequently limit provision for the identified need for affordable housing within the Borough and could worsen the issues identified, although it is noted that this could help to make developments more viable for developers. Therefore, a potential significant negative effect has been identified for IIA5. </t>
  </si>
  <si>
    <t xml:space="preserve">No mitigation is proposed, as the proposed policy HO4 addresses the negative effect identified. </t>
  </si>
  <si>
    <t>Criterion E (Vacant Building Credit - which seeks to encourage the redevelopment/regeneration of derelict, vacant sites by giving an exemption from affordable housing contribution) of Policy HO4 makes the VBC hard to apply other than in exceptional circumstances. However, the purpose is to encourage the redevelopment of vacant sites and to ensure that affordable housing is provided within redevelopments. Overall, a potential minor positive effect is identified.</t>
  </si>
  <si>
    <t>Policy HO5 Housing Estate Renewal and Regeneration</t>
  </si>
  <si>
    <t xml:space="preserve">This policy sets out the criteria for regeneration of existing estates within the Borough, including details of design, housing tenure and size and facilities. </t>
  </si>
  <si>
    <t xml:space="preserve">The policy should make it clearer that quality improvements would be sought to remaining amenity space. </t>
  </si>
  <si>
    <t xml:space="preserve">The purpose of estate regeneration is usually to achieve a better living environment for residents which supports this IIA objective. This policy allows for the net loss of external amenity space through criterion H. It does not require the alternative provision or contribution to provision elsewhere, but it does require consideration to quantity and quality lost and gained as part of the proposal. Criterion K requires estate regeneration schemes to provide facilities and spaces "to enhance opportunities for social interaction, integration to support strong and inclusive communities that encourage physical activity and healthy living". Based on criterion K, an overall potential significant positive effect is identified. </t>
  </si>
  <si>
    <t xml:space="preserve">This policy could help to improve the design and quantity of housing available within the Borough by regenerating estates, providing affordable housing and family sized homes through the intensification of development. The quality of housing could also be improved through the regeneration of estates which are currently aged, not fit for purpose and without energy efficient heating. The policy protects the right to return for existing residents. Therefore a potential significant positive effect has been recorded. </t>
  </si>
  <si>
    <t>Criterion J of Policy HO5 requires future regeneration schemes to ensure there is good access to the site for cyclist and pedestrians, as well as links to public transport. These should help to ensure future residents utilise sustainable travel modes wherever possible</t>
  </si>
  <si>
    <t xml:space="preserve">The addition of ensuring public transport access through the developments as a consideration could further enhance the positive effect identified. E.g. are there bus stops within/on the outskirts of the development. </t>
  </si>
  <si>
    <t xml:space="preserve">Policy HO5 requires estate regeneration to consider links to public transport and an active travel modes such as cycling. This could encourage low carbon travel. The regeneration of older estates could also help to ensure homes are built to higher energy efficiency and low carbon standards. </t>
  </si>
  <si>
    <t xml:space="preserve">The inclusions of low carbon and energy efficient design within regeneration proposals could be included within this policy to further improve the potential positive effect identified. </t>
  </si>
  <si>
    <t xml:space="preserve">Implementation of Policy HO5 could help to increase the density of development and improve the quality of housing within the Borough, thus maintaining current residential areas and protecting Green Belt and Metropolitan Open Land from development. </t>
  </si>
  <si>
    <t xml:space="preserve">This policy encourages the redevelopment of existing estates in order to meet the identified housing need within the Borough. Therefore a minor positive effect has been recorded. </t>
  </si>
  <si>
    <t xml:space="preserve">It is unclear from this policy if additional waste will be created from the redevelopment of existing estates, as it does not currently include a reference to the reuse of materials where possible. However, Local Plan Policy 09: Managing Waste and Supporting the Circular Economy does require developments to address waste management at all stages of a development’s life from the design and construction stages through to the end use and activity on site. </t>
  </si>
  <si>
    <t>Policy HO5 Housing Estate Renewal and Regeneration: Alternative 1</t>
  </si>
  <si>
    <t>Alternative 1: No policy</t>
  </si>
  <si>
    <t xml:space="preserve">Alternative 1 would leave no policy regarding the regeneration of estates within Harrow Local Plan. There are no supporting policies within the NPPF or London Plan which could be relied on in the absence of a Harrow-specific policy, yet there is an identified need to regenerate older estate developments for replacement with newly designed, energy efficient developments. This would help to improve the quality and accessibility of homes. However, it is noted that regeneration without a policy could provide a more attractive proposition for developers, which could increase the likelihood of regeneration. Overall, an uncertain effect is likely to result for IIA objectives 3.
</t>
  </si>
  <si>
    <t>Further details of the proposed sites would be required to determine the precise nature of effects.</t>
  </si>
  <si>
    <t>Alternative 1 would leave no policy regarding the regeneration of estates within Harrow Local Plan. There are no supporting policies within the NPPF or London Plan which could be relied on in the absence of a Harrow-specific policy, yet there is an identified need to regenerate older estate developments for replacement with newly designed, energy efficient developments. This would help to improve the quality of homes, whilst also providing an opportunity to intensify residential development in existing residential areas. However, it is noted that regeneration without a policy could provide a more attractive proposition for developers, which could increase the likelihood of regeneration. Overall, an uncertain effect is likely to result for IIA objectives 5.</t>
  </si>
  <si>
    <t>Policy HO5: Housing Estate Renewal and Regeneration - Alternative 2</t>
  </si>
  <si>
    <t xml:space="preserve">Require proposals to re-provide of external open space (amenity space) at an equivalent quantity of the original space (.i.e. no net loss). </t>
  </si>
  <si>
    <t xml:space="preserve">It has been assumed that proposed Policy HO5 would be included with this alternative, with the requirement for re-provision of external open space replacing criterion H of the proposed policy. </t>
  </si>
  <si>
    <t xml:space="preserve">Whilst this alternative will not produce additional services or facilities, it does require estate redevelopment to consider links to public transport and an active travel modes such as cycling. The alternative also requires redevelopment design to consider the provision of play parks and informal space, although it is noted that the use of informal space by adults is not recognised as strongly in London Plan Policy S4 which it refers to. Policy HO5 Alterative 2 also requires that all development re-provides any external open space lost through regeneration to ensure no net loss. Whilst this could help to maintain access to open space for future residents, there is a risk that the need to provide external open space may have impacts on the potential to provide community/recreational facilities. Therefore, an uncertain effect has been recorded.  </t>
  </si>
  <si>
    <t>Details of estates for redevelopment, such as site locations and design of sites would assist in determining the precise nature of effect identified.</t>
  </si>
  <si>
    <t xml:space="preserve">Alternative 2 would require any lost external open space to be re-provided, ensuring no net loss through regeneration. Moreover, Criterion K requires estate regeneration schemes to provide facilities and spaces "to enhance opportunities for social interaction, integration to support strong and inclusive communities that encourage physical activity and healthy living". Whilst this could help to maintain access to open space for future residents, there is a risk that the need to prvide external open space may have impacts on the potential to provide community/recreational facilities. Therefore, an uncertain effect has been recorded.  </t>
  </si>
  <si>
    <t xml:space="preserve">This alternative could help to improve the design and quantity of housing available within the Borough by regenerating estates, providing affordable housing and family sized homes through the intensification of development. The quality of housing could also be improved through the regeneration of estates which are currently aged, not fit for purpose and without energy efficient heating. However, the requirement to maintain amenity space could compromise the  quantity of housing delivered, ensuring the right size and tenure are delivered, as well as provision of community of other facilities. Therefore, an overall uncertain effect has been recorded. </t>
  </si>
  <si>
    <t xml:space="preserve">The inclusions of low carbona and energy efficient design within regeneration proposals could be included within this policy to further improve the potential positive effect identified. </t>
  </si>
  <si>
    <t xml:space="preserve">External amenity space is commonly open grassland, trees and hedges. Alternative 2 requires the reprovision of such space within the regeneration design, thus helping to maintain (and potentially improve) biodiversity within the Borough. </t>
  </si>
  <si>
    <t xml:space="preserve">It is recommended that a new criterion is added related to maintaining or improving the biodiversity and green infrastructure present on site, in accordance with Policies GI2, GI3 and GI5. A criteria encouraging redevelopment to link into existing green infrastructure in the vicinity of estates could also help to modify the potential effect to a more positive one. </t>
  </si>
  <si>
    <t xml:space="preserve">Implementation of Policy HO5 (Alternative 2) could help to increase the density of development and improve the quality of housing within the Borough, thus maintaining current residential areas and protecting Green Belt and Metropolitan Open Land from development. </t>
  </si>
  <si>
    <t xml:space="preserve">This alternative encourages the redevelopment of existing estates in order to meet the identified housing need within the Borough. Therefore a minor positive effect has been recorded. </t>
  </si>
  <si>
    <t xml:space="preserve">Local Plan Policy 09: Managing Waste and Supporting the Circular Economy does require developments to address waste management at all stages of a development’s life from the design and construction stages through to the end use and activity on site. </t>
  </si>
  <si>
    <t>Policy HO6 Accommodation for Older People</t>
  </si>
  <si>
    <t xml:space="preserve">Policy HO6 sets out the requirements for future older people accommodation, including the need to ensure access to public transport, local facilities, as well as wheelchair accessible accommodation. A mix of older people accommodation is encouraged, including affordable housing. </t>
  </si>
  <si>
    <t xml:space="preserve">Policy HO6: Accommodation for Older People requires development for older people is "easily accessible to public transport (PTAL 3-6), shop, services, community facility (including health) appropriate to the needs of the intended occupiers". Whilst this will not produce additional services or facilities, it is likely to increase the accessibility of such services for future residents. Therefore an indirect minor positive effect has been recorded. </t>
  </si>
  <si>
    <t xml:space="preserve">The focusing of development in areas with a higher PTAL score (3-6) and nearby to shops, services and community facilities could indirectly help to ensure future residents are able to utilise active travel such as walking. This could also help to ensure access to facilities and services required to maintain good wellbeing. The policy also requires the use of good design and providsion of outdoor amenity space for people to mix and meet. Therefore, an overall minor positive effect has been recorded, </t>
  </si>
  <si>
    <t>Policy HO6 will directly provide housing for older people in a coordinated manner, ensuring there is adequate provision alongside staff, with affordable housing contained within. Designs will also need to provide wheelchair accessibility in at least 10% of dwellings, rising to 100% of habitable rooms in care homes.. Therefore, a potential significant positive effect has been identified for IIA6, although it is noted that this is of low magnitude due to the specific nature of the policy.</t>
  </si>
  <si>
    <t xml:space="preserve">Whilst this policy will not directly increase public or active travel routes, the focussing of development in areas with higher PTAL scores, in areas which are most accessible could assist in increasing sustainable travel habits of future residents. </t>
  </si>
  <si>
    <t xml:space="preserve">The inclusion of wording within this policy to ensure existing or increase accessibility to public transport for older people could help to further the positive effect identified. </t>
  </si>
  <si>
    <t>Policy HO6 encourages the provision of charging points for mobility scooters and directs development into areas with a PTAL score of 3-6, thus residents will be encouraged to use sustainable transport modes. This could help to lower emissions within the Borough.</t>
  </si>
  <si>
    <t>Policy HO6: Accommodation for Older People - Alternative 1</t>
  </si>
  <si>
    <t>Continue existing Local Plan policy approach (DM 29): 
The Council will support proposals on previously-developed land for sheltered housing, care homes and extra care housing (across all tenures) for older people and those who may be vulnerable, provided that the proposal is accessible by public transport with good access to local amenities including shops and community facilities.
B. The loss of care homes or sheltered housing will only be supported where it can be reasonably demonstrated there is no longer a demand for that use on the site.</t>
  </si>
  <si>
    <t xml:space="preserve">Existing Policy DM29 (Alternative 1) requires development for sheltered housing, care homes and extra care housing to be "accessible by public transport with good access to local amenities including shops and community facilities". Whilst this will not produce additional services or facilities, it is likely to increase the accessibility of such services for future residents. Therefore an indirect minor positive effect has been recorded. </t>
  </si>
  <si>
    <t xml:space="preserve">Existing Policy DM29 (Alternative 1) requires development for sheltered housing, care homes and extra care housing to be "accessible by public transport with good access to local amenities including shops and community facilities". This could indirectly help to ensure future residents are able to utilise active travel such as walking. This could also help to ensure access to facilities and services required to maintain good wellbeing. Therefore, an overall minor positive effect has been recorded, </t>
  </si>
  <si>
    <t xml:space="preserve">Alternative 1 (Existing Policy DM29) will provide sheltered housing, care homes and extra care housing within the Borough, in locations with good access to public transport, shops and services. Loss of such developments will be limited to cases where there is no longer a need for such housing. </t>
  </si>
  <si>
    <t xml:space="preserve">Existing Policy DM29 (Alternative 1) will not directly increase public or active travel routes, the focussing of development in areas with public transport links and access to local shops and community facilities could assist in increasing sustainable travel habits of future residents. </t>
  </si>
  <si>
    <t xml:space="preserve">Alternative 1 (Existing Policy DM29) encourages development for sheltered housing, care homes and extra care housing to be located on previously developed land. </t>
  </si>
  <si>
    <t>Policy HO6: Accommodation for Older People - Alternative 2</t>
  </si>
  <si>
    <t xml:space="preserve">Support proposals within/edge of town centres (excluding neighbourhood centres) </t>
  </si>
  <si>
    <t>It has been assumed that proposed Policy HO6 will be the basis of this alternative, with the addition of town centre to criterion 1f.</t>
  </si>
  <si>
    <t xml:space="preserve">Alternative 2 requires development for older people is located in areas easily accessible by public transport, as well as within or on the edge of town centres. Whilst this will not produce additional services or facilities, it could increase the accessibility of such services for future residents and ensure that there is an established community nearby. However, it is noted that some town centres have poor public transport access (particularly in the north of the Borough), which could lead to some development leading to private car/taxi use. Therefore, an uncertain effect has been identified. </t>
  </si>
  <si>
    <t xml:space="preserve">The addition of wording to the effect of developments needing to be in areas of higher PTAL scores and close proximity to town centres could help to ensure services are all accessible for future residents. </t>
  </si>
  <si>
    <t xml:space="preserve">The focusing of development in areas with a higher PTAL score (3-6) and nearby to town centres could indirectly help to ensure future residents are able to utilise active travel such as walking. This could also help to ensure close proximity to a local community to assist maintaining good wellbeing. However, it is noted that some town centres have poor public transport access hence an uncertain effect has been recorded. </t>
  </si>
  <si>
    <t>Policy HO6 will directly provide housing for older people in a coordinated manner, ensuring there is adequate provision alongside staff, with affordable housing contained within. Designs will also need to provide wheelchair accessibility in at least 10% of dwellings, rising to 100% of habitable rooms in care homes. Therefore, a potential significant positive effect has been identified for IIA6, although it is noted that this is of low magnitude due to the specific nature of the policy.</t>
  </si>
  <si>
    <t xml:space="preserve">Whilst this alternative will not directly increase public or active travel routes, the focussing of development in areas with higher PTAL scores, in areas which are most accessible could assist in increasing sustainable travel habits of future residents. However, it is noted that some town centres have poor public transport access (particularly in the north of the Borough), which could lead to some development leading to private car/taxi use. Therefore, an uncertain effect has been identified. </t>
  </si>
  <si>
    <t xml:space="preserve">Alternative 2 (Policy HO6) encourages the provision of charging points for mobility scooters and directs development into areas with a PTAL score of 3-6, as well as requiring accommodation for older people to sit within or on the edge of town centres thus residents will be encouraged to use sustainable transport modes. However, it is noted that some town centres have poor public transport access (particularly in the north of the Borough), which could lead to some development leading to private car/taxi use. Therefore, an uncertain effect has been identified. </t>
  </si>
  <si>
    <r>
      <t xml:space="preserve">The addition of wording to the effect of developments needing to be in areas of higher PTAL scores </t>
    </r>
    <r>
      <rPr>
        <u/>
        <sz val="11"/>
        <color theme="1"/>
        <rFont val="Calibri"/>
        <family val="2"/>
        <scheme val="minor"/>
      </rPr>
      <t>and</t>
    </r>
    <r>
      <rPr>
        <sz val="11"/>
        <color theme="1"/>
        <rFont val="Calibri"/>
        <family val="2"/>
        <scheme val="minor"/>
      </rPr>
      <t xml:space="preserve"> close proximity to town centres could help to ensure services are all accessible by foot or public transport. </t>
    </r>
  </si>
  <si>
    <t>Policy HO6: Accommodation for Older People - Alternative 3</t>
  </si>
  <si>
    <t>Include a higher target to provide 165 units/total of 1980 of accommodation for older people between 2017-29 (12 years) or 2300 units over a 15-year period</t>
  </si>
  <si>
    <t xml:space="preserve">Alternative 3 requires development for older people is "easily accessible to public transport (PTAL 3-6), shop, services, community facility (including health) appropriate to the needs of the intended occupiers". Whilst this will not produce additional services or facilities, it is likely to increase the accessibility of such services for future residents. Therefore an indirect minor positive effect has been recorded. </t>
  </si>
  <si>
    <t xml:space="preserve">The focusing of development in areas with a higher PTAL score (3-6) and nearby to shops, services and community facilities could indirectly help to ensure future residents are able to utilise active travel such as walking. This could also help to ensure access to facilities and services required to maintain good wellbeing. Therefore, an overall minor positive effect has been recorded, </t>
  </si>
  <si>
    <t xml:space="preserve">Alternative 3 will provide a total of 2300 dwellings for older people over the local plan period, ensuring the need for such accommodation is met alongside staff accommodation, and affordable dwellings. Designs will also need to provide wheelchair accessibility in at least 10% of dwellings, rising to 100% of habitable rooms in care homes. However, there is some uncertainty regarding the total need of this type of accommodation over the plan period, which could lead to surplus provision. This could make it harder to meet needs for other types of accommodation, such as family sized dwellings. Therefore, an uncertain effect has been recorded. </t>
  </si>
  <si>
    <t xml:space="preserve">Whilst this alternative will not directly increase public or active travel routes, the focussing of development in areas with higher PTAL scores, in areas which are most accessible could assist in increasing sustainable travel habits of future residents. </t>
  </si>
  <si>
    <t>Alternative 3 encourages the provision of charging points for mobility scooters and directs development into areas with a PTAL score of 3-6, thus residents will be encouraged to use sustainable transport modes. This could help to lower emissions within the Borough.</t>
  </si>
  <si>
    <t>Policy HO7 Supported and Sheltered Housing</t>
  </si>
  <si>
    <t>Policy HO7 sets out the provision of specialist and sheltered accommodation for vulnerable, disadvantaged individuals or groups</t>
  </si>
  <si>
    <t>Policy HO7 sets out that new provision of sheltered and supported accommodation should be located within close proximity to shops, services and facilities which future residents may require, as well as public transport. It also makes provision for the conversion of existing dwellings to be the right size and type for the intended user, such as by adapting homes for those with specific needs. These measures should help to ensure that future residents with disabilities and other needs are able to locate suitable housing within the Borough.</t>
  </si>
  <si>
    <t xml:space="preserve">Policy HO7 sets out that new provision of sheltered and supported accommodation should be located within close proximity to shops, services and facilities which future residents may require, as well as public transport. This could help residents to stay in their current homes rather than move on to alterative accommodation. These measures should help to ensure that future residents are able to lead healthy lives with good wellbeing. </t>
  </si>
  <si>
    <t xml:space="preserve">The inclusion of a criterion which requires developers to consult with the council and local charities, as well as protected groups for whom the housing is intended, on the design of future sheltered and supported housing could help to maximise the potential positive effect identified. </t>
  </si>
  <si>
    <t xml:space="preserve">Policy HO7 will help to provide supported and sheltered housing for vulnerable and disadvantaged groups, in locations with good access to local transport, shops and services. 
However, it is noted that although criterion 2 aims to resist/prevent losses of accommodation and sets a high bar for allowing loss of such uses, it does allow for the loss of such accommodation and overall minor positive effect has therefore been recorded rather than a significant positive effect. </t>
  </si>
  <si>
    <t xml:space="preserve">Whilst Policy HO7 will not directly increase public transport, the focussing of development in areas with easy access to public transport, shops and services could assist in increasing sustainable travel habits of future residents. </t>
  </si>
  <si>
    <t xml:space="preserve">Criterion 3 of Policy HO7 supports the adaptation of existing dwellings to ensure suitable housing is available for residents with disabilities and specific needs. This could help to ensure dwellings are modified rather than demolished or entire new homes are built, hence a minor positive effect has been identified for IIA13. </t>
  </si>
  <si>
    <t>Policy HO7: Supported and Sheltered Housing - Alternative 1</t>
  </si>
  <si>
    <t>Policy HO8 Purpose Built Student Accommodation</t>
  </si>
  <si>
    <t xml:space="preserve">This policy sets out criteria for the development of Purpose-Built Student Accommodation (PBSA) within the Borough, including elements of design and accessibility. </t>
  </si>
  <si>
    <t>The policy indirectly supports the achievement of IIA1 as students can encourage economic regeneration in the areas they are located in, which supports the vitality/viability of town centres. The presence of students can also make the Borough attractive for new businesses, as they bring a large pool of skilled labour. Therefore, a potential indirect minor positive effect is identified.</t>
  </si>
  <si>
    <t xml:space="preserve">Policy HO8 sets out that new provision of student accommodation should be located within close proximity to shops, services and facilities which future residents may require. This could help to ensure future students are able to access the services they require. </t>
  </si>
  <si>
    <t>Policy HO8 sets out that new provision of student accommodation should be located within close proximity to shops, services and facilities which future residents may require. It is also noted that criterion 1c requires developers to confirm a need for purpose-built student accommodation with a high education provider and evidence this prior to development. Therefore, a potential minor positive effect is identified.</t>
  </si>
  <si>
    <t>Include the provision of amenity space as a requirement of the policy and cross reference to policy GI2 Open Space.</t>
  </si>
  <si>
    <t xml:space="preserve">Policy HO8 will help to deliver student accommodation within the Borough over the lifetime of the plan, the design of which will have to consider access to local services and facilities and deliver a range of accommodation types. This will help to meet the housing needs of the Borough although the need for student housing has not been identified as high within the draft Housing Needs Assessment (September 2022). A potential minor positive effect has been identified. </t>
  </si>
  <si>
    <t>Policy HO8 encourages the development of student accommodation in areas with good access to services and facilities, on the edge of town centres. This could intensify student accommodation in existing areas, reducing the need for future residents to travel.</t>
  </si>
  <si>
    <t xml:space="preserve">The inclusion of a link to the Green Infrastructure chapter or reference to the need for green infrastructure provision in around student accommodation could help to create a potential positive effect for IIA10. </t>
  </si>
  <si>
    <t>Policy HO8 Purpose Built Student Accommodation: Alternative 1</t>
  </si>
  <si>
    <t>The alternative is for no policy option to be implemented.</t>
  </si>
  <si>
    <t>A lack of policy means that the development of student accommodation may not be encouraged in areas with good access to services and facilities, such as on the edge of town centres. This could increase the need for future residents to travel to access facilities. Therefore, a potential minor negative effect is identified.</t>
  </si>
  <si>
    <t>Mitigation: The inclusion of a policy referencing Purpose Built Student Accommodation and that it should be located in areas with good accessibility by sustainable modes.</t>
  </si>
  <si>
    <t xml:space="preserve">A lack of policy may mean that the design of student accommodation and its location may not be controlled. Access to amenity space or proximity to open space and recreation facilities may not be provided nor access by foot/cycle to facilities. Therefore a potential minor negative effect has been identified. </t>
  </si>
  <si>
    <t>Mitigation: The inclusion of a policy referencing Purpose Built Student Accommodation and that it should be located in areas with good accessibility to facilities including recreation, open space by walking/cycling and other sustainable modes.</t>
  </si>
  <si>
    <t>minor positive</t>
  </si>
  <si>
    <t xml:space="preserve">Alternative 1 will help to deliver student accommodation within the Borough over the lifetime of the plan although without a specific policy, the location and design may be less controlled than if there were a policy. This will help to meet the housing needs of the Borough although the need for student housing has not been identified as high within the draft Housing Needs Assessment (September 2022). A potential minor positive effect has been identified. </t>
  </si>
  <si>
    <t>Policy HO8: Purpose Built Student Accommodation - Alternative 2</t>
  </si>
  <si>
    <t>Allow PBSA schemes within accessible locations with PTAL 3-6</t>
  </si>
  <si>
    <t xml:space="preserve">It has been assumed that proposed Policy HO8 will remain unchanged, expect for the addition of PTAL scores as a consideration in criterion 1bii. </t>
  </si>
  <si>
    <t xml:space="preserve">Policy HO8 sets out that new provision of student accommodation should be located within close proximity to shops, services and facilities which future residents may require, as well as in areas with high PTAL scores. This could help to ensure future students are able to access the services they require. </t>
  </si>
  <si>
    <t xml:space="preserve">Alternative 2 sets out that new provision of student accommodation should be located within close proximity to shops, services and facilities which future residents may require. PTAL scores will also need to be high in locations for development to ensure access to public transport. It is also noted that criterion 1c requires developers to confirm a need for purpose-built student accommodation with a high education provider and evidence this prior to development. However, the absence of any reference to outside space or green infrastructure within this policy could inhibit wellbeing, as not all students will be able to afford paid-for recreation facilities to maintain physical and mental health. Therefore a potential minor negative effect has been identified. </t>
  </si>
  <si>
    <t xml:space="preserve">Alternative 2 will help to deliver student accommodation within the Borough over the lifetime of the plan, the design of which will have to consider access to local services and facilities, PTAL scores and deliver a range of accommodation types. This will help to meet the housing needs of the Borough although the need for student housing has not been identified as high within the draft Housing Needs Assessment (September 2022). A potential minor positive effect has been identified. </t>
  </si>
  <si>
    <t>Alternative 2 encourages the development of student accommodation in areas with good access to services and facilities, with high PTAL scores and on the edge of town centres. This could intensify student accommodation in existing areas, reducing the need for future residents to travel.</t>
  </si>
  <si>
    <t xml:space="preserve">This alternative would encourage student accommodation development within areas with a high PTAL score. It is noted that residential areas currently coincide with many of these locations, as may future developments encouraged by Chapter 04 of the Local Plan. This could lead to tension between residents with families and students from noise issues, particularly during anti-social hours. </t>
  </si>
  <si>
    <t xml:space="preserve">HO9 Large Scale Purpose Built Shared Living </t>
  </si>
  <si>
    <t xml:space="preserve">Chapter 04: Meeting Harrow’s Housing Needs </t>
  </si>
  <si>
    <t>The policy outlines how large scale purpose built shared living (LSPBSL) will be considered in development proposals. Proposals should comply with Policy H16 of the London Plan and will be assessed against a set of criteria, including how the development meets identified local housing need, as well as provides affordable housing contributions.</t>
  </si>
  <si>
    <t>The policy supports the achievement of objective IIA1 as it highlights that proposals for the development of LSPBSL schemes should be located within the boundaries of Harrow Metropolitan Centre and Wealdstone District Centre, that form part of the Opportunity Area. This is because the area is considered the most sustainable location for accessing public transport, local services, facilities and pursuing employment opportunities. Developments must also provide some flexible workspace within the ground floor. This will provide some workspace for the internal and external residents, as well as help create commercial networks, attract investment, boost economic growth and help achieve the Borough’s economic objectives. Therefore, a potential minor positive effect is recorded.</t>
  </si>
  <si>
    <t xml:space="preserve">The policy supports the achievement of objective IIA2 as it highlights that proposals for the development of LSPBSL schemes must provide some flexible workspace within the ground floor. This will provide some workspace for the internal and external residents, as well as create additional jobs. Therefore, a potential minor positive effect is recorded. </t>
  </si>
  <si>
    <t xml:space="preserve">The policy supports the achievement of objective IIA3 as it highlights that proposals for the development of LSPBSL schemes should be well designed and highly accessible, to meet needs of all users. Additionally, proposals for LSPBSL schemes should be located in the most appropriate area for public transport (e.g.: areas that have a PTAL rating of 5-6 with good access to public transport, local services and facilities). Finally, the development of the LSPBSL scheme should not have a detrimental impact to the need to support and maintain mixed and inclusive communities, or on the amenity of neighbouring properties. Therefore, a potential minor positive effect is recorded. </t>
  </si>
  <si>
    <t xml:space="preserve">The policy supports the achievement of objective IIA4 as it highlights that proposals for the development of LSPBSL schemes must include public amenities (e.g. restaurants, cafes , leisure facilities) on the ground floor of the development, that are accessible to the wider public. This will provide areas for residents to mix and meet. Developments must also provide living spaces that benefit the health and wellbeing of residents through design and accessibility, in accordance with London Plan Guidance. The LPG highlights that LSPBSL schemes should have well-designed internal/external communal amenity space/facilities to encourage interaction between residents, and benefit their health and wellbeing. For example, each personal room should include a window, with an adequate level of natural sunlight and ventilation. Finally, proposals must demonstrate satisfactory servicing arrangements (for deliveries, waste management and emergency vehicle) and there are no adverse impacts on the safe operations of the highway network. Therefore, a potential minor positive effect is recorded. 
</t>
  </si>
  <si>
    <t xml:space="preserve">The policy supports the provision of LSPBSL schemes, which will contribute to the number of additional homes being delivered within the Borough, although this accommodation will not contribute to addressing local housing needs which are for self contained housing and family sized housing. The policy highlights that proposals for the development of LSPBSL schemes will require affordable housing contributions, in line with London Plan Policy H16. The affordability of the scheme will have to be demonstrated in comparison to alternative housing products within the Harrow private rental sector. Proposals will also be required to demonstrate how they are meeting an identified local housing need, based on local incomes, rent levels and existing/future demographics of the Borough. The London Plan (2021) policies and LPG will apply to this policy to ensure that rooms and communal areas are built to accessible and adaptable standards. Where a potential overconcentration of LSPBSL schemes is identified, the development of alternative town centre use such as offices, and C1 hotels or mixed-use schemes will be prioritised. Therefore, a potential minor positive effect is recorded.  </t>
  </si>
  <si>
    <t xml:space="preserve">The policy supports the achievement of objective IIA6 as it highlights that proposals for LSPBSL schemes should be located in the most appropriate area for public transport (e.g.: areas that have a PTAL rating of 5-6 with good access to public transport, local services and facilities). This promotes the use of sustainable modes of transport. Therefore, a potential minor positive effect is recorded. </t>
  </si>
  <si>
    <t xml:space="preserve">The policy supports the achievement of objective IIA12 as it highlights that proposals for the development of two or more LSPBSL schemes should not be located within a 250m distance of each other in order to avoid a detrimental impact on the character  of the surrounding area. Additionally, by locating LSPBSL schemes within the boundaries of Harrow Metropolitan Centre and Wealdstone District Centre in areas that have a PTAL rating of 5-6, development will not take place in areas of the Borough characterised by two-storey family housing. This will subsequently protect the Borough townscape character as LSPBSL schemes tend be built at higher densities and are likely to require 4 or more storeys development. Therefore, a potential minor positive effect is recorded. </t>
  </si>
  <si>
    <t xml:space="preserve">The policy supports the achievement of objective IIA14 as it highlights that proposals for the development of LSPBSL schemes should demonstrate that different design layouts have been considered, to enable the development to easily be converted to a different use in the future, if needed. This should encourage the efficient use of resources, reduce waste and promote the circular economy as the building can be repurposed. Therefore, a potential minor positive effect is recorded. </t>
  </si>
  <si>
    <t>HO9 Large Scale Purpose Built Shared Living: Alternative 1</t>
  </si>
  <si>
    <t xml:space="preserve">The alternative does not support the achievement of objective IIA1 as the absence of a policy means that reliance will have to be placed on national and London Plan policies for determining proposals. This may result in LSPBSL schemes being developed outside of the boundaries of Harrow Metropolitan Centre and Wealdstone District Centre, that form part of the Opportunity Area. This may also result in LSPBSL schemes being developed without the inclusion of flexible workspace, removing the provision workspace for the internal and external residents, as well as any opportunities to create commercial networks, attract investment, boost economic growth and help achieve the Borough’s economic objectives. Therefore, a potential minor negative effect is recorded. 
</t>
  </si>
  <si>
    <t>Mitigation: The inclusion of a policy referencing Large Scale Purpose Built Shared Living.</t>
  </si>
  <si>
    <t xml:space="preserve">The alternative does not support the achievement of objective IIA2 as the absence of a policy means that reliance will have to be placed on national and London Plan policies for determining proposals. This may result in LSPBSL schemes being developed without the inclusion of flexible workspace, removing the provision workspace for the internal and external residents, as well as any opportunities to create additional jobs. Therefore, a potential minor negative effect is recorded. 
</t>
  </si>
  <si>
    <t xml:space="preserve">The alternative does not support the achievement of objective IIA4 as the absence of a policy means that reliance will have to be placed on national and London Plan policies for determining proposals. This may result in LSPBSL schemes being developed without the inclusion of public amenities, removing a quality of community cohesion from the development. Therefore, a potential minor negative effect is recorded. </t>
  </si>
  <si>
    <t xml:space="preserve">The alternative does not support the achievement of objective IIA5 as the absence of a policy means that reliance will have to be placed on national and London Plan policies for determining proposals. It would also be difficult to request developers to demonstrate proposals for LSPBSL development are addressing a local identified need, which may lead to an over-concentration of LSPBSL developments. This could make it difficult for the Council to ensure that the identified local housing need is being met, especially regarding the provision of conventional C3 self-contained housing such as family housing. Therefore, a potential minor negative effect is recorded. </t>
  </si>
  <si>
    <t xml:space="preserve">The absence of a policy means that reliance will have to be placed on national and London Plan policies for determining the location of proposals. Although the London Plan (2021) requires schemes to be "located in an area well-connected to local services and employment by walking, cycling and public transport”, these may not be areas the local council would deem appropriate, such as areas characterised by family housing. Therefore, as proposed developments may be located in an area that is not entirely appropriate, an uncertain effect is recorded. </t>
  </si>
  <si>
    <t xml:space="preserve">The alternative does not support the achievement of objective IIA12 as the absence of a policy means that reliance will have to be placed on national and London Plan policies for determining the location of proposals. This could result in an over concentration of LSPBSL schemes, as national and regional policy does not specify that LSPBSL schemes should be distanced in order to avoid a detrimental impact on the character of the surrounding area. Additionally, national and regional policy is unlikely to specify that LSPBSL schemes should be developed within the boundaries of Harrow Metropolitan Centre and Wealdstone District Centre (in areas that have a PTAL rating of 5-6). This is a particular issue as LSPBSL schemes tend be built at higher densities and are likely to require 4 or more storeys development; this would subsequently impact character and amenities of areas characterised by two-storey family housing. Therefore, a potential minor negative effect is recorded. </t>
  </si>
  <si>
    <t xml:space="preserve">The alternative does not support the achievement of objective IIA14 as the absence of a policy means that reliance will have to be placed on national and London Plan policies for determining proposals. This could result in less/no consideration being given to the strength and variability of the design of LSPBSL schemes to enable the development to easily be converted to a different use in the future. This subsequently discourages the efficient use of resources and the circular economy. Therefore, a potential minor negative effect is recorded. </t>
  </si>
  <si>
    <t>HO9 Large Scale Purpose Built Shared Living: Alternative 2</t>
  </si>
  <si>
    <t xml:space="preserve">This alternative is to not require applicants to demonstrate a need for LSPBSL. </t>
  </si>
  <si>
    <t xml:space="preserve">The alternative supports the achievement of objective IIA1 as it highlights that proposals for the development of LSPBSL schemes should be located within the boundaries of Harrow Metropolitan Centre and Wealdstone District Centre, that form part of the Opportunity Area. This is because the area is considered the most sustainable location for accessing public transport, local services, facilities and pursuing employment opportunities. Developments must also provide some flexible workspace within the ground floor. This will provide some workspace for the internal and external residents, as well as help create commercial networks, attract investment, boost economic growth and help achieve the Borough’s economic objectives. </t>
  </si>
  <si>
    <t xml:space="preserve">The alternative supports the achievement of objective IIA2 as it highlights that proposals for the development of LSPBSL schemes must provide some flexible workspace within the ground floor. This will provide some workspace for the internal and external residents, as well as create additional jobs. Therefore, a potential minor positive effect is recorded. </t>
  </si>
  <si>
    <t xml:space="preserve">The alternative supports the achievement of objective IIA3 as it highlights that proposals for the development of LSPBSL schemes should be well designed and highly accessible, to meet needs of all users. The development of the LSPBSL scheme should not have a detrimental impact to the need to support and maintain mixed and inclusive communities. Therefore, a potential minor positive effect is recorded. </t>
  </si>
  <si>
    <t xml:space="preserve">The alternative supports the achievement of objective IIA4 as it highlights that proposals for the development of LSPBSL schemes must include public amenities (e.g. restaurants, cafes , leisure facilities) on the ground floor of the development, that are accessible to the wider public. This will provide areas for residents to mix and meet. Developments must also provide living spaces that benefit the health and wellbeing of residents through design and accessibility, in accordance with London Plan Guidance. For example, each personal room should include a window, with an adequate level of natural sunlight and ventilation. Finally, proposals must demonstrate satisfactory servicing arrangements (for deliveries, waste management and emergency vehicle) and there are no adverse impacts on the safe operations of the highway network. Therefore, a potential minor positive effect is recorded. </t>
  </si>
  <si>
    <t xml:space="preserve">The alternative supports the provision of LSPBSL schemes, which will contribute to the number of additional homes being delivered within the Borough. The policy highlights that proposals for the development of LSPBSL schemes will require affordable housing contributions, in line with London Plan Policy H16. However, proposals will not be required to demonstrate how they are meeting an identified local housing need, making it more difficult for the Council to monitor how development is addressing the priority needs of the area (affordable housing and family sized dwellings). Where there is an overconcentration of LSPBSL schemes, the development of alternative town centre use such as offices, and C1 hotels or mixed-use schemes will be preferred. Therefore, a potential minor negative effect is recorded.  </t>
  </si>
  <si>
    <t xml:space="preserve">The alternative supports the achievement of objective IIA6 as it highlights that proposals for LSPBSL schemes should be located in the most appropriate area for public transport (e.g.: areas that have a PTAL rating of 4-6 with good access to public transport, local services and facilities). This promotes the use of sustainable modes of transport. Therefore, a potential minor positive effect is recorded. </t>
  </si>
  <si>
    <t xml:space="preserve">The alternative supports the achievement of objective IIA12 as it highlights that proposals for the development of two or more LSPBSL schemes should not be located within a 250m distance of each other in order to avoid a detrimental impact on the character  of the surrounding area. Therefore, a potential minor positive effect is recorded. </t>
  </si>
  <si>
    <t xml:space="preserve">The alternative supports the achievement of objective IIA14 as it highlights that proposals for the development of LSPBSL schemes should demonstrate that different design layouts have been considered, to enable the development to easily be converted to a different use in the future, if needed. This should encourage the efficient use of resources, reduce waste and promote the circular economy as the building can be repurposed. Therefore, a potential minor positive effect is recorded. </t>
  </si>
  <si>
    <t>HO9 Large Scale Purpose Built Shared Living: Alternative 3</t>
  </si>
  <si>
    <t>This alternative is allow LSPBSL within Metropolitan and Major Town Centres,  all areas of PTAL 5 – 6 (car free developments) in line with Policy T6 of the London Plan or PTAL 3-6.</t>
  </si>
  <si>
    <t xml:space="preserve">The alternative supports the achievement of objective IIA1 as it highlights that proposals for the development of LSPBSL schemes should be located within Metropolitan and Major Town Centres,  all areas of PTAL 5 – 6 (car free developments) or PTAL 3-6. This is because these areas are considered the most sustainable location for accessing public transport, local services, facilities and pursuing employment opportunities. Developments must also provide some flexible workspace within the ground floor. This will provide some workspace for the internal and external residents, as well as help create commercial networks, attract investment, boost economic growth and help achieve the Borough’s economic objectives. </t>
  </si>
  <si>
    <t xml:space="preserve">The alternative supports the provision of LSPBSL schemes, which will contribute to the number of additional homes being delivered within the Borough. The policy highlights that proposals for the development of LSPBSL schemes will require affordable housing contributions, in line with London Plan Policy H16. The affordability of the scheme will have to be demonstrated in comparison to alternative housing products within the Harrow private rental sector. Proposals will also be required to demonstrate how they are meeting an identified local housing need, based on local incomes, rent levels and existing/future demographics of the Borough. However, by allowing the development of LSPBSL schemes in more areas of the Borough, this may lead to the delivery of a significant number of LSPBSL schemes, which may undermine the delivery of smaller family housing, required to meet the housing needs of the Borough. It must also be considered that alternative town centre use such as offices, and C1 hotels or mixed-use schemes will be preferred to the development of LSPBSL schemes, and this may subsequently reduce the provision of them. Therefore, an uncertain effect is recorded.  </t>
  </si>
  <si>
    <t xml:space="preserve">The alternative supports the achievement of objective IIA6 as it highlights that proposals for LSPBSL schemes should be located in the most appropriate area for public transport (e.g.: areas that have a PTAL rating of 5-6 or 3-6, characterised by good access to public transport, local services and facilities). This promotes the use of sustainable modes of transport. Therefore, a potential minor positive effect is recorded. </t>
  </si>
  <si>
    <t xml:space="preserve">The alternative does not support the achievement of objective IIA12 as it allows the development of LSPBSL schemes across wider areas of the Borough locations (Metropolitan and Major Town Centres and all areas of PTAL 5-6 or PTAL 3-6). This is a particular issue as LSPBSL schemes tend be built at higher densities and are likely to require 4 or more storeys development; this would subsequently impact character and amenities of areas characterised by two-storey family housing. Therefore, a potential minor negative effect is recorded. 
</t>
  </si>
  <si>
    <t>HO9 Large Scale Purpose Built Shared Living: Alternative 4</t>
  </si>
  <si>
    <t xml:space="preserve">This alternative is to not include distance test for assessing over concentration of LSPBSL. </t>
  </si>
  <si>
    <t xml:space="preserve">The alternative supports the development of LSPBSL schemes that are well designed and highly accessible, to meet needs of all users. LSPBSL schemes should not have a detrimental impact on the need to support and maintain mixed and inclusive communities. However, the removal of the distance test for assessing the concentration of LSPBSL schemes may impact on the objective of promoting mixed and inclusive communities, due to subsequent overconcentration. Therefore, a potential uncertain effect is recorded. </t>
  </si>
  <si>
    <t xml:space="preserve">The alternative supports the provision of LSPBSL schemes, which will contribute to the number of additional homes being delivered within the Borough. Proposals will also be required to demonstrate how they are meeting an identified local housing need, based on local incomes, rent levels and existing/future demographics of the Borough. For example, proposals for the development of LSPBSL schemes will require affordable housing contributions, in line with London Plan Policy H16 and the affordability of the scheme will have to be demonstrated in comparison to alternative housing products within the Harrow private rental sector. However, the removal of the distance test for assessing the concentration of LSPBSL schemes is likely to make it more difficult to address priority housing needs in the correct areas, such as the delivery of smaller family housing. Therefore, an uncertain effect is recorded.  </t>
  </si>
  <si>
    <t xml:space="preserve">The alternative does not support the achievement of objective IIA12 as it removes the distance test for assessing the concentration of LSPBSL schemes. This lack of monitoring may impact on the character of the surrounding area as it may cause these schemes to become overconcentrated. This is a particular issue as LSPBSL schemes tend be built at higher densities and are likely to require 4 or more storeys development; this would subsequently impact character and amenities of areas characterised by two-storey family housing. Therefore, a potential minor negative effect is recorded. 
</t>
  </si>
  <si>
    <t xml:space="preserve">HO10 Housing with shared facilities (Houses in Multiple Occupation) </t>
  </si>
  <si>
    <t>The policy outlines how Houses in Multiple Occupation (HMO) will be considered in development proposals. Proposals will be assessed against a set of criteria, including how the development does not lead to the loss of family housing, and is located in the most accessible location.</t>
  </si>
  <si>
    <t xml:space="preserve">The policy supports the achievement of objective IIA3 as it highlights that proposals for HMO developments will only be permitted providing they contribute to creating an inclusive community and would not harm the mix, balance and well-being of communities through an over-concentration of the property type. Additionally, developments should be designed with accessibility in mind; proposals must ensure all the occupants have an obstruction free, convenient access to communal amenity areas and facilities. Therefore, a potential minor positive effect is recorded. </t>
  </si>
  <si>
    <t xml:space="preserve">The policy supports the achievement of objective IIA4 as it highlights that proposals for HMO developments must provide living spaces that benefit the health and wellbeing of residents through design and accessibility, in accordance with the relevant standards for HMOs in the licencing regime. For example, each personal room should include a window, with an adequate level of natural sunlight and ventilation. Additionally, adequate provision of amenity space should be made in relation to access to gardens and communal facilities/areas. Finally, adequate provision should be made for car parking and safe access to property, which does not harm the safety of other road users. Therefore, a potential minor positive effect is recorded. 
</t>
  </si>
  <si>
    <t xml:space="preserve">The policy supports the achievement of objective IIA5 as the provision of HMO developments will contribute to the number of additional homes being delivered within the Borough. HMOs also provide an affordable rental housing option for young and low-income individuals/couples, who would usually be priced out of the market. The policy seeks to prevent the loss of HMO developments, unless necessary for wider development. Proposals for large purpose-built HMO  developments will be resisted however, as there is no indicated need for them within the Borough and they may subtract from identified housing needs (e.g.: family housing) which are difficult to replace. The location of HMO developments must be appropriately managed to ensure that they do not contribute to the potential loss of larger housing (defined as homes where the internal floor area exceeds 130m2) in areas that are characterised by family housing. Therefore, as long as LSPBSL schemes are developed, a potential significant positive effect is recorded. </t>
  </si>
  <si>
    <t xml:space="preserve">The policy supports the achievement of objective IIA6 as it highlights that proposals for HMO developments should be located in the most appropriate area for public transport (e.g.: areas that have a PTAL rating of 4-6 with good access to public transport, local services and facilities). This promotes the use of sustainable modes of transport. Therefore, a potential minor positive effect is recorded. </t>
  </si>
  <si>
    <t xml:space="preserve">The policy supports the achievement of objective IIA8 as it highlights that proposals for developments should be located in the most appropriate locations for public transport (PTAL 4-6). This could encourage the use of sustainable/low carbon modes of travel, leading to a reduction in transport derived emissions across the Borough. Therefore, a potential minor positive effect is recorded. </t>
  </si>
  <si>
    <t xml:space="preserve">The policy supports the achievement of objective IIA9 as it highlights that proposals for HMO developments should be located in the most appropriate locations for public transport (PTAL 4-6). This indirectly reduces the need for hard landscaping (e.g.: areas for car parking) which often results in a heightened flood risk. Therefore, a potential minor positive effect is recorded. </t>
  </si>
  <si>
    <t xml:space="preserve">The policy supports the achievement of objective IIA10 as it highlights that proposals for HMO developments should be located in the most appropriate locations for public transport (PTAL 4-6). This indirectly benefits biodiversity as it reduces the need for hard landscaping (e.g.: areas for car parking) which often results in a loss of biodiversity through the removal of habitats. Therefore, a potential minor positive effect is recorded. 
</t>
  </si>
  <si>
    <t xml:space="preserve">The policy supports the achievement of objective IIA12 as it highlights that proposals for HMO developments should not harm the character of the area or the amenity of neighbouring properties. Where developments are proposed on residential streets or areas characterised by family housing, they will be refused as to not disrupt the character of the area, such as relating to the loss of front gardens for parking and bin storage areas. Therefore, a potential minor positive effect is recorded. 
</t>
  </si>
  <si>
    <t xml:space="preserve">The policy supports the achievement of objective IIA14 as it highlights that proposals for HMO developments should make adequate provision for the storage and collection of waste and recycling material generated by residents. Therefore, a potential minor positive effect is recorded. </t>
  </si>
  <si>
    <t>HO10 Housing with shared facilities (Houses in Multiple Occupation): Alternative 1</t>
  </si>
  <si>
    <t>This alternative is to continue to apply the existing HMO policy (Policy DM30 Large Houses in Multiple Occupation, Hostels and Secure Accommodation).</t>
  </si>
  <si>
    <t xml:space="preserve">The alternative supports the achievement of objective IIA3 as it highlights that proposals for HMO developments should be designed with accessibility in mind; proposals must accord with Accessible Homes standards and provide satisfactory living conditions for the intended occupier. Therefore, a potential minor positive effect is recorded. </t>
  </si>
  <si>
    <t>The alternative neither supports nor detracts from the achievement of the IIA objective.  The alternative is open to wide interpretation and may not deliver the health benefits that the preferred policy would. A neutral effect is predicted.</t>
  </si>
  <si>
    <t xml:space="preserve">The alternative does not provide support for the achievement of objective IIA5 as although the provision of HMO developments will contribute to the number of additional homes being delivered within the Borough, the alternative makes no provision for the protection of family homes from conversion. This may contribute to the potential loss of larger- as well as affordable- housing in areas that are characterised by family housing. As this type of housing is deemed important for local needs, this could have a negative impact on the area. Therefore, a potential minor negative effect is recorded. 
</t>
  </si>
  <si>
    <t xml:space="preserve">The alternative supports the achievement of objective IIA6 as it highlights that proposals for HMO developments should be located in the areas of good accessibility to public transport, local services and facilities. This promotes the use of sustainable modes of transport. Therefore, a potential minor positive effect is recorded. </t>
  </si>
  <si>
    <t xml:space="preserve">The policy supports the achievement of objective IIA8 as it highlights that proposals for developments should be located in the most appropriate locations for public transport. This could encourage the use of sustainable/low carbon modes of travel, leading to a reduction in transport derived emissions across the Borough. Therefore, a potential minor positive effect is recorded. </t>
  </si>
  <si>
    <t xml:space="preserve">The alternative neither supports nor detracts from the achievement of the IIA objective.  Therefore a neutral effect is predicted.
</t>
  </si>
  <si>
    <t xml:space="preserve">The alternative highlights that proposals for HMO developments should not create an adverse impact on the character of the area. However, the alternative is highly permissive and may result in a higher level of HMO’s across a wider geographic area, which may negatively impact the character of the Borough. Therefore, an uncertain effect is recorded. 
</t>
  </si>
  <si>
    <t xml:space="preserve">The alternative does not support the achievement of objective IIA14 as it does not specify that proposals for HMO developments should make adequate provision for the storage and collection of waste and recycling material generated by residents. Therefore, a potential minor negative effect is recorded. </t>
  </si>
  <si>
    <t>HO10 Housing with shared facilities (Houses in Multiple Occupation): Alternative 2</t>
  </si>
  <si>
    <t xml:space="preserve">This alternative is to allow conversion of family houses to HMOs (.i.e. no consideration of the houses internal floor area (130m2) and the character of the area) </t>
  </si>
  <si>
    <t xml:space="preserve">The alternative supports the achievement of objective IIA3 as it highlights that proposals for HMO developments will only be permitted providing they contribute to creating an inclusive community and would not harm the mix, balance and well-being of communities through an over-concentration of the property type. Additionally, developments should be designed with accessibility in mind; proposals must ensure all the occupants have an obstruction free, convenient access to communal amenity areas and facilities. Therefore, a potential minor positive effect is recorded. </t>
  </si>
  <si>
    <t xml:space="preserve">The alternative highlights that proposals for HMO developments must provide living spaces that benefit the health and wellbeing of residents through design and accessibility. Utilising smaller housing (below 130m2) may make this difficult to achieve although such a proposal would still be expected to meet the requirements relating to internal space / access / amenity etc. Adequate provision of amenity space should be made in relation to access to gardens, communal facilities/areas, car parking and safe access to property, which does not harm the safety of other road users. Therefore, a potential minor positive effect is recorded. 
</t>
  </si>
  <si>
    <t>Mitigation: Provide minimum housing/room dimensions that should be met, that qualify as adequate to benefit the health and wellbeing of residents.</t>
  </si>
  <si>
    <t xml:space="preserve">The alternative does not provide support for the achievement of objective IIA5 as although the provision of HMO developments will contribute to the number of additional homes being delivered within the Borough, allowing the conversion of family houses to HMOs (defined as homes where the internal floor area exceeds 130m2) may contribute to the potential loss of housing in areas that are characterised by family sized housing (including those with an internal floor area below 130m2). As this type of housing is more affordable for younger/lower income households compared to larger sized family housing, this could have a negative impact on the area. It is also more difficult to replace this type of housing. Therefore, a potential significant negative effect is recorded. 
</t>
  </si>
  <si>
    <t>Mitigation: Restrict development of HMOs in areas characterised by family housing.</t>
  </si>
  <si>
    <t xml:space="preserve">The alternative supports the achievement of objective IIA6 as it highlights that proposals for HMO developments should be located in the most appropriate area for public transport (e.g.: areas that have a PTAL rating of 4-6 with good access to public transport, local services and facilities). This promotes the use of sustainable modes of transport. Therefore, a potential minor positive effect is recorded. </t>
  </si>
  <si>
    <t xml:space="preserve">The alternative supports the achievement of objective IIA9 as it highlights that proposals for HMO developments should be located in the most appropriate locations for public transport. This indirectly reduces the need for hard landscaping (e.g.: areas for car parking) which often results in a heightened flood risk. Therefore, a potential minor positive effect is recorded. </t>
  </si>
  <si>
    <t xml:space="preserve">The alternative supports the achievement of objective IIA10 as it highlights that proposals for HMO developments should be located in the most appropriate locations for public transport. This indirectly benefits biodiversity as it reduces the need for hard landscaping (e.g.: areas for car parking) which often results in a loss of biodiversity through the removal of habitats. Therefore, a potential minor positive effect is recorded. 
</t>
  </si>
  <si>
    <t xml:space="preserve">The alternative does not provide support for the achievement of objective IIA12 as allowing the conversion of family sized housing to HMOs (including homes where the internal floor area is below 130m2), could contribute to the potential loss of larger housing in areas that are characterised by family housing. This could have a negative impact on the character of the area. Therefore, a potential minor negative effect is recorded. 
</t>
  </si>
  <si>
    <t xml:space="preserve">The alternative supports the achievement of objective IIA14 as it highlights that proposals for HMO developments should make adequate provision for the storage and collection of waste and recycling material generated by residents. Therefore, a potential minor positive effect is recorded. </t>
  </si>
  <si>
    <t>HO10 Housing with shared facilities (Houses in Multiple Occupation): Alternative 3</t>
  </si>
  <si>
    <t>This alternative is to allow HMOS within accessible locations with a PTAL 3-6.</t>
  </si>
  <si>
    <t xml:space="preserve">Assumption: The following statement included in the preferred policy is does not apply to the alternative policy 'where developments are proposed on residential streets or areas characterised by family housing, they will be refused as to not disrupt the character of the area'. </t>
  </si>
  <si>
    <t xml:space="preserve">The alternative supports the achievement of objective IIA4 as it highlights that proposals for HMO developments must provide living spaces that benefit the health and wellbeing of residents through design and accessibility, in accordance with the relevant standards for HMOs in the licencing regime. For example, each personal room should include a window, with an adequate level of natural sunlight and ventilation. Additionally, adequate provision of amenity space should be made in relation to access to gardens and communal facilities/areas. Finally, adequate provision should be made for car parking and safe access to property, which does not harm the safety of other road users. Therefore, a potential minor positive effect is recorded. 
</t>
  </si>
  <si>
    <t xml:space="preserve">The alternative does not provide support for the achievement of objective IIA5 as although the provision of HMO developments will contribute to the number of additional homes being delivered within the Borough, allowing the development of HMOs within accessible locations with a PTAL 3-6 could potentially increase the loss of family housing. As this type of housing is deemed important for local needs, this could have a negative impact on the area. Therefore, a potential minor negative effect is recorded. </t>
  </si>
  <si>
    <t xml:space="preserve">The alternative supports the achievement of objective IIA6 as it highlights that proposals for HMO developments should be located in the most appropriate area for public transport (e.g.: areas that have a PTAL rating of 3-6 with good access to public transport, local services and facilities). This promotes the use of sustainable modes of transport. Therefore, a potential minor positive effect is recorded. </t>
  </si>
  <si>
    <t xml:space="preserve">The alternative does not provide support for the achievement of objective IIA12 as by allowing the development of HMOs within accessible locations with a PTAL 3-6, the character and amenities of areas characterised by family housing could potentially be affected. This could have a negative impact on the character of the area. Therefore, a potential minor negative effect is recorded. 
</t>
  </si>
  <si>
    <t>HO10 Housing with shared facilities (Houses in Multiple Occupation): Alternative 4</t>
  </si>
  <si>
    <t xml:space="preserve">This alternative is to not include a specific measure to assess the over concentration of HMO’s. </t>
  </si>
  <si>
    <t xml:space="preserve">The alternative does not provide support for the achievement of objective IIA3 as the lack of a specific measures to assess the over concentration of the property type means that the inclusivity and balance of these properties cannot be effectively managed, which may negatively impact on the inclusivity of communities. It may also lead to families living in unsuitable accommodation, in areas with poor access to public transport, local services and facilities. Therefore, a potential minor negative effect is recorded. </t>
  </si>
  <si>
    <t>Mitigation: The policy should include a measure to assess the over concentration of HMOs, to mitigate against a negative impact on inclusivity and accessibility.</t>
  </si>
  <si>
    <t xml:space="preserve">The alternative does not provide support for the achievement of objective IIA5 as although the provision of HMO developments will contribute to the number of additional homes being delivered within the Borough, by removing the measure to assess the over concentration of HMO's, too many may be developed, leading to the loss of family housing. As this type of housing is deemed important for local needs, this could have a negative impact on the area. Therefore, a potential minor negative effect is recorded. 
 </t>
  </si>
  <si>
    <t>Mitigation: The policy should include a measure to assess the over concentration of HMOs, to mitigate against a negative impact on family housing within the Borough.</t>
  </si>
  <si>
    <t xml:space="preserve">The alternative does not provide support for the achievement of objective IIA12 as although it highlights that proposals for HMO developments should not harm the character of the area, by removing the measure to assess the over concentration of HMO's, too many may be developed. This could subsequently impact on the character of the surrounding area. Therefore, a potential minor negative effect is recorded. 
</t>
  </si>
  <si>
    <t>Mitigation: The policy should include a measure to assess the over concentration of HMOs, to mitigate against a negative impact on Harrow's character.</t>
  </si>
  <si>
    <t xml:space="preserve">HO11 Self-build and Custom-build Housing </t>
  </si>
  <si>
    <t>The policy outlines how Self- and Custom-Build development proposals are considered. Proposals will be assessed against a set of criteria, including how the development considers the provision of affordable and family housing.</t>
  </si>
  <si>
    <t xml:space="preserve">Development is in accordance with policies relating to matters and other relevant Development Plan Policies. </t>
  </si>
  <si>
    <t xml:space="preserve">The policy indirectly supports the achievement of objective IIA3 as support for the development of self- and custom-build homes means that individuals can design homes that are exactly suitable to their own needs, making them as accessible and inclusive as required. Therefore, a potential minor positive effect is recorded. </t>
  </si>
  <si>
    <t xml:space="preserve">The policy supports the achievement of objective IIA5 as the provision for self- and custom-build homes will contribute to the number of additional homes being delivered within the Borough. Self- and custom-build homes will be supported where there is an identified need on the Harrow self-build and custom housebuilding register. The policy makes provision for affordable housing, which will be required for any major self or custom built developments (e.g.: 10 or above units). The Council will also work with stakeholders to bring forward potential sites to increase the delivery of family sized housing in order to address local needs. These factor also apply for proposals for community-led housing. Therefore, a potential minor positive effect is recorded.  </t>
  </si>
  <si>
    <t xml:space="preserve">HO12 Gypsy and Traveller Accommodation Needs </t>
  </si>
  <si>
    <t>The policy outlines how Gypsy and Traveller Accommodation needs are considered. The Council aims to retain the existing site at Watling Farm, but will support proposals for new sites and pitches providing that there is an identified need. Proposals will be assessed against a set of criteria, including the adequate provision of safe access, basic amenities and measures to minimise environmental impact.</t>
  </si>
  <si>
    <t xml:space="preserve">The policy supports the achievement of objective IIA3 as proposals for new and replacement accommodation must ensure that sites are located in areas with reasonable access to public transport in order to easily access community facilities and services. Sites should also be designed to contribute to a wider, more inclusive neighbourhood. Therefore, a potential minor positive effect is recorded.  
</t>
  </si>
  <si>
    <t xml:space="preserve">The policy supports the achievement of objective IIA4 as proposals for new and replacement accommodation must ensure that sites are located in areas with reasonable access to public transport in order to easily access community facilities and services. Any new proposed sites will need to provide a safe and acceptable living environment. Proposals for new and replacement accommodation must make adequate provision for safe access to and from the site, parking and servicing arrangements for all vehicles likely to use the site. Additionally, these sites must not pose a risk to public health and safety, or adversely affect the amenity of site occupants or neighbouring pitches. Finally, proposals for new and replacement accommodation must make adequate provision for amenity space and play areas for residents. Therefore, a potential minor positive effect is recorded.  
</t>
  </si>
  <si>
    <t xml:space="preserve">The policy supports the achievement of objective IIA5 as it aims to retain and support that existing Gypsy and Traveller site at Watling Farm (0.5ha), in order to provide three additional pitches and address future traveller needs. There are currently two pitches on the site, and it is licenced to a single family. The site has historic permission for up to 15 pitches. Proposals for new Gypsy and Traveller sites and pitches will be supported, providing they contribute to meeting identified local needs and there is no capacity at the existing site at Watling Farm. However, it is not envisaged that an additional site will be required during the plan period unless updated evidence indicates insufficient capacity at the existing site. Therefore, as the policy supports the provision of additional homes to meet local targets, a potential minor positive effect is recorded.  </t>
  </si>
  <si>
    <t xml:space="preserve">The policy supports the achievement of objective IIA6 as proposals for new and replacement accommodation must ensure that sites are located in areas with reasonable access to public transport in order to easily access community facilities and services. Therefore, a potential minor positive effect is recorded.  
</t>
  </si>
  <si>
    <t xml:space="preserve">The policy supports the achievement of objective IIA9 as proposals for new and replacement accommodation must take any potential flood risk and the impacts of climate change in account when decided on the location of new sites. This should help to minimise the impacts of climate change on Gypsy and Traveller pitches and sites. Therefore, a potential minor positive effect is recorded.  </t>
  </si>
  <si>
    <t>The policy highlights that proposals for new and replacement accommodation must incorporate adequate landscaping and planting, which may provide benefits for biodiversity in the area. The policy also states that proposals should include measures to minimise any impacts of policy designations on adjacent Sites of Important Nature Conservation (SINCs). This should subsequently protect biodiversity. Therefore, a potential minor positive effect is recorded.</t>
  </si>
  <si>
    <t xml:space="preserve">The policy supports the achievement of objective IIA12 as proposals for new and replacement accommodation must make adequate provision for the character of the area, including visual and amenity considerations. For example, appropriate landscaping and planting should be carried out to enable integration of the site with the surrounding environment. Therefore, a potential minor positive effect is recorded.
</t>
  </si>
  <si>
    <t xml:space="preserve">The policy supports the achievement of IIA13 as the policy highlights that proposals for new and replacement accommodation must make adequate provision for basic amenities such as running water and sewerage. The policy also states that proposals should include measures to minimise any impacts of policy designations on adjacent Green Belt. This should subsequently protect areas of Green Belt in the Borough. Therefore, a potential minor positive effect is recorded.
</t>
  </si>
  <si>
    <t xml:space="preserve">The policy supports the achievement of objective IIA14 as proposals for new and replacement accommodation must make adequate provision for basic amenities such as waste management. Therefore, a potential minor positive effect is recorded.  
</t>
  </si>
  <si>
    <t xml:space="preserve">HO12 Gypsy and Traveller Accommodation Needs: Alternative 1 </t>
  </si>
  <si>
    <t xml:space="preserve">This alternative is for no policy option to be implemented. The Government included a revised wider definition for gypsies and travellers in the updated NPPF. The Council will consider the potential implications of this based on the GLA London wide GTANA that is expected to be published during 2024.  </t>
  </si>
  <si>
    <t xml:space="preserve">The London Plan and National Planning Policy requires new Gypsy and Traveller sites to make adequate provision for basic amenities (water, sewerage, waste management). </t>
  </si>
  <si>
    <t xml:space="preserve">The alternative policy indicates that Watling Farm sites has capacity to accommodate any future additional needs, if they arise, due to a 1974 permission for 15 pitches. However, a lack of policy would mean that proposals for new and replacement accommodation managed via the London Plan and National Planning Policy, may not be guided towards areas with reasonable access to public transport, in order to easily access community facilities and services. Therefore, an uncertain effect is recorded.  
</t>
  </si>
  <si>
    <t>Mitigation: The inclusion of a Gypsy and Traveller Needs policy, or specific guidance within the housing policies in regards to the provision of sites and pitches for Gypsies and Travellers, and their preferred location.</t>
  </si>
  <si>
    <t xml:space="preserve">The alternative does not support the achievement of objective IIA4 as a lack of policy would mean that new and replacement accommodation may not be located in areas with reasonable access to public transport, in order to easily access community facilities and services. Additionally, proposals for new and replacement accommodation managed via the London Plan and National Planning Policy may not make adequate provision for amenity space and play areas for residents, or make provision for safe and acceptable living environments. Therefore, a potential significant negative effect is recorded. 
</t>
  </si>
  <si>
    <t>Mitigation: The inclusion of a Gypsy and Traveller Needs policy, or specific guidance within the housing policies in regards to the provision of sites and pitches for Gypsies and Travellers, facilities to be provided and their preferred location.</t>
  </si>
  <si>
    <t xml:space="preserve">The alternative does not support the achievement of objective IIA5 as the London Plan/National Planning Policy may not be effective in bringing sites/pitches forward for development, as stakeholders may find it difficult to identify and address issues and considerations for their proposal, such as the scale and acceptable locations. Therefore, a potential minor negative effect is recorded.  </t>
  </si>
  <si>
    <t xml:space="preserve">A lack of policy may mean that new and replacement accommodation is not located in areas with reasonable access to public transport, in order to easily access community facilities and services. Therefore, due to uncertainty surrounding where new and replacement provision would be provided under his alternative, an uncertain effect is identified.  
</t>
  </si>
  <si>
    <t xml:space="preserve">The alternative supports the achievement of objective IIA9 new and replacement accommodation has to take the potential impacts of  flood risk and climate change into account when decided on the location of new pitches or sites, in line with the London Plan (2021) and National Planning Policy. This could subsequently minimise the impacts of climate change on Gypsy and Traveller pitches and sites. Therefore, a potential minor positive effect is recorded.  
</t>
  </si>
  <si>
    <t xml:space="preserve">A lack of policy may mean that new and replacement accommodation for Gypsy and Traveller pitches/sites does not have to incorporate adequate landscaping and planting. This could subsequently negatively impact biodiversity on Gypsy and Traveller pitches and sites. However, Policy GI3 Biodiversity may mitigate the impacts of development on biodiversity loss. Therefore, an uncertain effect is identified.  
</t>
  </si>
  <si>
    <t>Mitigation: The inclusion of a Gypsy and Traveller Needs policy, or specific guidance within Policy GI3 Biodiversity in regards to the protection and enhancement of biodiversity at Gypsy and Traveller sites/pitches.</t>
  </si>
  <si>
    <t xml:space="preserve">The alternative does not support the achievement of objective IIA12 as a lack of policy may mean that new and replacement accommodation does not have to make adequate provision for the character of the area, including visual and amenity considerations Therefore, a potential minor negative effect is recorded.  </t>
  </si>
  <si>
    <t>Mitigation: The inclusion of a Gypsy and Traveller Needs policy, or specific guidance within Policy GR1 High Quality Design in regards to the protection and enhancement of character at Gypsy and Traveller sites/pitches.</t>
  </si>
  <si>
    <t xml:space="preserve">The alternative neither supports nor detracts from the achievement of the IIA objective.  Therefore a neutral effect is predicted.
</t>
  </si>
  <si>
    <t>HO12 Gypsy and Traveller Accommodation Needs: Alternative 2</t>
  </si>
  <si>
    <t xml:space="preserve">This alternative is for a Policy based on the accommodation need figure identified by utilising the Gypsy and Traveller definition included within the PPTS (2015). Based on this definition, the West London Alliance GTANA (2018) identified no need to provide additional pitches during the period between 2016 -2033/41. </t>
  </si>
  <si>
    <t xml:space="preserve">The alternative does not support the achievement of objective IIA3. The alternative policy does not aim to provide three additional pitches at the existing Gypsy and Traveller site at Watling Farm (0.5ha), due to no identified need based on the Gypsy and Traveller definition included within the PPTS (2015). This definition excludes travellers who are forced to permanently live in brick/mortar accommodation due to legitimate health, age reasons. As a result, the future housing needs of gypsies and travellers such as these are not being provided for within this alternative, creating equality and inclusivity issues. Therefore, a potential significant negative effect is recorded.  
</t>
  </si>
  <si>
    <t>Mitigation: add provision for the development of Gypsy and Traveller pitches at the existing Watling Farm site, in order to provide for the needs of the Gypsy and Traveller community.</t>
  </si>
  <si>
    <t xml:space="preserve">The alternative does not support the achievement of objective IIA4. The alternative policy does not aim to provide three additional pitches at the existing Gypsy and Traveller site at Watling Farm (0.5ha), due to no identified need based on the Gypsy and Traveller definition included within the PPTS (2015). This definition excludes travellers who are forced to permanently live in brick/mortar accommodation due to legitimate health, age reasons. As a result, the future housing needs of gypsies and travellers such as these are not being provided for within this alternative, creating health and wellbeing issues. Therefore, a potential significant negative effect is recorded.  
</t>
  </si>
  <si>
    <t>Mitigation: add provision for the development of Gypsy and Traveller pitches at the existing Watling Farm site, in order to provide for the needs of the whole Gypsy and Traveller community.</t>
  </si>
  <si>
    <t xml:space="preserve">Proposals for new Gypsy and Traveller sites and pitches should contribute to meeting identified local housing needs. However, the alternative policy does not envisage that additional sites will be required during the plan period, due to no identified need based on the Gypsy and Traveller definition included within the PPTS (2015). Additionally, this definition excludes travellers who are forced to permanently live in brick/mortar accommodation due to legitimate health and age reasons. As a result, the future housing needs of gypsies and travellers such as these are not being provided for within this alternative. Therefore, a potential significant negative effect is recorded.  </t>
  </si>
  <si>
    <t>Mitigation: add provision for the development of Gypsy and Traveller pitches at the existing Watling Farm site.</t>
  </si>
  <si>
    <t xml:space="preserve">The alternative supports the achievement of objective IIA6 as proposals for new and replacement accommodation must ensure that sites are located in areas with reasonable access to public transport in order to easily access community facilities and services. Therefore, a potential minor positive effect is recorded.  
</t>
  </si>
  <si>
    <t xml:space="preserve">The alternative supports the achievement of objective IIA9 as proposals for new and replacement accommodation must take any potential flood risk and the impacts of climate change in account when deciding on the location of new sites. This should help to minimise the impacts of climate change on Gypsy and Traveller pitches and sites. Therefore, a potential minor positive effect is recorded.  </t>
  </si>
  <si>
    <t>The alternative highlights that proposals for new and replacement accommodation must incorporate adequate landscaping and planting, which may provide benefits for biodiversity in the area. The alternative also states that proposals should include measures to minimise any impacts of policy designations on adjacent Sites of Important Nature Conservation (SINCs). This should subsequently protect biodiversity. Therefore, a potential minor positive effect is recorded.</t>
  </si>
  <si>
    <t xml:space="preserve">The alternative supports the achievement of objective IIA12 as proposals for new and replacement accommodation must make adequate provision for the character of the area, including visual and amenity considerations. For example, appropriate landscaping and planting should be carried out to enable integration of the site with the surrounding environment. Therefore, a potential minor positive effect is recorded.
</t>
  </si>
  <si>
    <t xml:space="preserve">The alternative highlights that proposals for new and replacement accommodation must make adequate provision for basic amenities such as running water and sewerage. The alternative also states that proposals should include measures to minimise any impacts of policy designations on adjacent Green Belt. This should subsequently protect areas of Green Belt in the Borough. Therefore, a potential minor positive effect is recorded.
</t>
  </si>
  <si>
    <t xml:space="preserve">The alternative supports the achievement of objective IIA14 as proposals for new and replacement accommodation must make adequate provision for basic amenities such as waste management. Therefore, a potential minor positive effect is recorded.  
</t>
  </si>
  <si>
    <t>The policy outlines how economic developments, and the provision of employment floorspace, are considered. Proposals will be assessed against a set of criteria, including support for town centre development, providing a range of uses, and employment.</t>
  </si>
  <si>
    <t xml:space="preserve">The policy focuses on the provision of sufficient employment floorspace, in order to produce a strong and adaptable economy, whilst positively contributing to the wider London economy. Proposals for development that contribute to the vitality and viability of the local economy will be supported. This includes developments that are appropriately located and support the hierarchy of town centres and provide a range of uses; flexible floorspace / premises should be provided to allow for multiple uses that can contribute to both daytime and night-time economies. This would support economic growth in town centres by will continuing or increasing the level of footfall. Developments that support the intensification and modernisation of industrial floorspace and premises will be prioritised. Use Class B2, B8 and related Sui Generis Industrial Uses should be prioritised into Strategic Industrial Land &amp; Locally Significant Industrial Sites whereas Use Class E(g) (ii) &amp; (iii) activities should be located in appropriate locations outside of SIL and LSIS premises. Existing industrial spaces should be protected. Therefore, a potential significant positive effect is recorded. </t>
  </si>
  <si>
    <t xml:space="preserve">The policy supports the achievement of objective IIA2 as it highlights that new development should benefit local business through local labour (employment, skills development, apprenticeships and other training initiatives) and supply chain opportunities. The Council’s Economic Development team provides a programme to support developers to bring provide opportunities for local labour to work on apprentices on major developments. 
A focus on local labour will contribute to the reduction in unemployment rates across the Borough. The policy also supports the extension of employment floorspace across the Borough to meet evidenced needs of Harrow and wider West London sub-region. This should provide more opportunities for part- and full-time work. Therefore, due to the provision of employment opportunities, a potential significant positive effect is recorded. 
</t>
  </si>
  <si>
    <t>The policy supports the provision of housing by supporting mixed use development schemes. There is potential for a positive effect to be recorded for IIA5, however as it is not clear how many homes will be provided by mixed use development schemes, an uncertain effect is predicted.</t>
  </si>
  <si>
    <t>The policy should expand on the benefits mixed use development schemes could bring to housing development.</t>
  </si>
  <si>
    <t>Strategic Policy 05: Harrow &amp; Wealdstone Opportunity Area</t>
  </si>
  <si>
    <t>The policy outlines how development within the Harrow and Wealdstone Opportunity Area is prioritised. Proposals will be assessed against a set of criteria, including support for housing, employment opportunities and the intensification and modernisation of existing employment and industrial floorspace.</t>
  </si>
  <si>
    <t xml:space="preserve">The policy supports the achievement of objective IIA1 as it highlights a focus on the delivery of essential housing, employment space and infrastructure across the Harrow and Wealdstone Opportunity Area. The policy highlights that the Harrow Metropolitan Centre should be reinforced as the primary location for office, retail, evening and night-time economy, and leisure use within the Borough. More specifically, St Ann’s Road, Station Road and the St George’s and St Ann’s primary shopping areas should be prioritised for new appropriate town centre development. Within these areas, flexible floorspace / premises should be provided to allow for multiple uses that can contribute to both daytime and night-time economies. This would support economic growth in town centres by will continuing or increasing the level of footfall. It would also support the provision of new and existing businesses within town centres. The policy also highlight that Wealdstone Industrial Land and Premises should be modernised and intensified across all levels of the industrial land hierarchy. Therefore, a potential significant positive effect is recorded. </t>
  </si>
  <si>
    <t xml:space="preserve">The policy supports the achievement of objective IIA2 as it directs and supports the delivery of the growth potential identified in the London Plan (2021), including the delivery of a minimum 1000 jobs into the Opportunity Area, supporting employment floorspace to meet the evidenced needs of the borough and wider West London sub-region. This will contribute to the reduction in unemployment rates across the Borough. Therefore, due to the provision of employment opportunities, a potential minor positive effect is recorded. </t>
  </si>
  <si>
    <t xml:space="preserve">The policy supports the achievement of objective IIA3 as it highlights a focus on the delivery of essential infrastructure to support new development across the Harrow and Wealdstone Opportunity Area. This will include the provision of education, health and recreational facilities. Therefore, a potential minor positive effect is recorded.
</t>
  </si>
  <si>
    <t>The policy supports the achievement of objective IIA4 as it highlights that proposals for development within Wealdstone Town Centre will be supported where they contribute to planned improvements to the public realm, including improvements to perceptions of crime and poor safety, and for safe and efficient pedestrian and cycle use. Therefore, a potential minor positive effect is recorded.</t>
  </si>
  <si>
    <t>The policy supports the achievement of objective IIA5 as it highlights a focus on the delivery of a minimum of 5000 well designed homes within the Harrow and Wealdstone Opportunity Area. This will increase the number of additional homes delivered to meet local needs. Therefore, a potential minor positive effect is recorded.</t>
  </si>
  <si>
    <t>The policy supports the achievement of objective IIA6 as it highlights a focus on the delivery of sustainable transport modes to the Harrow and Wealdstone Opportunity Area, as well as the wider Borough and sub-region. More specifically, within Harrow Metropolitan Centre the policy aims to support proposals for development that improve pedestrian connectivity and provide appropriate car parking including Electric Vehicle charging points. Along Station Road, proposals should contribute to planned improvements to the public realm and road junctions, and active transport linkages between Wealdstone District Centre and Harrow Metropolitan Town Centre. Proposals for development within Wealdstone Town Centre will be supported where they contribute to improvements to the Harrow &amp; Wealdstone Rail &amp; Underground Station and safe/efficient pedestrian and cycle use. Therefore, a potential significant positive effect is recorded.</t>
  </si>
  <si>
    <t>The policy supports the achievement of objective IIA8 as developments within Harrow Metropolitan Centre should include the provision of Electric Vehicle charging points. This should encourage more residents and tourists to utilise low carbon modes of transport, as opposed to petrol/diesel vehicles. Therefore, a potential minor positive effect is recorded.</t>
  </si>
  <si>
    <t>The policy supports the achievement of objective IIA9 as developments within the Wealdstone Town Centre should contribute to planned improvements to the public realm, such as by responding to the climate change emergency (including flood risk adaptation). Therefore, a potential minor positive effect is recorded.</t>
  </si>
  <si>
    <t>The policy supports the achievement of objective IIA10 as developments along Station Road (linking Wealdstone District Centre and Harrow Metropolitan Town Centre) should contribute to planned improvements to the public realm and road junctions, including the creation of green boulevards. This should enhance biodiversity, by providing benefits for habitats and species. Therefore, a potential minor positive effect is recorded.</t>
  </si>
  <si>
    <t>The policy supports the achievement of objective IIA11 as it highlights that support will be given for proposals within the Harrow &amp; Wealdstone Opportunity Area where new development respect heritage assets. More specifically, proposals within Wealdstone Town Centre will be supported where developments respect and reinforce the centre’s heritage and character in relation to architecture, streetscape, road layout and its relationship with the wider suburban character area.  Therefore, due to the consideration given to the historic environment, a potential minor positive effect is recorded.</t>
  </si>
  <si>
    <t>The policy supports the achievement of objective IIA12 as it highlights that support will be given for developments along Station Road (linking Wealdstone District Centre and Harrow Metropolitan Town Centre) where proposals are of a scale and a high-quality design, consistent with the surrounding suburban character area. 
Development within the Wealdstone Town Centre will be supported when proposals respect and reinforces the centre’s heritage and character in relation to architecture, streetscape, road layout and its relationship with the wider suburban character area. Therefore, due to the consideration given to landscape and townscape character, a potential minor positive effect is recorded.</t>
  </si>
  <si>
    <t>LE1 Development Principles and Town Centre Hierarchy</t>
  </si>
  <si>
    <t>The policy outlines the council will support developments that ensure an appropriate mix of main town centres uses, or that demonstrably contribute to the vitality and vibrancy of the centre or parade.</t>
  </si>
  <si>
    <t>The policy supports the achievement of objective IIA1 as it supports retail, leisure and cultural development or extensions within appropriate town centres. Community facilities in town centres are able to be supported where compliant with Policy CI1. This would support economic growth in town centres by continuing or increasing the level of footfall. It would also support the provision of new and existing businesses within town centres. All proposals should contribute to the vitality and vibrancy of the centre or parade. The policy resists proposals for new retail, leisure and cultural development in out of centre locations, and any such developments will need to undertake a sequential test to demonstrate that there are no appropriate town centre sites, followed by edge of centre sites. Therefore, due to the provision of economic growth and the support provided to new and existing businesses, a potential significant positive effect is recorded.</t>
  </si>
  <si>
    <t xml:space="preserve">The policy supports the achievement of objective IIA2 as the provision of retail, leisure and cultural developments/extensions within town centres should provide part time and full time employment opportunities for local residents. This will contribute to the reduction in unemployment rates across the Borough. Therefore, due to the provision of employment opportunities, a potential minor positive effect is recorded. </t>
  </si>
  <si>
    <t xml:space="preserve">The policy supports the achievement of objective IIA3 as it highlights that community facilities in town centres will be supported where compliant with Policy CI1. The policy resists the loss of any employment, leisure or cultural uses within a neighbourhood parades, as this would reduce the accessibility of residents to essential day to day amenities. The ground floor of any employment, leisure or cultural developments would have to have an accessible and active frontage. Therefore, due to the provision of local accessibility, a potential minor positive effect is recorded. </t>
  </si>
  <si>
    <t>The policy supports the achievement of objective IIA4 as it highlights that support will be given for retail, leisure and cultural development or extensions within appropriate town centres where they do not harm residential amenity or the free flow and safety of the public highway. Therefore, a potential minor positive effect is recorded.</t>
  </si>
  <si>
    <t>The policy indirectly supports the achievement of objective IIA6 as proposals for new retail, leisure and cultural development in out of centre locations will need to be supported by a Green Travel Plan to enhance sustainable modes of travel between the site and town centre. The policy also highlights that mixed-use developments in town centres and parades will be supported as long as there is provision serving arrangement such as cycle stores between the two uses. This should encourage use of active methods of travel. Therefore, a potential minor positive effect is recorded.</t>
  </si>
  <si>
    <t>The policy supports the achievement of objective IIA7 as it highlights that support will be given for mixed-use developments in town centres and parades where they address the agent of change principle (Policy D12 of the London Plan (2021)), ensuring that new noise and other nuisance-generating development put in place measures to mitigate and manage any noise impacts for neighbouring residents and businesses. Therefore, as the policy aims to minimise noise pollution, a potential minor positive effect is recorded.</t>
  </si>
  <si>
    <t>The policy supports the achievement of objective IIA12 as it highlights that support will be given for town centre developments that are of a scale and intensity commensurate to the size and role of the centre or parade it is located within. Therefore, due to the consideration given to townscape character, a potential minor positive effect is recorded.</t>
  </si>
  <si>
    <t>The policy supports the achievement of objective IIA14 as it highlights that mixed-use developments in town centres and parades will be supported as long as there is a clear delineation of access and servicing arrangements (bin store) between the two uses. Therefore, as the policy aims to minimise waste, a potential minor positive effect is recorded.</t>
  </si>
  <si>
    <t>LE1 Development Principles and Town Centre Hierarchy: Alternative 1</t>
  </si>
  <si>
    <t>This alternative is for a less restrictive policy which  would be not seek to control or protect main town centre uses.</t>
  </si>
  <si>
    <t>Disclaimer</t>
  </si>
  <si>
    <t>Alternative 1 has the same IIA Objectives scores for IIA2-14 due to immaterial differences in the policy text. Please see LE1 Development Principles regarding details of scores for these objectives. Explanation for alternative can be found below.</t>
  </si>
  <si>
    <t>Alternative</t>
  </si>
  <si>
    <t>Mitigation/Enhancement</t>
  </si>
  <si>
    <t>The major difference between Alternative 1 and the preferred policy option is that the less restrictive alternative would not control or protect main town centre uses, which may impact on the vitality and vibrancy of town centres. This would change the score of IIA1 to minor positive, as opposed to significant positive (as the preferred option scores).</t>
  </si>
  <si>
    <t>LE2 Night-time and Evening Economy</t>
  </si>
  <si>
    <t>The policy outlines how the evening and night-time economy will be considered in development proposals inside and outside of Harrow Metropolitan Town Centre. Proposals will be assessed against a set of criteria, including how the development supports the vitality and vibrance of the town centre, and the agent of change principle.</t>
  </si>
  <si>
    <t>The policy supports the achievement of objective IIA1 as the development of the nighttime and evening economy helps to deliver economic growth across Harrow. Night-time economic facilities include restaurants, bars, nightclubs, shops and sporting venues. Additional nighttime economic activities include cleaning, wholesale and distribution, and transport and medical services. Support for existing, and provision of further night-time economic facilities will assist in continuing or increasing the level of footfall, and sustaining the vitality and vibrancy of Harrow. This will particularly be the case in Harrow Metropolitan Centre, which provides the optimal location for late night opening hours. The Council intends to produce a masterplan for the Metropolitan Town Centre, setting out where land uses, including night-time and evening economy, would be best directed to across the town centre. Therefore, due to the provision of economic growth and the support provided to new and existing businesses, a potential significant positive effect is recorded.</t>
  </si>
  <si>
    <t xml:space="preserve">The policy supports the achievement of objective IIA2 as a strong nighttime and evening economy provides part time and full time employment opportunities for local residents. This will contribute to the reduction in unemployment rates across the Borough. Therefore, due to the provision of employment opportunities, a potential minor positive effect is recorded. </t>
  </si>
  <si>
    <t>The policy supports the achievement of objective IIA7 as it highlights that support will be given for facilities related to the night-time and evening economy where they address the agent of change principle (Policy D12 of the London Plan (2021)), ensuring that new noise and other nuisance-generating development put in place measures to mitigate and manage any noise impacts for neighbouring residents and businesses. Therefore, as the policy aims to minimise noise pollution, a potential minor positive effect is recorded.</t>
  </si>
  <si>
    <t>LE3 Industrial Land</t>
  </si>
  <si>
    <t xml:space="preserve">The policy outlines how the Council will support new development of industrial floorspace within appropriate locations. Proposals will be assessed for Strategic Industrial Locations, Locally Significant Industrial Sites and Non-designated Industrial Land. Non-industrial uses on industrial land are also considered.
</t>
  </si>
  <si>
    <t>The policy supports the achievement of objective IIA1 as it supports development to intensify, increase or modernise floorspace and premises within Strategic Industrial Locations (SILs) and Locally Significant Industrial Sites (LSIS) in order to increase the provision of floorspace for industrial activities. Proposals will be supported for specified industry types, including General Industry (B2) and similar Sui Generis uses, storage and logistics/distribution (Use Class B8) and low-cost industrial and related space for micro, small and medium-sized enterprises. This should support the creation of new businesses, whilst also supporting the growth and retention of existing businesses. It is suggested that industry types not specified within the policy can be located elsewhere within the Borough due to a limited adverse impact. The policy will seek to deliver the industrial floorspace and premises requirements set out in the London Plan (2021) within existing industrial sites located across the borough. However, in order to meet this requirement, protection must also be afforded to industrial sites that are not designated either as SIL or LSIS, which currently makes up thirty percent of Harrow’s industrial stock. Any net loss of industrial floorspace and premises within a SIL or LSIS will not be supported, and proposals that fall within use classes E(g) (ii) &amp; (iii) will be resisted. Therefore, due to the provision of economic growth and the support provided to new and existing businesses, a potential minor positive effect is recorded.</t>
  </si>
  <si>
    <t xml:space="preserve">The policy supports the achievement of objective IIA2 as the increased provision of industrial land is likely to provide additional part time and full time employment opportunities for local residents. This will contribute to the reduction in unemployment rates across the Borough. Therefore, due to the provision of employment opportunities, a potential minor positive effect is recorded. </t>
  </si>
  <si>
    <t xml:space="preserve">The policy supports the achievement of objective IIA6 as it supports development to intensify, increase or modernise floorspace and premises for a range of industry types, such as sustainable transport functions including intermodal freight  interchanges, rail and bus infrastructure. Therefore, due to the support provided from this policy for the delivery of sustainable transport, a potential minor positive effect is recorded. </t>
  </si>
  <si>
    <t xml:space="preserve">The policy indirectly supports the achievement of objective IIA8 as it supports development to intensify, increase or modernise floorspace and premises for a range of industry types, including utilities infrastructure (such as energy). Therefore, due to the support provided from this policy for the delivery of renewable and low carbon energy capacity, a potential minor positive effect is recorded. </t>
  </si>
  <si>
    <t xml:space="preserve">The policy indirectly supports the achievement of objective IIA14 as proposals to intensify, increase or modernise floorspace and premises within SIL will be supported where the uses fall within the industrial-type activity secondary materials, waste management and aggregates. Therefore, due to the support provided from this policy for the waste economy, a potential minor positive effect is recorded. </t>
  </si>
  <si>
    <t>LE3 Industrial Land: Alternative 1</t>
  </si>
  <si>
    <t>This alternative allows for all of the appropriate industrial uses set out under Policy E4A of the London Plan (2021) to occur within Strategic Industrial Land and Local Strategic Industrial Sites.</t>
  </si>
  <si>
    <t>Alternative 1 has the same IIA Objectives scores for IIA1-14 due to immaterial differences in the policy text. Please see LE3 Industrial Land regarding details of scores for these objectives. Explanation for alternative can be found below.</t>
  </si>
  <si>
    <t>The major difference between Alternative 1 and the preferred policy option is that Alternative 1 allows for all of the appropriate industrial uses set out under Policy E4A of the London Plan (2021) to occur within Strategic Industrial Land and Local Strategic Industrial Sites. Although this may be economically beneficial, this could mean industrial uses that could occur elsewhere in the borough without having adverse impacts would instead occur on the borough’s limited amount of industrial land. However, both requirements will result in a minor positive result for IIA objective 1 (economy) due to the overall contents of the policy. Overall, Alternative 1 performs the same as the preferred policy LE3 Industrial Land.</t>
  </si>
  <si>
    <t>I am unclear which objective is being discussed here and there doesn’t seem to be a significant positive identified for the preferred policy? IIA 11 is historic environment not economy?</t>
  </si>
  <si>
    <t>LE3 Industrial Land: Alternative 2</t>
  </si>
  <si>
    <t>This alternative allows for co-location of housing on Local Strategic Industrial Sites.</t>
  </si>
  <si>
    <t>The alternative supports development to intensify, increase or modernise floorspace and premises within Strategic Industrial Locations (SILs) and Locally Significant Industrial Sites (LSIS) in order to increase the provision of floorspace for industrial activities. However, allowing for the co-location of housing may reduce the already limited floorspace for industrial use. The impact this may have on the economy is therefore dependant on where the housing is located, the magnitude of impact this may have on industrial floorspace, and the types of industry impacted. Therefore, a potential uncertain effect is recorded.</t>
  </si>
  <si>
    <t>Mitigation: Ensure protection from housing development is given to the industries that the Borough relies on the most, in order to minimise the impact co-location of housing may have on the economy.</t>
  </si>
  <si>
    <t xml:space="preserve">The policy supports the achievement of objective IIA6 as it supports the co-location of housing on Local Strategic Industrial Sites. This will help to deliver housing to meet wider development plan objectives. Therefore, due to the support provided from this policy for the provision of housing, a potential minor positive effect is recorded. 
</t>
  </si>
  <si>
    <t>LE4 Culture and Creative Industries</t>
  </si>
  <si>
    <t>The policy outlines how the Council will support development proposals for cultural and creative industries where certain criteria are met, including being appropriately located and designed.</t>
  </si>
  <si>
    <t>The policy supports the achievement of objective IIA1 as cultural and creative industry facilities, including heritage assets, theatres, art exhibits and music/nightclub venues, encourage tourism within Harrow. The provision of cultural and creative industry facilities will subsequently assist in continuing or increasing the level of footfall, and sustaining the vitality and vibrancy of Harrow. Therefore, due to the provision of economic growth, a potential minor positive effect is recorded.</t>
  </si>
  <si>
    <t xml:space="preserve">The policy supports the achievement of objective IIA2 as support for cultural and creative industries is likely to provide additional part time and full time employment opportunities for local residents. This will contribute to the reduction in unemployment rates across the Borough. Therefore, due to the provision of employment opportunities, a potential minor positive effect is recorded. </t>
  </si>
  <si>
    <t>The policy supports the achievement of objective IIA4 as it highlights that support will be given for cultural and creative industries where they take the opportunity to utilise vacant premises in appropriate locations for pop ups or meanwhile uses; this would provide natural surveillance that would not be occurring otherwise, and thus can reduce anti-social behaviour issues arising by reason of such spaces being unoccupied. Support will also be given for cultural and creative industries where for do not harm residential amenity or the free flow and safety of the public highway. Finally, the provision of cultural and creative industry facilities provides opportunities for the community to mix and meet. Therefore, a potential minor positive effect is recorded.</t>
  </si>
  <si>
    <t>The policy supports the achievement of objective IIA7 as it highlights that support will be given for cultural and creative industries where they address the agent of change principle (Policy D12 of the London Plan (2021)), ensuring that new noise and other nuisance-generating development put in place measures to mitigate and manage any noise impacts for neighbouring residents and businesses. Therefore, as the policy aims to minimise noise pollution, a potential minor positive effect is recorded.</t>
  </si>
  <si>
    <t>The policy supports the achievement of objective IIA11 as it highlights that cultural facilities include heritage assets and Areas of Special Character, which contribute to the attractiveness of Harrow for both residents and tourists. As a result, the policy will seek to ensure that existing assets are retained and protected, and any opportunity to improve them is realised, including improving public access. Therefore, a potential minor positive effect is recorded.</t>
  </si>
  <si>
    <t>The policy supports the achievement of objective IIA12 as it highlights that support will be given for cultural and creative industries where they are in a location that is appropriate for their use and are of a size, layout and form that is suitable for the intended use. Therefore, a potential minor positive effect is recorded.</t>
  </si>
  <si>
    <t xml:space="preserve">LE 5 Tourism and Visitor Accommodation </t>
  </si>
  <si>
    <t>The policy outlines how the Council will support development proposals for tourism and visitor accommodation where certain criteria are met, including being appropriately located and designed.</t>
  </si>
  <si>
    <t>The policy supports the achievement of objective IIA1 as the development of tourism infrastructure helps to deliver economic growth across Harrow, and London as a whole. New hotel and leisure development is prioritised within Harrow town centre, in support of the Harrow &amp; Wealdstone Opportunity Area objectives. Further proposals for hotel development and other forms of tourism accommodation should be located in other town centres within the Borough. The provision of tourism infrastructure, and thus employment space, will assist in continuing or increasing the level of footfall, and sustaining the vitality and vibrancy within Harrow's town centres. The provision of tourism infrastructure will also benefit London as a whole, as it will allow visitors to stay in Harrow, but commute into the city centre to visit additional tourist attractions. Therefore, due to the provision of economic growth, a potential significant positive effect is recorded.</t>
  </si>
  <si>
    <t xml:space="preserve">The policy supports the achievement of objective IIA2 as a strong tourism economy provides part time and full time employment opportunities for local residents. This will contribute to the reduction in unemployment rates across the Borough. Therefore, due to the provision of employment opportunities, a potential minor positive effect is recorded. </t>
  </si>
  <si>
    <t>The policy supports the achievement of objective IIA3 as it highlights that support will be given for new tourism infrastructure where it provides a choice of accessible accommodation in accordance with Policy E10H (Visitor Infrastructure) of the London Plan (2021). This includes the provision of either 10 per cent of new bedrooms to be wheelchair-accessible in accordance with either Figure 30 or 33 of 'British Standard BS8300-2:2018 Design of an accessible and inclusive built environment. Buildings. Code of practice' or 15 per cent of new bedrooms to be accessible rooms in accordance with 
the requirements of 19.2.1.2 of 'British Standard BS8300-2:2018 Design of an accessible and inclusive built environment. Buildings. Code of practice'. Therefore, due to the provision of accessibility, a potential minor positive effect is recorded.</t>
  </si>
  <si>
    <t>The policy supports the achievement of objective IIA4 as it highlights that support will be given for new tourism infrastructure where proposed in areas with good access and links to modes of public transport and active travel routes (e.g. for walking and cycling). Additionally, support will be given for new tourism infrastructure where any vehicle access to and from the highway will be safe. Therefore, a potential minor positive effect is recorded.</t>
  </si>
  <si>
    <t>The policy supports the achievement of objective IIA5 as it sets in place criteria to protect loss of housing that meets the needs of the borough (specifically family homes). Therefore, a potential minor positive effect is recorded.</t>
  </si>
  <si>
    <t>The policy supports the achievement of objective IIA6 as it highlights that support will be given for new tourism infrastructure where proposed in areas with good access and links to modes of public transport and active travel routes. Infrastructure should also ensure adequate drop-off/pick-up and servicing arrangements for private vehicles. Therefore, a potential minor positive effect is recorded.</t>
  </si>
  <si>
    <t>This policy contributes to the minimisation of light and noise pollution, now and in the future, by highlighting that development associated with tourism and accommodations will not harm local residents through noise, disturbance, loss of light or privacy. Developments should be located in town centres to avoid these impacts as much as possible. Therefore, a potential minor positive effect is recorded.</t>
  </si>
  <si>
    <t>The policy supports the achievement of objective IIA11 as the provision of new and improved tourist accommodation provides further opportunities to access local attractions and cultural assets. Additional visitors could generate more tourism based income, allowing for further investment into the conservation and enhancement of heritage assets. Therefore, a potential minor positive effect is recorded.</t>
  </si>
  <si>
    <t>The policy supports the achievement of objective IIA12 as it highlights that support will be given for new tourism infrastructure where the size and character of the site or building are suitable for the proposed use and the development is compatible with the character and appearance of the area. Therefore, a potential minor positive effect is recorded.</t>
  </si>
  <si>
    <t>The policy supports the achievement of objective IIA14 as it highlights that in order to support the circular economy, purpose-built tourism infrastructure proposals should be provide a statement defining their repurpose value, with minimal intervention. The ability to retrofit will also support changing market conditions within Harrow. Therefore, a potential minor positive effect is recorded.</t>
  </si>
  <si>
    <t>Strategic Policy 06: Social and Community Infrastructure</t>
  </si>
  <si>
    <t>Chapter 06: Community Infrastructure</t>
  </si>
  <si>
    <t xml:space="preserve">The policy outlines that development must contribute to the protection, enhancement and additional provision of community services and facilities; physical, social, green and blue infrastructure, to adequately address the Borough’s existing and future needs. </t>
  </si>
  <si>
    <t>This policy supports the achievement of IIA1 as it promotes the development new physical, social, green and blue infrastructure, and resists the loss of existing community facilities unless adequate arrangements are made to replace them. New development should include facilities such as healthcare, leisure and recreation, sports, and community centres as required to meet the needs of current and future development. This should indirectly support the economic regeneration of the area, and ensure town centres maintain a range of uses. New social infrastructure should preferably be developed in the Harrow and Wealdstone Opportunity area or existing town centres to correspond with other growth. Therefore, a potential minor positive effect is recorded.</t>
  </si>
  <si>
    <t>The policy promotes the provision of enhanced and/or new social, physical, green and blue infrastructure, which will in turn create a number of full and part time jobs for the local community. As such, the policy indirectly supports the achievement of IIA2 and a potential minor positive effect is recorded.</t>
  </si>
  <si>
    <t xml:space="preserve">The policy supports the achievement of IIA3 through the promotion of new, and the enhancement of existing social, physical, green and blue infrastructure, as required to meet the needs of a growing population. The provision of new infrastructure should increase accessibility to facilities. Therefore, a potential minor positive effect has been recorded.
</t>
  </si>
  <si>
    <t>This policy supports the achievement of IIA4 as new and/or enhanced social, physical, green and blue infrastructure will provide individuals with spaces that contribute towards an improved quality of life and therefore health and wellbeing, such as healthcare, education, leisure and recreation, religious buildings and youth facilities. The policy states that development must serve existing needs and meet future requirements, including that of population growth. As such, a potential minor positive effect has been recorded.</t>
  </si>
  <si>
    <t>The policy works towards the achievement of IIA9 through the provision of new green and blue infrastructure, as required to adequately address the Boroughs existing and future needs. As such, a minor positive effect has been recorded.</t>
  </si>
  <si>
    <t>The policy works towards the achievement of IIA10 through the provision of new green and blue infrastructure, as required to adequately address the Boroughs existing and future needs. This should have a minor positive effect on biodiversity through the enhancement of designated green infrastructure, therefore a potential minor positive effect has been recorded.</t>
  </si>
  <si>
    <t>CI1: Safeguarding and Securing Social Infrastructure</t>
  </si>
  <si>
    <t xml:space="preserve">The policy outlines that proposals will be required to make contributions towards the provision of enhanced or new social infrastructure, in locations where there are existing capacity issues or a need is identified, to support new development. The Council seeks to retain and protect existing social infrastructure and community facilities from loss to alternative uses. </t>
  </si>
  <si>
    <t>This policy supports the achievement of IIA1 as it promotes the provision of enhanced and/or new social infrastructure, which will include facilities such as healthcare, leisure and recreation, sports, and community facilities. This should indirectly support the economic regeneration of the area, and ensure town centres maintain a range of uses. New social infrastructure should preferably be developed in the Harrow and Wealdstone Opportunity area or existing town centres. Therefore, a potential minor positive effect is recorded.</t>
  </si>
  <si>
    <t>This policy supports the achievement of IIA2 as it promotes the provision of enhanced and/or new social infrastructure, which will in turn create a number of full and part time jobs for the local community. As such, a potential minor positive effect is recorded.</t>
  </si>
  <si>
    <t xml:space="preserve">The policy supports the achievement of IIA3 through the promotion of new, and the enhancement of existing social infrastructure, including that of health, recreation, and education services. The policy additionally appears to ensure that development will occur with equitable accessibility in mind through the 'all-abilities accessible buildings' and 'co-location social infrastructure'. The policy aims to avoid discriminatory impact on protected characteristics, in this case religious identity, through the specified consultation of burial grounds requirements. Therefore, a potential minor positive effect has been recorded.
</t>
  </si>
  <si>
    <t>This policy supports the achievement of IIA4 as it highlights that proposals relating to new and/or enhanced social and community infrastructure facilities must demonstrate that they are located in areas that are easily accessible by public transport and active travel, they do not adversely impact residential amenity or highway safety, they provide flexible, adaptable and all abilities accessible buildings preferably co-located with other social infrastructure uses, and they must maximise wider community benefit through the utilisation of community use agreements. Social infrastructure covers facilities that contribute towards an individuals quality of life and therefore health and wellbeing, such as healthcare, education, leisure and recreation, religious buildings and youth facilities. The policy specified that the council are continuing to seek and identify community needs in regards to burial spaces due to differing religious needs, demonstrating that representative groups and undergoing engagement. As such, a potential significant positive effect has been recorded.</t>
  </si>
  <si>
    <t>This policy supports the achievement of IIA6 as it highlights that proposals relating to the new or enhanced social and community infrastructure facilities are located within areas that are easily accessible by public transport, walking and cycling, therefore promoting sustainable transport habits. As such, a potential minor positive effect has been recorded.</t>
  </si>
  <si>
    <t>This policy indirectly supports the achievement of IIA7 through the promotion of sustainable travel, as it encourages the use of public transport, walking and cycling which are considered low-carbon modes of travel, in turn reducing the probability of air pollution. As a result a potential minor positive effect has been recorded.</t>
  </si>
  <si>
    <t>The policy neither supports nor detracts from the achievement of the IIA objective. The policy does not demonstrate a contribution towards safeguarding the landscape and townscape in regard to new social infrastructure, nor does it specify that new social infrastructure should not be developed on areas of protected or greenbelt land, however, this is covered in Policy GI1 : Green Belt and Metropolitan Land (Chapter 7).</t>
  </si>
  <si>
    <r>
      <t xml:space="preserve">This policy </t>
    </r>
    <r>
      <rPr>
        <sz val="11"/>
        <color theme="1"/>
        <rFont val="Calibri"/>
        <family val="2"/>
        <scheme val="minor"/>
      </rPr>
      <t>indirectly supports the achievement of IIA14 through the promotion of retaining and protecting existing infrastructure from loss to alternative uses.</t>
    </r>
  </si>
  <si>
    <t>CI2 Play and Informal Recreation</t>
  </si>
  <si>
    <t xml:space="preserve">The policy outlines that development proposals that are likely to be occupied or used by children and young people must increase opportunities for play and informal recreation. </t>
  </si>
  <si>
    <t xml:space="preserve">The policy supports the achievement of IIA3 through the promotion of accessible play and formal leisure facilities for children and young people. This is as development must be well designed and delivered in a way that is accessible to all age groups and abilities within the development area. It has been specified that play and other outdoor communal amenity space should be integrated at the street or ground floor level, to ensure accessibility to all. There will also be provided rest and amenities areas for children and parents (e.g., benches, water, and shade) ensuring that all age groups are accounted for in the design. As such, a potential minor positive result has been recorded.
</t>
  </si>
  <si>
    <t>The policy supports the achievement of IIA4 through the promotion of health and wellbeing that inherently comes with play and informal leisure spaces. The policy acknowledges that safe and stimulating play spaces have a positive impact on physical and mental wellbeing of both children and parents. Play facilities support the fight against childhood obesity and also provide opportunities for social interaction and development in young people, which will promote a healthy and high quality lifestyles. New play and informal spaces will also increase the number of public spaces available for community use, and ensure everyone has access to open, and potentially green, space. As such, a potential significant positive effect is predicted.</t>
  </si>
  <si>
    <t>The policy supports the achievement of IIA9 as it states that all new play spaces must be designed to incorporate landscaping and permeable surfaces, which contributes to the provision of drainage and should in turn minimise surface flood risk. As such, a minor positive effect has been recorded.</t>
  </si>
  <si>
    <t>The policy supports the achievement of IIA9 as it has specified that any new play or informal leisure space should maximise opportunities to integrate nature and 'green features' including tree planting and landscaping. This should have a positive impact on biodiversity, potentially leading to biodiversity net gain, and will increase access to green space. Therefore a potential minor positive effect has been recorded.</t>
  </si>
  <si>
    <t>CI3 Sport and Recreation</t>
  </si>
  <si>
    <t>The policy outlines that proposals for uses that would support existing or proposed outdoor sport and recreational facilities, and increase the capacity and quality, will be supported where they meet certain criteria.</t>
  </si>
  <si>
    <t>This policy supports the achievement of IIA1 as it promotes the provision of formal and informal sports and recreational centres, which will indirectly support the economic regeneration of the area and ensure town centres maintain a range of uses. Therefore, a potential minor positive effect is recorded.</t>
  </si>
  <si>
    <t>This policy supports the achievement of IIA2 as it promotes the provision of new and enhanced sports and recreation facilities, which will in turn create a number of full and part time jobs for the local community. As such, a potential minor positive effect has been recorded.</t>
  </si>
  <si>
    <t>The policy supports the achievement of IIA3 through the promotion of accessible formal and informal sports and recreational facilities. The Harrow Indoor and Outdoor Sports Facilities Strategy (2023 – 2037) has assessed existing and future needs for sporting infrastructure provision across the borough, and recognises the pressures arising from a growing, ageing and changing population, meaning that sporting infrastructure needs to be protected and enhanced to meet the needs of the changing population. Sports and leisure facilities must allow for equitable access for all residents regardless of their characteristics. As a result, a minor positive effect has been recorded.</t>
  </si>
  <si>
    <t>The policy supports the achievement of IIA4 through the promotion of health and wellbeing that arises through sport and recreation. The policy acknowledges that the provision of formal and informal sport and recreation facilities encourages physical activity and delivers a range of social, health and wellbeing benefits to communities, which promotes a healthy and high quality lifestyles. Increasing the capacity and quality of outdoor sport and recreational facilities would also increase the number of public spaces available for community use, and ensure everyone has access to open and/or private recreational space. As such, a potential significant positive effect has been recorded.</t>
  </si>
  <si>
    <t>The policy supports the achievement of IIA6 through the requirement that new and upgraded sports and leisure facilities ensure that sustainable transport options (e.g., public transport, walking and cycling routes) are prioritised for users to minimise the reliance on cars for access. Therefore, a potential minor positive effect is predicted.</t>
  </si>
  <si>
    <t xml:space="preserve">The policy supports the achievement of IIA6 as it avoids the exacerbation of light pollution by keeping external lighting to the minimum required for safety and security, by ensuring that all proposals for floodlighting are supported only where they enhance facilities and do not detrimentally impact the character of open land, the amenity of neighbouring occupiers, or biodiversity. </t>
  </si>
  <si>
    <t xml:space="preserve">The policy does not explicitly mention how new recreational facilities such as sports centres will impact noise pollution. It is recommended that this is addressed in the policy in order to improve it's performance. </t>
  </si>
  <si>
    <t>The policy supports the achievement of IIA10 as it has been specified that proposals that would increase the capacity and quality of outdoor sport and recreational facilities would not have a detrimental impact on any biodiversity asset within or surrounding the site. This will conserve any natural/semi-natural habitats within the designated development location and protect sites of geological importance. As such, a potential minor positive effect has been determined.</t>
  </si>
  <si>
    <t>The policy supports the achievement of IIA11 as it has been specified that proposals that would increase the capacity and quality of outdoor sport and recreational facilities would not have a detrimental impact on any heritage asset within or surrounding the site. This should protect any heritage assets, cultural and archaeological assets and features, and their settings. As such, a potential minor positive effect has been recorded.</t>
  </si>
  <si>
    <t>The policy supports the achievement of IIA12 as proposals that would increase the capacity and quality of outdoor sport and recreational facilities will be supported only if there is no conflict with the Green Belt, Metropolitan Open Land or Open Space policies. As such, sensitive and protected areas will be avoided in development, and therefore a potential minor positive effect has been determined.</t>
  </si>
  <si>
    <t xml:space="preserve">This policy supports the achievement of IIA13 as it specifies that any new development must not conflict with the Green Belt. As such, a potential minor positive effect has been identified. </t>
  </si>
  <si>
    <t>CI4 Digital and Communications Infrastructure</t>
  </si>
  <si>
    <t>The policy outlines that proposals for the installation of telecommunications equipment will be supported where they meet specific criteria.</t>
  </si>
  <si>
    <t>The policy supports the achievement of IIA1 through the proposed increase in digital connectivity, which will have an impact on the economic growth of the Borough as it plays an important role in maintaining a competitive local economy. It allows for online businesses to thrive and supports flexible working for residents. Therefore a minor positive effect has been recorded.</t>
  </si>
  <si>
    <t xml:space="preserve">The policy supports the achievement of IIA2 through the proposed increase in digital connectivity. This should have an indirect impact on employment within the Borough as there will be greater opportunity for residents to run their businesses or work from home. Since the pandemic, there has been a significant cultural shift and an increased rate in people working from home, increasing reliance on this technology. As a result, a minor positive effect has been recorded. </t>
  </si>
  <si>
    <t>The policy supports the achievement of IIA3 through the proposed increase in telecommunications equipment, that will enable residents and businesses to access high-speed, reliable digital connectivity. Although this is not a tangible facility, it is one that is a necessity for people who work from home, businesses, and individuals for several reasons such as booking healthcare appointments, education, and other services. Improved digital connectivity will increase accessibility to those who may not be able to do these in person. Therefore, a potential minor positive effect has been recorded.</t>
  </si>
  <si>
    <t>The policy supports the achievement of IIA11 through the proposal that telecommunications equipment will only be supported where there would be no unacceptable impact upon areas on biodiversity and landscape value. As a result, a minor positive effect has been recorded.</t>
  </si>
  <si>
    <t>The policy supports the achievement of IIA11 through the proposal that telecommunications equipment will only be supported where there would be no unacceptable impact upon areas of heritage. As such, a potential minor positive effect has been recorded.</t>
  </si>
  <si>
    <t>The policy supports the achievement of IIA12 as the installation of telecommunication equipment will only be supported if the siting and design would minimise its impact upon the amenity of neighbouring occupiers, the host building, and the appearance and character of the area. As such, the policy protects the local landscapes views and character, and therefore a potential minor positive effect has been recorded.</t>
  </si>
  <si>
    <t>Strategic Policy 07: Green Infrastructure</t>
  </si>
  <si>
    <t>Chapter 07: Green Infrastructure</t>
  </si>
  <si>
    <t>The policy outlines how green infrastructure development proposals are considered. Green Belt and Metropolitan Open Land will be protected from development. Biodiversity and drainage should be enhanced in new development.</t>
  </si>
  <si>
    <t>The policy supports objective IIA4 as the restoration, enhancement and extension of green infrastructure should provide more residents with access to green, open space. The policy also states that there should be no net loss of green space in the Borough, placing protection on access to nature in existing spaces. Additionally, green infrastructure will support local food growing measures, such as allotments. These policy factors should help to support the health and wellbeing of Harrow residents. Therefore, a potential minor positive effect is recorded.</t>
  </si>
  <si>
    <t>Although not directly referenced by the policy, it can be suggested that a focus on the creation of green spaces and biodiversity enhancement through the policy will contribute to the minimisation of air pollution, by acting as a natural carbon sink. Therefore, there is potential for a minor positive effect to occur.</t>
  </si>
  <si>
    <t>The policy supports objective IIA9 as it states that developments should identify, protect, restore, enhance and extend green infrastructure within the Borough. The policy also highlights that new green infrastructure should consider drainage, with a focus being placed on natural SUDs provision. This should aid in the adaption to the effects of climate change, particularly flood risk. Therefore, a potential minor positive effect is recorded.</t>
  </si>
  <si>
    <t>The policy supports objective IIA10 as it states that developments should consider and maximise opportunities for biodiversity, particularly where this can create biodiversity net gain in old and new developments. The policy also states that there should be no net loss of green space in the Borough, placing protection on the biodiversity that exists in these spaces. Therefore, a potential minor positive effect is recorded.</t>
  </si>
  <si>
    <t>The policy provides indirect support for objective IIA12 as it can be assumed that the protection of Green Belt and MOL from inappropriate development includes development that would have a negative visual impact. Additionally, although it is not explicitly stated that landscape/townscape features such as trees will be safeguarded, it can be assumed that natural features such as these will be protected due to the focus on maximising biodiversity. Therefore, a potential minor positive effect is recorded.</t>
  </si>
  <si>
    <t>The policy provides indirect support for IIA13 through protecting and maximising biodiversity, soil and water quality is also likely to benefit. The policy also seeks to ensure that a range of ecosystem services can be provided by green infrastructure. This could include water purification, infiltration and flood storage etc. Therefore, a potential minor positive effect is recorded.</t>
  </si>
  <si>
    <t>GI1 Green Belt and Metropolitan Open Land</t>
  </si>
  <si>
    <t>The policy outlines how development proposals on Green Belt and Metropolitan Open Land are considered. Proposals will be supported that do not have a significant effect on character, openness, public access and biodiversity.</t>
  </si>
  <si>
    <t xml:space="preserve">The policy may restrict the development of employment land, as it may be seen as an inappropriate development within Green Belt and Metropolitan Open Land. However, as Green Belt land is likely to be in less accessible locations throughout the Borough, it may already be unsuitable for certain employment uses, and therefore have no impact on employment land allocation. The Local Plan should allocate sufficient space for housing and employment land elsewhere within the Borough and be able to avoid development within Green Belt and Metropolitan Open Land. A neutral effect is identified overall. </t>
  </si>
  <si>
    <t>The policy provides support for objective IIA4 as proposals for development in the Green Belt/MOL will be supported, as long as public accessibility is enhanced (as part of the Green Grid) or the land is used for food growing/community gardens. Therefore, a potential minor positive effect is recorded.</t>
  </si>
  <si>
    <t xml:space="preserve">The policy may restrict the development of housing, as it may be seen as inappropriate development within Green Belt and Metropolitan Open Land. However, as Green Belt land is likely to be in less accessible locations throughout the Borough, it may already be unsuitable for housing, and therefore have no impact on housing allocation. The Local Plan should allocate sufficient space for housing and employment land elsewhere within the Borough and be able to avoid development within Green Belt and Metropolitan Open Land. A neutral effect is identified overall. </t>
  </si>
  <si>
    <t>Enhancement: cross reference with Policy GR7 External Lighting to try and achieve darker night skies in these more open parts of the borough.</t>
  </si>
  <si>
    <t>The policy provides support for objective IIA10 as proposals for development in the Green Belt/MOL will be supported, as long as biodiversity and natural capital improvements are made to the site. Therefore, a potential minor positive effect is recorded.</t>
  </si>
  <si>
    <t>The policy provides support for objective IIA11 as proposals for development in the Green Belt/MOL will be supported, as long as heritage assets are protected and enhanced. This should indirectly support access to heritage assets. Proposals will also be supported where developments can provide proof of support for the character of the area. Therefore, a potential minor positive effect is recorded.</t>
  </si>
  <si>
    <r>
      <t xml:space="preserve">The policy provides support for objective IIA12 as by maintaining and protecting the Green Belt and Metropolitan Open Space from inappropriate development, the Borough's landscape and townscape is conserved and enhanced. This includes protection of Green Belt and MOL from development that would have a negative visual impact. Additionally, when considering redevelopment/infilling of previously developed sites in the Green Belt/MOL, regard must be given to the height of the buildings, visual amenity and character of the buildings. Although it is not explicitly stated that landscape/townscape features such as trees will be safeguarded, it can be assumed that natural features such as these will be protected due to the focus on maximising biodiversity. </t>
    </r>
    <r>
      <rPr>
        <sz val="11"/>
        <rFont val="Calibri"/>
        <family val="2"/>
        <scheme val="minor"/>
      </rPr>
      <t>However, as this policy does not completely safeguard development in the Green Belt or MOL, a potential minor positive effect is recorded.</t>
    </r>
  </si>
  <si>
    <t>Enhancement: The policy should safeguard Green Belt and Metropolitan Open Land from all development, not just inappropriate development.</t>
  </si>
  <si>
    <t>The policy provides indirect support for objective IIA13 as by maintaining and protecting the Green Belt and Metropolitan Open Space from inappropriate development, greenfield land is being safeguarded. Therefore, a potential minor positive effect is recorded.</t>
  </si>
  <si>
    <t>GI2 Open Space</t>
  </si>
  <si>
    <t>The policy outlines how development proposals on Open Space are considered. Proposals will be supported that do not have a significant effect on character, openness, public access and biodiversity.</t>
  </si>
  <si>
    <t>The policy supports the achievement of objective IIA4 as it highlights that space could be used for the development of community infrastructure in exceptional circumstances. Therefore, a potential minor positive effect is recorded.</t>
  </si>
  <si>
    <t>The policy supports the achievement of objective IIA4 as it highlights that developments must provide, protect and enhance publicly accessible open space, unless demonstrated that this is not possible. Areas in deficiency of open space/informal recreation facilities will be particularly supported. Developments must not lead to loss of access to natural green space, unless the site is required for critical social infrastructure. Where on-site provision of open space cannot be provided, offsite contributions will be required. Therefore, a potential minor positive effect is recorded.</t>
  </si>
  <si>
    <t>By developing new areas of open space, the policy indirectly supports objective IIA9 by contributing to the creation of a network of green and blue infrastructure. Therefore, a potential minor positive effect is recorded.</t>
  </si>
  <si>
    <t>The policy highlights that developments must enhance biodiversity and natural capital. Developments must also improve access to biodiversity, whilst ensuring that there is no loss of access to natural greenspace. However, as the policy allows for the development of community infrastructure in exceptional circumstances, this could cause harm to existing biodiversity. Therefore, an uncertain effect is recorded.</t>
  </si>
  <si>
    <t>Mitigation: The policy should state that in circumstances where the development of community infrastructure is allowed for on Open Space, there must be no loss/harm to biodiversity, and that the development must meet the Biodiversity Net Gain of 20% as set out in Policy GI3 Biodiversity.</t>
  </si>
  <si>
    <t>GI2 Open Space: Alternative 1</t>
  </si>
  <si>
    <t>This alternative is for a more restrictive policy option to be implemented, that does not allow for community infrastructure to be developed on Open Space in exceptional circumstances.</t>
  </si>
  <si>
    <t>The policy supports the achievement of objective IIA10 as it highlights that developments must enhance biodiversity and natural capital. Developments must also improve access to biodiversity, whilst ensuring that there is no loss of access to natural greenspace. Therefore, a potential minor positive effect is recorded.</t>
  </si>
  <si>
    <t>GI3 Biodiversity</t>
  </si>
  <si>
    <t xml:space="preserve">The policy outlines how biodiversity and natural capital must be protected and enhanced in development proposals. Proposals will be supported that do not have a significant negative effect or cause loss of internationally, nationally or locally designated habitats and species. All major and minor development proposals must be supported by a minimum 20% Biodiversity Net-Gain. </t>
  </si>
  <si>
    <t>Enhancements=</t>
  </si>
  <si>
    <t>The policy supports the achievement of this IIA objective as it states that developments should improve access to nature, where possible, and any developments that would increase deficiencies surrounding access to nature would be resisted. This would benefit the health and wellbeing of residents. Therefore, there is potential for a minor positive effect to be recorded.</t>
  </si>
  <si>
    <t>The policy states that development proposals must not result in loss or negative impacts on green or blue corridors. The policy indirectly supports this IIA objective as higher levels of protection may encourage the development of new green/blue corridors across the Borough. Therefore, there is potential for a minor positive effect to be recorded.</t>
  </si>
  <si>
    <t>The policy supports the achievement of this IIA objective as it highlights that new developments must protect biodiversity and natural capital; this should be evidenced in the proposal stage and the Ecological Mitigation Hierarchy should be used. Biodiversity loss and negative impacts to irreplaceable habitats/features, nationally or internationally designated sites, core Local Nature Recovery Strategy areas in London or Hertfordshire and other important sites must not be generated. All development proposals must submit a biodiversity gain plan to demonstrate how any negative impacts will be minimised/mitigated and any opportunity for net gain will be maximised. A minimum net uplift of 20% is required by developments. All developments should conserve and enhance biodiversity, utilise nature based solutions and strengthen natural capital where appropriate. The policy also states that developments should improve access to nature, where possible, and any developments that would increase deficiencies surrounding access to nature would be resisted. Therefore, a potential significant positive effect is recorded.</t>
  </si>
  <si>
    <t>The policy states that development proposals must not result in loss or negative impacts on heritage assets such as hedgerows. This should subsequently help to conserve this asset. Therefore, there is potential for a minor positive effect to be recorded.</t>
  </si>
  <si>
    <t>The policy provides indirect support for IIA13 as by protecting biodiversity, soil and water quality is also likely to benefit from protection. Therefore, a potential minor positive effect is recorded.</t>
  </si>
  <si>
    <t>GI3 Biodiversity: Alternative 1</t>
  </si>
  <si>
    <t xml:space="preserve">This alternative is for a more relaxed policy option to be implemented, with all major and minor development proposals being supported by a minimum 10% Biodiversity Net-Gain. </t>
  </si>
  <si>
    <t>Alternative 1 has the same IIA Objectives scores for IIA1-14 due to immaterial differences in the policy text. Please see GI3 Biodiversity regarding details of scores for these objectives. Explanation for alternative can be found below.</t>
  </si>
  <si>
    <t>The major difference between Alternative 1 and the preferred policy option is that Alternative 1 requires a minimum of 10% biodiversity net gain for developments, where as the preferred option requires a minimum of 20%. Both requirements will result in a significant positive result for IIA objective 10 (biodiversity) due to the overall contents of the policy. Alternative 1 is unlikely to benefit biodiversity to the same extent as the preferred option policy however.</t>
  </si>
  <si>
    <t>GI4 Urban Greening, Landscaping and Trees</t>
  </si>
  <si>
    <t>The policy outlines how urban greening, landscaping and trees are considered in development proposals. Development proposals must maximise opportunities for local greening (e.g.: through high quality and species diverse landscaping, trees, wildlife habitat, green roofs, green walls and Sustainable Drainage Systems). Major development proposals must increase the overall value of green cover on site to achieve the London Plan recommended Urban Greening Factor (UGF).</t>
  </si>
  <si>
    <t>Although not directly referenced by the policy, it can be suggested that a focus on the planting of new, and protection of old, trees will contribute to the minimisation of air pollution, by acting as a natural carbon sink. Therefore, there is potential for a minor positive effect to be recorded.</t>
  </si>
  <si>
    <t>The policy supports objective IIA9 as it states that new developments must utilise a design-led approach to maximise opportunities for local greening such as SUDs. The policy also highlights that proposals for the provision of non-permeable surfaces (e.g.: hard surfacing of forecourts and front gardens) should be avoided. Therefore, there is potential for a minor positive effect to be recorded.</t>
  </si>
  <si>
    <t>The policy supports objective IIA10 as it states that new developments must maximise opportunities for local greening and habitat creation. Examples include incorporating: species diverse landscaping, trees, wildlife habitats, green roofs and green walls. The policy highlights that developments that support native species should be prioritised, as well as those that retain and protect existing trees, woodlands and hedgerows. For any trees lost during development, two must be planted in its place. Provision for hard and  soft landscaping in new developments must support biodiversity and provide sufficient space for new or existing trees. The planting of street trees and shrubs will be supported, and grass verges will be restored/maintained where possible. Major development proposals must also increase the overall value of green cover on site to achieve the London Plan recommended Urban Greening Factor (UGF), unless it is demonstrated that this is not feasible. Therefore, there is potential for a minor positive effect to be recorded.</t>
  </si>
  <si>
    <t>The policy supports objective IIA11 as it places a focus on the protection of heritage assets, such as ancient/veteran trees, trees subject to a TPO, ancient woodland and hedgerows. Any development that would lead to the loss or harm of these heritage assets will not be approved. Therefore, there is potential for a minor positive effect to be recorded.</t>
  </si>
  <si>
    <t>The policy supports objective IIA12 as it states that developments that make provision for hard and soft landscaping must ensure that it is appropriate to the character of the area and the visual setting of the building. Therefore, there is potential for a minor positive effect to be recorded.</t>
  </si>
  <si>
    <t>GI5 Food Growing</t>
  </si>
  <si>
    <t xml:space="preserve">This policy outlines how the Council will support proposals to enhance, and increase provision of allotments, city farms and community gardens, and will resist proposals that will lead to their loss. </t>
  </si>
  <si>
    <t>The policy supports objective IIA4 as it supports local food growing measures, such as allotments, city farms and community gardens. Proposals that would result in the loss of these spaces will be resisted. Housing and community developments are encouraged through the policy to include provision for community gardening and food growing, and proposals must demonstrate that options for provision have been explored. These policy factors should help to support the health and wellbeing of Harrow residents through social interaction and education benefits. Therefore, a potential minor positive effect is recorded.</t>
  </si>
  <si>
    <t>The policy supports objective IIA9 as new proposals for allotments and gardens will also have to take flood risk into account when decided on locations for development. This may subsequently lead to the implementation of flood risk mitigation, in order to protect food growth. Therefore, there is potential for an indirect minor positive effect to be recorded.</t>
  </si>
  <si>
    <t>The policy supports the achievement of this IIA objective as by protecting existing, as well as enhancing opportunities for new, allotments, city farms and community gardens, access to greenspace is being provided for residents. The creation of new greenspaces such as these should also support biodiversity through the creation of new habitats. The policy notes that any opportunities for biodiversity should be enhanced. Therefore, there is potential for a minor positive effect to be recorded.</t>
  </si>
  <si>
    <t>The policy supports objective IIA13 as the encouragement of food growth will help to provide soils in the Borough with nutrients, improving the overall quality of the soil. New proposals for allotments and gardens will also have to take soil quality and land contamination into account when decided on locations for development. Therefore, there is potential for a minor positive effect to be recorded.</t>
  </si>
  <si>
    <t>Strategic Policy 08: Responding to the Climate and Nature Emergency</t>
  </si>
  <si>
    <t>Chapter 08: Responding to the Climate and Nature Emergency</t>
  </si>
  <si>
    <t>A.	In compliance with the Council’s Climate and Nature Strategy (2023-30), all development in Harrow must be undertaken in accordance with sustainable development practices, and positively manage natural capital for the benefit of current and future generations. Development must contribute to achieving the following objectives: clean energy used efficiently; green mobility; waste-free economy; and healthy places for us and nature.</t>
  </si>
  <si>
    <t xml:space="preserve">This policy supports the achievement of IIA2 as it promotes the provision of new low carbon development and renewable energy infrastructure in line with Policy CNI2, which should in turn create a number of full and part time jobs for the local community. As such, a potential minor positive effect has been recorded. </t>
  </si>
  <si>
    <t>This policy supports the achievement of IIA4 as it promotes health and wellbeing through an increase in green mobility and a healthier natural environment. The policy specifies that active and low carbon transport options, for instance walking, cycling and public transport, will be promoted which should lead to more opportunity for active travel. Additionally, the policy states that proposals must contribute to a more healthy, resilient natural environment which should in turn present greater opportunities for residents to directly connect with the natural world, improving health and wellbeing including that of residents mental wellbeing. Furthermore, a healthy natural environment should aid the reduction of air pollutants that cause physical health issues such as asthma. By reducing these pollutants, there will likely in turn be a reduction in respiratory issues amongst the population. As such, a potential minor positive effect has been recorded.</t>
  </si>
  <si>
    <t xml:space="preserve">The policy has an uncertain effect on the achievement of IIA5 as the policy places high demand on housing design which could lead to greater costs for developers and could affect delivery. </t>
  </si>
  <si>
    <t>To mitigate the uncertain effect, a viability assessment should be undertaken to ensure that the policy is deliverable.</t>
  </si>
  <si>
    <t xml:space="preserve">This policy supports the achievement of IIA6 through its promotion of green mobility across the district. The policy prioritises active and low carbon transport which will increase sustainable travel habits, and aims to reduce fossil fuel vehicle journeys, supporting necessary ongoing private vehicular travel needs by facilitating and encouraging car-sharing and electric vehicle usage. This will have a potential significant effect on sustainable travel within the Borough. </t>
  </si>
  <si>
    <t xml:space="preserve">This policy supports the achievement of IIA7 through the minimisation of light and noise pollution, and improvement of air quality across the Borough through improvements in sustainable transport and access to nature. This will have a potential minor positive effect. </t>
  </si>
  <si>
    <t xml:space="preserve">This policy supports the achievement of IIA8 by minimising the Boroughs contribution towards the emission of climate change gasses through the use of low carbon technology. The policy states that developments must make the fullest possible contribution to reducing greenhouse gas emissions in both the construction and operational phases by maximising energy efficiency and conservation measures, whilst prioritising the use of low carbon heating, renewable energy solutions and local renewable energy generation in line with Policy CN2 (Energy Infrastructure). It will also be ensured that all new housing is net zero carbon in line with Policy CN1 (Sustainable Design and Retrofitting) by minimising embodied carbon through sustainably sourced materials and construction techniques, green mobility will be prioritised in order to reduce vehicular emissions, and waste will be re-used and recycled as part of the circular economy. As such, a potential significant positive effect has been identified. </t>
  </si>
  <si>
    <t xml:space="preserve">The policy supports the achievement of IIA9 through the specification for plans to have sustainable design which increases the resilience of people and places from climate risks including drought, overheating, storm and flooding events. This should achieve a potential minor positive effect. </t>
  </si>
  <si>
    <t>This policy works towards achieving IIA10 through the positive management of natural capital and contribution towards building a healthier, more resilient and thriving local natural environment by increasing levels of biodiversity, improving the integrity of ecosystems, and protecting and enhancing carbon storage in the local natural environment. Therefore, a potential minor positive effect has been identified.</t>
  </si>
  <si>
    <t>The policy supports the achievement of IIA13 through the requirement to improve air, water and soil quality in line with contributions to a healthier local natural environment.  As such, a potential minor positive effect has been recorded.</t>
  </si>
  <si>
    <t>A potential enhancement for this policy could be the specification that a sustainable use of materials and/or resources would be required.</t>
  </si>
  <si>
    <t xml:space="preserve">The policy supports the achievement of IIA14 through the promotion of the concepts of the circular economy. The policy ensures developments are capable of being easily altered and adapted for future needs to ensure the fullest possible utilisation during their lifetime, which encourages the repurposing of existing space. As such, a potential minor positive effect has been recorded. </t>
  </si>
  <si>
    <t>CN1 Sustainable Design and Retrofitting</t>
  </si>
  <si>
    <t>The policy outlines that all new buildings should be designed and built to be Net Zero Carbon in operation. They should be ultra-low energy buildings, utilise low carbon heat with no fossil fuels burnt on-site, contribute to the generation of renewable energy on-site, and be constructed with low levels of embodied carbon. The use of sustainable conversion and retrofitting measures will be encouraged and supported to improve the energy efficiency of buildings.</t>
  </si>
  <si>
    <t>This policy supports the achievement of IIA2 as it promotes the provision of world class infrastructure through the requirement to ensure all new buildings are of a sustainable nature, and by the requirement they must obtain an 'Excellent' BREEAM certification for domestic and non-domestic refurbishment. As such, a potential minor positive effect has been determined.</t>
  </si>
  <si>
    <t xml:space="preserve">This policy supports the achievement of IIA2 as it promotes the provision of new low carbon infrastructure, which should in turn create a number of full and part time jobs for the local community. As such, a potential minor positive effect has been recorded. </t>
  </si>
  <si>
    <t>This policy supports the achievement of IIA4 as it promotes the provision of new low carbon infrastructure and well designed buildings which may have a positive effect on health and wellbeing, including that of mental wellbeing. As such, a potential minor positive effect has been recorded.</t>
  </si>
  <si>
    <t xml:space="preserve">The policy neither supports nor detracts from the achievement of the IIA objective. Therefore a neutral effect is predicted. However, an enhancement measure has been identified which could improve the performance of this policy against IIA6. </t>
  </si>
  <si>
    <t>A potential enhancement to this policy could be the introduction of sustainable travel within design e.g., the increase in EV charging points included within new development.</t>
  </si>
  <si>
    <t xml:space="preserve">The policy supports the achievement of the IIA8 objective through its contribution to the reduction of greenhouse gasses and energy efficiency measures through design and retrofitting. The policy indicates that all new buildings will have purpose led, ultra low energy design that will contribute to utilising low carbon heat, the generation of renewable energies, and have low levels of embodied carbon. These support the delivery of low carbon energy capacity in line with the London Plan (2021), and help achieve the Councils Net Zero aspirations by 2030 where all new buildings in Harrow are required to be Net Zero. High standards of sustainable design, including specified space heating demand and energy use intensity figures have been identified, to ensure energy efficiency and reduce greenhouse gas emissions. As such, a potential significant positive effect has been identified. </t>
  </si>
  <si>
    <t>The policy supports the achievement of the IIA9 objective through the promotion of new buildings designed and built in line with Net Zero carbon standards. This aligns with the requirement of green infrastructure, and therefore a potential minor positive effect has therefore been recorded.</t>
  </si>
  <si>
    <t>The policy highlights that plans should take a proactive approach to mitigating and adapting to climate change, taking into account the long term implications for biodiversity and landscapes. As such, a minor positive effect has been recorded.</t>
  </si>
  <si>
    <t>The policy highlights that proposals for retrofit of existing buildings must consider impacts on the historic environment and heritage assets, therefore indirectly aiding the conservation of their settings. As such, a minor potential positive effect has been recorded.</t>
  </si>
  <si>
    <r>
      <t>The policy supports the achievement of IIA12 through the promotion of high quality sustainable design. The</t>
    </r>
    <r>
      <rPr>
        <sz val="11"/>
        <color theme="1"/>
        <rFont val="Calibri"/>
        <family val="2"/>
        <scheme val="minor"/>
      </rPr>
      <t xml:space="preserve"> policy states that high standards of sustainable design are expected of all new development, retrofit, conversion and refurbishment, and all buildings must operate to an 'Excellent' BREEAM Standard. The policy specifies that proposals must additionally consider impacts on the historic environment and amenity of the buildings users and neighbours, therefore protecting the current land and townscape character. As such, a potential minor positive effect has been recorded.</t>
    </r>
  </si>
  <si>
    <t>Policy CN1 Sustainable Design and Retrofitting: Alternative 1</t>
  </si>
  <si>
    <t xml:space="preserve">Alternative 1: Development size threshold (focusses on major applications / development proposals, (i.e. 10+ units) or the small site threshold (sites less than 0.25 ha in size). </t>
  </si>
  <si>
    <t xml:space="preserve">The alternative supports the delivery of housing devleopments, and may potentially support the delivery of smaller sites by placing fewer requirements on them for sustaiable design. A potential minor positive effect is therefore identified.  </t>
  </si>
  <si>
    <t xml:space="preserve">A potential enhancement to this policy could be the introduction of sustainable travel within design e.g., the increase in EV charging points included within new development, Solar PV on top of new development to regenerate renewable energy. </t>
  </si>
  <si>
    <t>May be covered in CN2.</t>
  </si>
  <si>
    <t xml:space="preserve">The alternative policy supports the achievement of the IIA8 objective through its contribution to the reduction of greenhouse gasses and energy efficiency measures through design and retrofitting. The alternative only focusses on major development proposals, however, i.e. those with greater than 10 units, or sites less than 0.25 hectares. The proportion of development coming forward on small sites within the Borough is likely to be quite significant given the nature of the Borough and the London Plan targets. This would likely undermine the intent for all buildings to meet net zero, and therefore would have a lesser effect on carbon reduction than Policy CN1. It would also mean that many buildings within the suburban area would not be required to achieve net zero design, which would be a missed opportunity to minimise carbon emissions and future proof the boroughs buildings. As such, although the alternative supports the delivery of low carbon energy capacity in line with the London Plan (2021) and helps achieve the Councils Net Zero aspirations by 2030, it does not meet the requirements that all new buildings in Harrow are required to be Net Zero. As such, a potential significant negative effect has been identified. </t>
  </si>
  <si>
    <t>The policy supports the achievement of the IIA9 objective through the promotion of new buildings in larger developoments designed and built in line with Net Zero carbon standards. This aligns with the requirement of green infrastructure, and therefore a potential minor positive effect has therefore been recorded.</t>
  </si>
  <si>
    <t>The policy highlights that proposals in larger devleopments should take a proactive approach to mitigating and adapting to climate change, taking into account the long term implications for biodiversity and landscapes. As such, a minor positive effect has been recorded.</t>
  </si>
  <si>
    <t>Policy CN1 Sustainable Design and Retrofitting: Alternative 2</t>
  </si>
  <si>
    <t>Alternative 2: Approach to measuring zero carbon – Part L, Building Regulations</t>
  </si>
  <si>
    <t>The policy supports the achievement of the IIA8 objective through its contribution to the reduction of greenhouse gasses and energy efficiency measures through design and retrofitting. This will support the delivery of low carbon energy capacity in line with the London Plan (2021), and help achieve the Councils Net Zero aspirations by 2030, however, this alternative option utilises the definition and measure of 'Net Zero/Carbon' from Part L of Buildings Regulations, which only considers 'regulated' carbon emissions as opposed to all energy uses. This could lead to missed emissions that are being released through items such as equipment and appliances. This alternative also sets targets via a percentage carbon reduction, as opposed to absolute targets in Policy CN1, which are considered more robust, verifiable, and comparable. The policy suggests that percentage reduction targets relative to the Building Regulations part L baseline is less tangible and harder to verify once a building is complete and in usage, which will make it harder to achieve IIA8. As such, the effect of the alternative has been determined as a potential minor positive effect.</t>
  </si>
  <si>
    <t>The policy supports the achievement of IIA12 through the promotion of high quality sustainable design. The policy states that high standards of sustainable design are expected of all new development, retrofit, conversion and refurbishment, and all buildings must operate to an 'Excellent' BREEAM Standard. The policy specifies that proposals must additionally consider impacts on the historic environment and amenity of the buildings users and neighbours, therefore protecting the current land and townscape character. As such, a potential minor positive effect has been recorded.</t>
  </si>
  <si>
    <t>CN2 Energy Infrastructure</t>
  </si>
  <si>
    <t>The policy outlines requirements and recommendations related to energy infrastructure.</t>
  </si>
  <si>
    <t xml:space="preserve">Enhancement </t>
  </si>
  <si>
    <t xml:space="preserve">This policy supports the achievement of IIA2 as it promotes the provision of energy infrastructure, for instance the installation of wind turbines, which will in turn create a number of full and part time jobs for the local community. As such, a minor positive effect has been identified.  </t>
  </si>
  <si>
    <t>As a result of the promotion of EV charging infrastructure within the policy, there is likely be an increase in sustainable travel through greater accessibility to charging points. This works towards the achievement of IIA6 and therefore a minor positive effect has been recorded.</t>
  </si>
  <si>
    <r>
      <t>As a result of the promotion of EV charging infrastructure, there is likely be an increase in low emissions vehicle usage which will in turn improve air quality.</t>
    </r>
    <r>
      <rPr>
        <sz val="11"/>
        <color theme="1"/>
        <rFont val="Calibri"/>
        <family val="2"/>
        <scheme val="minor"/>
      </rPr>
      <t xml:space="preserve"> This indirectly supports IIA7 and therefore a potential minor positive effect has been recorded.</t>
    </r>
  </si>
  <si>
    <t xml:space="preserve">The policy contributes significantly to the achievement of IIA8 by supporting the delivery of renewable and low carbon capacity in the district. This will be in line with the London Plan (2021), as proposals must adhere to low-temperature heating systems, heating hierarchy, and future connection to heating system requirements. The promotion of the most effective and energy efficient supply options that are available, and maximisation of onsite renewable energy generation has been stated, ensuring that current and future developments will be energy efficient and reduce associated greenhouse gas emissions. The policy also states how EV charging infrastructure will be provided, promoting a shift to low emission vehicles. As such, a potential significant positive effect has been identified. </t>
  </si>
  <si>
    <t xml:space="preserve">The policy supports the achievement of IIA10 through the requirement that new renewable energy infrastructure, such as Solar PV, must be low-lying and unobtrusive, particularly in conservation areas. </t>
  </si>
  <si>
    <t xml:space="preserve">The policy could perform more positively if it promoted biodiversity improvements and supported BNG delivery in tandem with renewable energy developments e.g. delivering biodiversity improvements where Solar PV or wind turbine infrastructure are implemented. </t>
  </si>
  <si>
    <t xml:space="preserve">The policy supports the achievement of IIA12 as is states that new renewable energy infrastructure must be low-lying and visually unobtrusive where possible, which will in turn respect the local landscape and townscape and prevent a negative visual impact. As such, a potential minor positive impact has been determined. </t>
  </si>
  <si>
    <t>CN3 Reducing Flood Risk</t>
  </si>
  <si>
    <t>The policy outlines requirements and recommendations related to reducing flood risk.</t>
  </si>
  <si>
    <t>The policy will indirectly contribute to the achievement of IIA1 as by managing flood risk more effectively the risk of impact on the Boroughs business activities will be reduced, and therefore the economic risk also reduces. As such, a minor positive effect has been determined.</t>
  </si>
  <si>
    <t xml:space="preserve">By reducing flood risk in the Borough, the likelihood of a major floor event occurring will be lessened, and therefore safeguard peoples homes, businesses, and health. As such, this policy indirectly helps to achieve IIA4 and therefore a minor positive effect has been identified. </t>
  </si>
  <si>
    <t>Short (&lt;5yrs)</t>
  </si>
  <si>
    <t>The policy supports the achievement of IIA9 through the provision to reduced flood risk in the Borough. The policy states that proposals must demonstrate that development will be resistant and resilient to all sources of flooding, and whilst minimising the flood risk on site. There should also not be an increased flood risk elsewhere and ensure that if flooding was to occur there is an appropriate escape plan in place. It has been stated that proposals must undergo a sequential, risk-based approach to the location of development with the aim of avoiding possible flood risk to people and property and take the impacts of climate change into account, and applicants should consider the findings of the West London Strategic Flood Risk Assessments. Consideration should be given to areas within the functional floodplain which represents the most serious and frequent risk of flooding. Furthermore, proposals that involve the loss of undeveloped floodplain or otherwise would constrain its natural function, by impeding flow or reducing storage capacity, will be refused. As such, a potential significant positive effect has been recorded.</t>
  </si>
  <si>
    <t xml:space="preserve">The proposal discusses using natural flood risk methods, which may be beneficial for habitat and species conservation and could lead to BNG within the area. As such, the policy indirectly promotes IIA10 and therefore a minor positive effect has been recorded. </t>
  </si>
  <si>
    <t>The policy indirectly achieves IIA13, as reducing flood risk in the Borough should in turn reduce the likelihood of soil and water pollution, therefore protecting natural resources. As such, a minor positive impact has been recorded.</t>
  </si>
  <si>
    <t>CN4 Sustainable Drainage</t>
  </si>
  <si>
    <t>The policy outlines that all development is required to reduce the risk of surface water flooding, through separation of foul and surface water flows and the incorporation of Sustainable Urban Drainage Systems.</t>
  </si>
  <si>
    <t>The policy will indirectly contribute to the achievement of IIA1 as by improving drainage and subsequently managing flood risk more effectively the risk of impact on the Boroughs Business activities will be reduced, and therefore the economic risk also reduces. As such a potential minor positive effect has been recorded.</t>
  </si>
  <si>
    <t>By reducing flood risk in the Borough, the likelihood of a major floor event occurring will be lessened, and therefore safeguard peoples homes, businesses, and health. As such the policy works towards IIA4 and a potential minor positive effect has been identified.</t>
  </si>
  <si>
    <t xml:space="preserve">This policy achieves IIA9 as the development of sustainable urban drainage systems will reduce the risk of flooding in the borough through mitigative measures. This is because drainage helps to control discharge rates, reduce surface and storm water run off and ensure the storage and passage of flood water in excessive events. The policy also incorporates the use of Sustainable Urban Drainage Systems (SuDS) which could create a connected network of green and blue infrastructure across the Borough and wider area. As such, a potential significant positive effect has been identified. </t>
  </si>
  <si>
    <t xml:space="preserve">The policy works towards the achievement of IIA10 through the design and implementation of drainage systems being built with safeguarding biodiversity in mind. The policy states that urban drainage should be deigned and implemented in a manner that promotes multiple benefits, including enhancing biodiversity and urban greening, The policy states there is also a strong preference of green over grey drainage features, and approaches such as SuDS that consider biodiversity are considered best practice. As such, a potential minor positive effect has been determined. </t>
  </si>
  <si>
    <t xml:space="preserve">The policy works towards the achievement of IIA13 through the necessity to protect soil and water pollution through the efficient reduction in flood risk through sustainable drainage design. Approaches that manage pollution are considered best practise, and drainage strategies that ensure run off is clean and safe to minimise water quality impacts are required. The policy also highlights that adequate arrangements are in place to ensure separation of surface and foul water systems, to prevent this risk further. As a result, a potential significant positive effect has been identified. </t>
  </si>
  <si>
    <t>CN5 Waterway Management</t>
  </si>
  <si>
    <t>The policy outlines that development proposals should seek to maximise the multifunctional social, economic and environmental benefits of rivers and waterways</t>
  </si>
  <si>
    <t xml:space="preserve">An increase in the management of waterways may introduce new job opportunities into the Borough and therefore should have a positive impact on employment rates. As such, this has an indirect impact on IIA2 and therefore a potential minor positive effect has been determined. </t>
  </si>
  <si>
    <t>The policy supports the achievement of IIA9 through the increase in waterway management across the Borough. It states that where feasible, a scheme for restoring culverted sections of river or watercourse should occur which must include an adequate buffer for flooding, therefore mitigating the flood risk to development within in the Borough. There must be an undeveloped buffer zone of 8 metres of a main river, and 5 metres of an ordinary watercourse, to mitigate the risk of flooding. As a result, a potential minor positive impact has been recorded.</t>
  </si>
  <si>
    <t>The policy supports the achievement of IIA10 through the proposed implementation of environmental enhancements to open sections of river or watercourse and the restoration of the watercourse back to a more natural state, which should in turn improve biodiversity. This is because watercourses are valued as an important resource both for biodiversity and for sustainable flood management. It is additionally stated that any activities or developments within an area of river, watercourse or water body must not cause deterioration and should enhance the condition of the river, watercourse or water body. Specifically, activities and developments should achieve ‘good ecological status or potential’. As such, a potential minor positive effect has been determined.</t>
  </si>
  <si>
    <r>
      <t>The policy supports IIA13 as it aims to improve the condition '</t>
    </r>
    <r>
      <rPr>
        <i/>
        <sz val="11"/>
        <color theme="1"/>
        <rFont val="Calibri"/>
        <family val="2"/>
        <scheme val="minor"/>
      </rPr>
      <t>inter alia'</t>
    </r>
    <r>
      <rPr>
        <sz val="11"/>
        <color theme="1"/>
        <rFont val="Calibri"/>
        <family val="2"/>
        <scheme val="minor"/>
      </rPr>
      <t xml:space="preserve"> of surface water including rivers and lakes in regard to their biological, chemical and physical properties. This means that activities and developments should promote sustainable water use and reduce pollution, and maximise the multifunctional social, economic and environmental benefits of rivers and waterways. As such, a potential minor positive effect has been determined.</t>
    </r>
  </si>
  <si>
    <t>Strategic Policy 09: Managing Waste and Supporting the Circular Economy</t>
  </si>
  <si>
    <t>Chapter 09: Managing Waste and the Circular Economy</t>
  </si>
  <si>
    <t>The policy outlines how the Council supports sustainable waste management and will aim to reduce waste created within the Borough, as well as incorporate the principles of the circular economy where possible. Existing waste sites will be safeguarded and the loss of any waste management sites should be compensated for.</t>
  </si>
  <si>
    <t xml:space="preserve">The policy neither supports nor detracts from the achievement of the IIA objective.  Therefore a neutral effect is predicted.  </t>
  </si>
  <si>
    <t>The policy supports this IIA objective as it states that developments should be designed appropriately and positively contribute to local character. Therefore, there is potential for a minor positive effect to be recorded.</t>
  </si>
  <si>
    <t>The policy provides support for this IIA objective as it highlights that waste creation in the Borough should be minimised, and waste self-sufficiency promoted in line with London Plan Policy SI8. The policy also requires new developments to manage waste at each stage of development. This suggests that building materials should be repurposed, and buildings refurbished, where possible. Additionally, developments should utilise circular economy principles and encourage recycling and re-use of materials in accordance with the London Plan Policy SI 7. Finally, existing waste sites will be safeguarded through the policy. If any waste sites are lost, the policy provides mitigation through the provision of compensatory lad with equal or greater waste management capacity. Harrow will work with partners in West London to identify and allocate suitable new sites for waste management. Therefore, there is potential for a significant positive effect to be recorded.</t>
  </si>
  <si>
    <t>CE1 Reducing and Managing Waste</t>
  </si>
  <si>
    <t>The policy outlines how the all development proposals will be required to make on-site provision for general waste, the separation of recyclable materials and the collection of organic material for composting. Proposals for major developments should also incorporate the principles of the circular economy and aim to be net zero waste. Expectations are included for flats, and other types of residential development proposals.</t>
  </si>
  <si>
    <t>The policy highlights that the provision for waste facilities within developments must be located and screened to mitigate any noise impacts. Therefore, there is potential for a minor positive effect to be recorded.</t>
  </si>
  <si>
    <t>The policy provides support for this IIA objective as it highlights the importance of making provision for general waste, recycling and organic material. Requirements are highlighted for flats and other residential developments. Proposals will be required to provide space for the storage of waste from all developments, as well as ensuring safe access space for refuse collection vehicles. The implementation of these facilities will subsequently enhance opportunities for more waste separation in the Borough. Additionally, the policy states that developments should utilise circular economy principles and aim to be net zero waste in accordance with the London Plan Policy SI 7. This suggests that building materials should be repurposed where possible. All new development proposals should present a recycling and waste management strategy. Therefore, there is potential for a significant positive effect to be recorded.</t>
  </si>
  <si>
    <t>CE2 Design to Support the Circular Economy</t>
  </si>
  <si>
    <t xml:space="preserve">The policy outlines how the development proposals should incorporate the principles of the circular economy throughout construction and operation. Major developments should aim to be net zero waste. </t>
  </si>
  <si>
    <t>The policy supports this IIA objective as it highlights that developments should apply the principles of circular economy in regards to waste management, in line with the London Plan Policy SI7. These principles should be considered for the construction and operation of all developments in order to conserve resources and improve resource efficiency, and all developments should aim to be net zero. This suggests that building materials should be repurposed where possible, in order to minimise waste. Therefore, there is potential for a significant positive effect to be recorded.</t>
  </si>
  <si>
    <t>Strategic Policy 10 Movement</t>
  </si>
  <si>
    <t>Chapter 10: Transport and Movement</t>
  </si>
  <si>
    <t>The policy outlines that development proposals must facilitate improvements to transport infrastructure through active travel, and the public transport network to deliver safe, accessible, inclusive, healthy, walkable and sustainable neighbourhoods.</t>
  </si>
  <si>
    <t>The policy provides indirect support for the achievement of objective IIA as by improving the transport infrastructure in Harrow, the policy is also improving regional connectivity and infrastructure. This could subsequently support job creation and economic growth across London, as employment becomes more accessible. Therefore, there is potential for a minor positive effect to be recorded.</t>
  </si>
  <si>
    <t>The policy provides support for objective IIA3 as it aims to create a safe, inclusive and accessible transport system. Therefore, there is potential for a minor positive effect to be identified.</t>
  </si>
  <si>
    <t>The policy provides support for this objective as it highlights that a Healthy Streets Approach will be applied to transport across the Borough. By increasing and improving opportunities for active travel across the Borough, residents will be encouraged to utilise walking and cycling as modes of transport. Improvements to road safety will take place in order to facilitate this. This will provide physical and mental benefits to residents, as well as ensure their safety is maximised whilst travelling within the Borough. The reduction in air pollution generated as a result of switching to active travel, public transport and electric vehicles as the main mode of travel within the Borough will also be beneficial to the health of residents. Therefore, there is potential for a minor positive effect to be recorded.</t>
  </si>
  <si>
    <t>The policy supports the achievement of this IIA objective as it highlights that development proposals must facilitate improvements to transport infrastructure through active travel and public transport. Furthermore, improvements to public transport access will be carried out across the Borough, particularly in areas of deprivation and for people with disabilities. Improvements such as these should facilitate accessible, walkable and sustainable neighbourhoods. Therefore, there is potential for a significant positive effect to be recorded.</t>
  </si>
  <si>
    <t>The policy provides indirect support for objective IIA7 as by switching to low/zero carbon modes of transportation, air pollution generated by transport in the Borough should be minimised. Therefore, there is potential for a minor positive effect to be recorded.</t>
  </si>
  <si>
    <t>National</t>
  </si>
  <si>
    <t>The policy supports the achievement of objective IIA8 through support for a switch to electric vehicles and car clubs, as well as active modes of travel. Low emission freight and delivery trips will also be supported. The incorporation of these changes into the transport infrastructure should minimise the carbon emissions produced by transport in the Borough, as well as contribute to national aims to reduce carbon emissions. Therefore, there is potential for a minor positive effect to be recorded.</t>
  </si>
  <si>
    <t>M1 Sustainable Transport</t>
  </si>
  <si>
    <t>The policy outlines how development must enhance cycle and pedestrian connections, and other forms of sustainable travel. Safe and convenient access routes for pedestrians, cyclists and those with disabilities should be prioritised. Provision should be made for cycle parking.</t>
  </si>
  <si>
    <t>The policy provides support for objective IIA3 as it aims to create a safe and accessible cycle parking for all users. Additionally, new development should be designed in accordance with the London Plan’s Healthy Streets approach, prioritising safe and convenient access routes for pedestrians, cyclists and those with disabilities. Therefore, there is potential for a minor positive effect to be identified.</t>
  </si>
  <si>
    <t>The policy provides support for this objective as it highlights that a Healthy Streets Approach will be applied to transport across the Borough. By increasing and improving opportunities for active travel across the Borough, residents will be encouraged to utilise walking and cycling as modes of transport. Safe and convenient access routes will be prioritised for pedestrians, cyclists and those with disabilities. This will provide physical and mental benefits to residents, as well as ensure their safety is maximised whilst travelling within the Borough. The reduction in air pollution generated as a result of switching to active travel, public transport and electric vehicles as the main mode of travel within the Borough will also be beneficial to the health of residents. Finally, the provision of active transport facilities- such as showers, changing rooms and lockers- will increase the accessibility of active travel to more people.  Therefore, there is potential for a minor positive effect to be recorded.</t>
  </si>
  <si>
    <t>The policy provides support for objective IIA6 as by improving transport infrastructure across the Borough, accessibility for residents to local destinations, town centres, transport hubs, schools and amenities is improved. This policy provides a specific focus on the provision of walking and cycling routes in and through the Borough. As well as improving the active transport infrastructure in Harrow, the policy is also improving regional active transport connectivity and infrastructure. The provision of modes of active travel should contribute to the reduction of road congestion, as residents will have more options to travel. Cycle parking will be provided by developments across the Borough, either meeting or exceeding requirements from the London Plan. Cycle parking will be accessible, and should include provision for the charging of electric bikes. Developments should also provide a contribution towards publicly accessible cycle parking and dockless cycle and scooter hire schemes, where relevant. Major development proposals must carry out a Travel Plan and Transport Assessment that highlights that negative impacts on the transport network will be mitigated and that a modal shift away from private vehicles is supported. Therefore, there is potential for a significant positive effect to be recorded.</t>
  </si>
  <si>
    <t>The policy supports the achievement of objective IIA8 through support for low carbon, active modes of travel. The incorporation of these changes into the transport infrastructure should minimise the carbon emissions produced by transport in the Borough, as well as contribute to national aims to reduce carbon emissions. Therefore, there is potential for a minor positive effect to be recorded.</t>
  </si>
  <si>
    <t>Enhancement: consideration of electric/hybrid vehicles would enhance this policy further.</t>
  </si>
  <si>
    <t>M2 Parking</t>
  </si>
  <si>
    <t>The policy outlines that development proposals that make on-site provision for parking, including motorcycle parking and EV charging, will be supported. Any provision for parking should not impact on the character of the area or the vibrancy/viability of town centres.</t>
  </si>
  <si>
    <t>The policy supports objective IIA3 as it highlights that developments should consider safety, security and accessibility when planning the design and layout of parking areas (including those for scooters, motorcycles and bicycles). Therefore, there is potential for a minor positive effect to be recorded.</t>
  </si>
  <si>
    <t>The policy supports objective IIA4 as it highlights that developments in town centres should prioritise walking and cycling. Safety, security and accessibility should be considered when planning the design and layout of parking areas (including those for scooters, motorcycles and bicycles). Access to and from the public highway should maintain and, where necessary, give priority to the convenience of pedestrians and cyclists, particularly through the installation of cycle lanes. Developments that would result in a risk to highway safety will be resisted. Therefore, there is potential for a minor positive effect to be recorded.</t>
  </si>
  <si>
    <t>Enhancement: Consideration of any equality issues that may exist in relation to parking.</t>
  </si>
  <si>
    <t>The policy supports objective IIA6 as it highlights that developments in town centres should prioritise walking, cycling and public transport. Car free developments should be prioritised in areas that are well connected to public transport (PTAL 4-6). Proposals that secure the delivery of car club schemes in lieu of parking provision for private vehicles will be encouraged. Proposals that make on-site provision for parking will be supported where the number of vehicle parking spaces complies with the maximum London Plan standard, and there is provision for 1 motorcycle parking space per 20 car parking spaces. Bike parking should meet or exceed the minimum London Plan standards and ideally be covered by CCTV to comply with London Cycle Design Standards. All development must include infrastructure for EV and ultra-low-emissions vehicles in conformity with London Plan Policy T6 (G). Proposals with higher rates of EV charging infrastructure (&gt;50% of overall spaces) will be favoured.  The provision of electric vehicle charging parking spaces and cycling parking spaces therefore contributes to the promotion of sustainable travel habits. Therefore, there is potential for a significant positive effect to be recorded.</t>
  </si>
  <si>
    <t>The policy supports the achievement of objective IIA9 by highlights that off-street parking should provide soft landscaping, permeable surfaces and appropriate boundary treatments to offset any increases to surface water run off, and subsequently flood risk. Therefore, there is potential for a minor positive effect to be recorded.</t>
  </si>
  <si>
    <t>Parking developments should be designed appropriately as not to adversely impact upon town centre vibrancy and vitality. This will subsequently help to conserve the Borough's townscape character. Therefore, there is potential for a minor positive effect to be recorded.</t>
  </si>
  <si>
    <t>M3 Deliveries, Servicing and Construction</t>
  </si>
  <si>
    <t>Th policy outlines that all development proposals should seek to minimise the adverse impacts of deliveries, freight and servicing by promoting efficiency and mitigating any effects.</t>
  </si>
  <si>
    <t>The policy supports the achievement of objective IIA4 by highlighting the importance of designing developments appropriately, to ensure adequate provision for emergency services access, deliveries, servicing, refuse collection, and visitor drop-off and pickups. Therefore, there is potential for a minor positive effect to be recorded.</t>
  </si>
  <si>
    <t>The policy provides support for the achievement of this objective as it supports opportunities to improve the efficiency of deliveries, services, and construction, which should facilitate a reduction in road congestion. For example, the policy highlights that developments should promote facilities such as parcel lockers or concierge services to enable efficient online retailing and reduce the number of missed deliveries. Similarly, construction deliveries should be arranged outside of peak hours, to limit congestion. All developments should submit a Construction Management / Logistics Statement, to showcase that any negative impacts on the transport network generated in the construction phase of the development will be managed and mitigated. Therefore, there is potential for a minor positive effect to be recorded.</t>
  </si>
  <si>
    <t>The policy provides indirect support for objective IIA7 as by reducing the number of freight, serving and delivery trips to developments during construction and operation, as well as switching to low/zero carbon modes of transportation, air pollution generated by transport in the Borough should be minimised. Therefore, there is potential for a minor positive effect to be recorded.</t>
  </si>
  <si>
    <t>The policy provides indirect support for the achievement of objective IIA8 through support for low emission modes of delivery and servicing, in line with TfL's latest guidance. The incorporation of low emission modes of delivery/services and construction into the transport infrastructure should minimise the carbon emissions produced by transport in the Borough, as well as contribute to national aims to reduce carbon emissions. Therefore, there is potential for a minor positive effect to be recorded.</t>
  </si>
  <si>
    <t>Screened in/out</t>
  </si>
  <si>
    <t>Permanence/Reversibility</t>
  </si>
  <si>
    <t>Significance with draft LP policies</t>
  </si>
  <si>
    <t>Greenfield/Brownfield</t>
  </si>
  <si>
    <t>Greenfield site</t>
  </si>
  <si>
    <t>Brownfield site</t>
  </si>
  <si>
    <t>Site contains greenfield and brownfield 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</si>
</sst>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2" x14ac:knownFonts="1">
    <font>
      <sz val="11"/>
      <color theme="1"/>
      <name val="Calibri"/>
      <family val="2"/>
      <scheme val="minor"/>
    </font>
    <font>
      <b/>
      <sz val="11"/>
      <color theme="1"/>
      <name val="Calibri"/>
      <family val="2"/>
      <scheme val="minor"/>
    </font>
    <font>
      <b/>
      <sz val="12"/>
      <color theme="0"/>
      <name val="Calibri"/>
      <family val="2"/>
      <scheme val="minor"/>
    </font>
    <font>
      <sz val="11"/>
      <name val="Calibri"/>
      <family val="2"/>
      <scheme val="minor"/>
    </font>
    <font>
      <b/>
      <sz val="10"/>
      <color theme="1"/>
      <name val="Arial"/>
      <family val="2"/>
    </font>
    <font>
      <sz val="10"/>
      <color theme="1"/>
      <name val="Arial"/>
      <family val="2"/>
    </font>
    <font>
      <b/>
      <sz val="11"/>
      <name val="Calibri"/>
      <family val="2"/>
      <scheme val="minor"/>
    </font>
    <font>
      <sz val="8"/>
      <name val="Calibri"/>
      <family val="2"/>
      <scheme val="minor"/>
    </font>
    <font>
      <b/>
      <sz val="11"/>
      <color theme="0"/>
      <name val="Calibri"/>
      <family val="2"/>
      <scheme val="minor"/>
    </font>
    <font>
      <sz val="11"/>
      <color theme="4"/>
      <name val="Calibri"/>
      <family val="2"/>
      <scheme val="minor"/>
    </font>
    <font>
      <sz val="11"/>
      <color rgb="FFFF0000"/>
      <name val="Calibri"/>
      <family val="2"/>
      <scheme val="minor"/>
    </font>
    <font>
      <sz val="10"/>
      <color rgb="FF000000"/>
      <name val="Arial"/>
      <family val="2"/>
    </font>
    <font>
      <i/>
      <sz val="14"/>
      <color theme="1"/>
      <name val="Calibri"/>
      <family val="2"/>
      <scheme val="minor"/>
    </font>
    <font>
      <sz val="10"/>
      <name val="Arial"/>
      <family val="2"/>
    </font>
    <font>
      <b/>
      <sz val="10"/>
      <color theme="0"/>
      <name val="Arial"/>
      <family val="2"/>
    </font>
    <font>
      <b/>
      <sz val="11"/>
      <color theme="1"/>
      <name val="Arial"/>
      <family val="2"/>
    </font>
    <font>
      <sz val="11"/>
      <color rgb="FF191919"/>
      <name val="Calibri"/>
      <family val="2"/>
      <scheme val="minor"/>
    </font>
    <font>
      <sz val="11"/>
      <color theme="9"/>
      <name val="Calibri"/>
      <family val="2"/>
      <scheme val="minor"/>
    </font>
    <font>
      <u/>
      <sz val="11"/>
      <color theme="1"/>
      <name val="Calibri"/>
      <family val="2"/>
      <scheme val="minor"/>
    </font>
    <font>
      <b/>
      <sz val="9"/>
      <color theme="1"/>
      <name val="Arial"/>
      <family val="2"/>
    </font>
    <font>
      <i/>
      <sz val="11"/>
      <color theme="1"/>
      <name val="Calibri"/>
      <family val="2"/>
      <scheme val="minor"/>
    </font>
    <font>
      <sz val="9"/>
      <color theme="1"/>
      <name val="Courier New"/>
      <family val="3"/>
    </font>
    <font>
      <sz val="11"/>
      <color rgb="FF92D050"/>
      <name val="Calibri"/>
      <family val="2"/>
      <scheme val="minor"/>
    </font>
    <font>
      <sz val="11"/>
      <name val="Arial"/>
      <family val="2"/>
    </font>
    <font>
      <sz val="9"/>
      <name val="Arial"/>
      <family val="2"/>
    </font>
    <font>
      <i/>
      <sz val="10"/>
      <name val="Arial Narrow"/>
      <family val="2"/>
    </font>
    <font>
      <b/>
      <sz val="12"/>
      <name val="Arial"/>
      <family val="2"/>
    </font>
    <font>
      <sz val="12"/>
      <name val="Arial"/>
      <family val="2"/>
    </font>
    <font>
      <sz val="10"/>
      <color indexed="22"/>
      <name val="Arial"/>
      <family val="2"/>
    </font>
    <font>
      <b/>
      <sz val="10"/>
      <name val="Arial"/>
      <family val="2"/>
    </font>
    <font>
      <b/>
      <sz val="14"/>
      <color theme="1"/>
      <name val="Calibri"/>
      <family val="2"/>
      <scheme val="minor"/>
    </font>
    <font>
      <sz val="11"/>
      <color theme="1"/>
      <name val="Arial"/>
      <family val="2"/>
    </font>
  </fonts>
  <fills count="14">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theme="8" tint="0.79998168889431442"/>
        <bgColor indexed="64"/>
      </patternFill>
    </fill>
    <fill>
      <patternFill patternType="solid">
        <fgColor rgb="FF00B050"/>
        <bgColor indexed="64"/>
      </patternFill>
    </fill>
    <fill>
      <patternFill patternType="solid">
        <fgColor rgb="FFFFC000"/>
        <bgColor indexed="64"/>
      </patternFill>
    </fill>
    <fill>
      <patternFill patternType="solid">
        <fgColor rgb="FFC00000"/>
        <bgColor indexed="64"/>
      </patternFill>
    </fill>
    <fill>
      <patternFill patternType="solid">
        <fgColor rgb="FF92D050"/>
        <bgColor indexed="64"/>
      </patternFill>
    </fill>
    <fill>
      <patternFill patternType="solid">
        <fgColor rgb="FFFFFF00"/>
        <bgColor indexed="64"/>
      </patternFill>
    </fill>
    <fill>
      <patternFill patternType="solid">
        <fgColor rgb="FFFFFFCC"/>
        <bgColor indexed="64"/>
      </patternFill>
    </fill>
    <fill>
      <patternFill patternType="solid">
        <fgColor theme="7" tint="0.79998168889431442"/>
        <bgColor indexed="64"/>
      </patternFill>
    </fill>
    <fill>
      <patternFill patternType="solid">
        <fgColor theme="9" tint="-0.499984740745262"/>
        <bgColor indexed="64"/>
      </patternFill>
    </fill>
    <fill>
      <patternFill patternType="solid">
        <fgColor rgb="FF3C533C"/>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diagonal/>
    </border>
    <border>
      <left style="thin">
        <color indexed="64"/>
      </left>
      <right/>
      <top/>
      <bottom/>
      <diagonal/>
    </border>
    <border>
      <left/>
      <right style="thin">
        <color indexed="64"/>
      </right>
      <top style="medium">
        <color indexed="64"/>
      </top>
      <bottom style="thin">
        <color indexed="64"/>
      </bottom>
      <diagonal/>
    </border>
    <border>
      <left style="thin">
        <color indexed="64"/>
      </left>
      <right style="thin">
        <color rgb="FF92D050"/>
      </right>
      <top style="thin">
        <color indexed="64"/>
      </top>
      <bottom style="thin">
        <color indexed="64"/>
      </bottom>
      <diagonal/>
    </border>
    <border>
      <left style="thin">
        <color rgb="FF92D050"/>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s>
  <cellStyleXfs count="2">
    <xf numFmtId="0" fontId="0" fillId="0" borderId="0"/>
    <xf numFmtId="0" fontId="13" fillId="0" borderId="0"/>
  </cellStyleXfs>
  <cellXfs count="475">
    <xf numFmtId="0" fontId="0" fillId="0" borderId="0" xfId="0"/>
    <xf numFmtId="0" fontId="2" fillId="2" borderId="1" xfId="0" applyFont="1" applyFill="1" applyBorder="1" applyAlignment="1">
      <alignment vertical="center" wrapText="1"/>
    </xf>
    <xf numFmtId="0" fontId="0" fillId="0" borderId="0" xfId="0" applyAlignment="1">
      <alignment wrapText="1"/>
    </xf>
    <xf numFmtId="0" fontId="3" fillId="3" borderId="1" xfId="0" applyFont="1" applyFill="1" applyBorder="1" applyAlignment="1">
      <alignment vertical="top" wrapText="1"/>
    </xf>
    <xf numFmtId="0" fontId="0" fillId="0" borderId="0" xfId="0" applyAlignment="1">
      <alignment vertical="top"/>
    </xf>
    <xf numFmtId="0" fontId="1" fillId="0" borderId="0" xfId="0" applyFont="1"/>
    <xf numFmtId="0" fontId="0" fillId="0" borderId="0" xfId="0" applyAlignment="1">
      <alignment vertical="top" wrapText="1"/>
    </xf>
    <xf numFmtId="0" fontId="0" fillId="0" borderId="7" xfId="0" applyBorder="1" applyAlignment="1">
      <alignment horizontal="left" vertical="top"/>
    </xf>
    <xf numFmtId="0" fontId="0" fillId="0" borderId="0" xfId="0" applyAlignment="1">
      <alignment horizontal="left" vertical="top"/>
    </xf>
    <xf numFmtId="0" fontId="0" fillId="0" borderId="3" xfId="0" applyBorder="1" applyAlignment="1">
      <alignment vertical="top"/>
    </xf>
    <xf numFmtId="0" fontId="0" fillId="0" borderId="1" xfId="0" applyBorder="1" applyAlignment="1">
      <alignment wrapText="1"/>
    </xf>
    <xf numFmtId="0" fontId="6" fillId="4" borderId="6" xfId="0" applyFont="1" applyFill="1" applyBorder="1" applyAlignment="1">
      <alignment vertical="center" wrapText="1"/>
    </xf>
    <xf numFmtId="0" fontId="9" fillId="0" borderId="0" xfId="0" applyFont="1"/>
    <xf numFmtId="0" fontId="0" fillId="0" borderId="3" xfId="0" applyBorder="1" applyAlignment="1">
      <alignment horizontal="center" vertical="top"/>
    </xf>
    <xf numFmtId="0" fontId="0" fillId="0" borderId="1" xfId="0" applyBorder="1" applyAlignment="1">
      <alignment horizontal="left" vertical="top" wrapText="1"/>
    </xf>
    <xf numFmtId="0" fontId="3" fillId="3" borderId="2" xfId="0" applyFont="1" applyFill="1" applyBorder="1" applyAlignment="1">
      <alignment vertical="top" wrapText="1"/>
    </xf>
    <xf numFmtId="0" fontId="10" fillId="0" borderId="0" xfId="0" applyFont="1"/>
    <xf numFmtId="0" fontId="0" fillId="0" borderId="0" xfId="0" applyAlignment="1">
      <alignment horizontal="center" vertical="top"/>
    </xf>
    <xf numFmtId="0" fontId="8" fillId="2" borderId="9" xfId="0" applyFont="1" applyFill="1" applyBorder="1" applyAlignment="1">
      <alignment vertical="center"/>
    </xf>
    <xf numFmtId="0" fontId="3" fillId="0" borderId="2" xfId="0" applyFont="1" applyBorder="1" applyAlignment="1">
      <alignment vertical="top" wrapText="1"/>
    </xf>
    <xf numFmtId="0" fontId="3" fillId="3" borderId="10" xfId="0" applyFont="1" applyFill="1" applyBorder="1" applyAlignment="1">
      <alignment vertical="top" wrapText="1"/>
    </xf>
    <xf numFmtId="0" fontId="0" fillId="0" borderId="1" xfId="0" applyBorder="1" applyAlignment="1">
      <alignment vertical="top" wrapText="1"/>
    </xf>
    <xf numFmtId="0" fontId="0" fillId="0" borderId="3" xfId="0" applyBorder="1" applyAlignment="1">
      <alignment vertical="top" wrapText="1"/>
    </xf>
    <xf numFmtId="0" fontId="3" fillId="0" borderId="1" xfId="0" applyFont="1" applyBorder="1" applyAlignment="1">
      <alignment horizontal="left" vertical="top" wrapText="1"/>
    </xf>
    <xf numFmtId="0" fontId="3" fillId="0" borderId="1" xfId="0" applyFont="1" applyBorder="1" applyAlignment="1">
      <alignment vertical="top" wrapText="1"/>
    </xf>
    <xf numFmtId="0" fontId="0" fillId="3" borderId="1" xfId="0" applyFill="1" applyBorder="1" applyAlignment="1">
      <alignment horizontal="left" vertical="top" wrapText="1"/>
    </xf>
    <xf numFmtId="0" fontId="12" fillId="0" borderId="0" xfId="0" applyFont="1"/>
    <xf numFmtId="0" fontId="0" fillId="0" borderId="0" xfId="0" applyAlignment="1">
      <alignment horizontal="left" vertical="top" wrapText="1"/>
    </xf>
    <xf numFmtId="0" fontId="0" fillId="0" borderId="1" xfId="0" applyBorder="1" applyAlignment="1">
      <alignment horizontal="left" vertical="top"/>
    </xf>
    <xf numFmtId="0" fontId="1" fillId="0" borderId="1" xfId="0" applyFont="1" applyBorder="1"/>
    <xf numFmtId="0" fontId="10" fillId="0" borderId="1" xfId="0" applyFont="1" applyBorder="1" applyAlignment="1">
      <alignment horizontal="left" vertical="top"/>
    </xf>
    <xf numFmtId="0" fontId="5" fillId="0" borderId="0" xfId="0" applyFont="1" applyAlignment="1">
      <alignment horizontal="left" vertical="top" wrapText="1"/>
    </xf>
    <xf numFmtId="0" fontId="5" fillId="0" borderId="1" xfId="0" applyFont="1" applyBorder="1" applyAlignment="1">
      <alignment horizontal="center" vertical="top" wrapText="1"/>
    </xf>
    <xf numFmtId="0" fontId="0" fillId="3" borderId="0" xfId="0" applyFill="1"/>
    <xf numFmtId="0" fontId="10" fillId="3" borderId="0" xfId="0" applyFont="1" applyFill="1" applyAlignment="1">
      <alignment wrapText="1"/>
    </xf>
    <xf numFmtId="0" fontId="4" fillId="3" borderId="13" xfId="0" applyFont="1" applyFill="1" applyBorder="1" applyAlignment="1">
      <alignment horizontal="left" vertical="center" wrapText="1"/>
    </xf>
    <xf numFmtId="0" fontId="4" fillId="3" borderId="14" xfId="0" applyFont="1" applyFill="1" applyBorder="1" applyAlignment="1">
      <alignment horizontal="left" vertical="center" wrapText="1"/>
    </xf>
    <xf numFmtId="0" fontId="4" fillId="3" borderId="13" xfId="0" applyFont="1" applyFill="1" applyBorder="1" applyAlignment="1">
      <alignment horizontal="justify" vertical="center" wrapText="1"/>
    </xf>
    <xf numFmtId="0" fontId="4" fillId="3" borderId="14" xfId="0" applyFont="1" applyFill="1" applyBorder="1" applyAlignment="1">
      <alignment horizontal="justify" vertical="center" wrapText="1"/>
    </xf>
    <xf numFmtId="0" fontId="5" fillId="3" borderId="14" xfId="0" applyFont="1" applyFill="1" applyBorder="1" applyAlignment="1">
      <alignment horizontal="justify" vertical="center" wrapText="1"/>
    </xf>
    <xf numFmtId="0" fontId="5" fillId="3" borderId="16" xfId="0" applyFont="1" applyFill="1" applyBorder="1" applyAlignment="1">
      <alignment horizontal="left" vertical="center" wrapText="1"/>
    </xf>
    <xf numFmtId="0" fontId="5" fillId="3" borderId="16" xfId="0" applyFont="1" applyFill="1" applyBorder="1" applyAlignment="1">
      <alignment horizontal="left" vertical="center" wrapText="1" indent="1"/>
    </xf>
    <xf numFmtId="0" fontId="5" fillId="3" borderId="14" xfId="0" applyFont="1" applyFill="1" applyBorder="1" applyAlignment="1">
      <alignment horizontal="left" vertical="center" wrapText="1" indent="1"/>
    </xf>
    <xf numFmtId="0" fontId="0" fillId="3" borderId="0" xfId="0" applyFill="1" applyAlignment="1">
      <alignment horizontal="center" vertical="center"/>
    </xf>
    <xf numFmtId="0" fontId="4" fillId="3" borderId="13" xfId="0" applyFont="1" applyFill="1" applyBorder="1" applyAlignment="1">
      <alignment horizontal="center" vertical="center" wrapText="1"/>
    </xf>
    <xf numFmtId="0" fontId="11" fillId="10" borderId="13"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0" fillId="0" borderId="6" xfId="0" applyBorder="1" applyAlignment="1">
      <alignment horizontal="center" vertical="top"/>
    </xf>
    <xf numFmtId="0" fontId="0" fillId="0" borderId="2" xfId="0" applyBorder="1" applyAlignment="1">
      <alignment horizontal="center" vertical="top" wrapText="1"/>
    </xf>
    <xf numFmtId="0" fontId="8" fillId="12" borderId="1" xfId="0" applyFont="1" applyFill="1" applyBorder="1" applyAlignment="1">
      <alignment vertical="top"/>
    </xf>
    <xf numFmtId="0" fontId="8" fillId="12" borderId="2" xfId="0" applyFont="1" applyFill="1" applyBorder="1" applyAlignment="1">
      <alignment vertical="top"/>
    </xf>
    <xf numFmtId="0" fontId="2" fillId="12" borderId="1" xfId="0" applyFont="1" applyFill="1" applyBorder="1" applyAlignment="1">
      <alignment vertical="center" wrapText="1"/>
    </xf>
    <xf numFmtId="0" fontId="8" fillId="12" borderId="9" xfId="0" applyFont="1" applyFill="1" applyBorder="1" applyAlignment="1">
      <alignment horizontal="center" vertical="top"/>
    </xf>
    <xf numFmtId="0" fontId="3" fillId="0" borderId="2" xfId="0" applyFont="1" applyBorder="1" applyAlignment="1">
      <alignment horizontal="center"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3" fillId="0" borderId="5" xfId="0" applyFont="1" applyBorder="1" applyAlignment="1">
      <alignment vertical="top" wrapText="1"/>
    </xf>
    <xf numFmtId="0" fontId="3" fillId="0" borderId="0" xfId="0" applyFont="1" applyAlignment="1">
      <alignment vertical="top" wrapText="1"/>
    </xf>
    <xf numFmtId="0" fontId="10" fillId="0" borderId="0" xfId="0" applyFont="1" applyAlignment="1">
      <alignment horizontal="left" vertical="top"/>
    </xf>
    <xf numFmtId="0" fontId="8" fillId="2" borderId="0" xfId="0" applyFont="1" applyFill="1" applyAlignment="1">
      <alignment horizontal="center" vertical="top" wrapText="1"/>
    </xf>
    <xf numFmtId="0" fontId="3" fillId="0" borderId="0" xfId="0" applyFont="1" applyAlignment="1">
      <alignment horizontal="left" vertical="top" wrapText="1"/>
    </xf>
    <xf numFmtId="0" fontId="3" fillId="3" borderId="2" xfId="0" applyFont="1" applyFill="1" applyBorder="1" applyAlignment="1">
      <alignment horizontal="center" vertical="center" wrapText="1"/>
    </xf>
    <xf numFmtId="0" fontId="3" fillId="3" borderId="0" xfId="0" applyFont="1" applyFill="1" applyAlignment="1">
      <alignment vertical="center" wrapText="1"/>
    </xf>
    <xf numFmtId="0" fontId="3" fillId="0" borderId="20" xfId="0" applyFont="1" applyBorder="1" applyAlignment="1">
      <alignment vertical="top" wrapText="1"/>
    </xf>
    <xf numFmtId="0" fontId="3" fillId="0" borderId="9" xfId="0" applyFont="1" applyBorder="1" applyAlignment="1">
      <alignment vertical="top" wrapText="1"/>
    </xf>
    <xf numFmtId="0" fontId="3" fillId="0" borderId="21" xfId="0" applyFont="1" applyBorder="1" applyAlignment="1">
      <alignment vertical="top" wrapText="1"/>
    </xf>
    <xf numFmtId="0" fontId="2" fillId="12" borderId="24" xfId="0" applyFont="1" applyFill="1" applyBorder="1" applyAlignment="1">
      <alignment vertical="center" wrapText="1"/>
    </xf>
    <xf numFmtId="0" fontId="2" fillId="12" borderId="25" xfId="0" applyFont="1" applyFill="1" applyBorder="1" applyAlignment="1">
      <alignment vertical="center" wrapText="1"/>
    </xf>
    <xf numFmtId="0" fontId="3" fillId="3" borderId="26" xfId="0" applyFont="1" applyFill="1" applyBorder="1" applyAlignment="1">
      <alignment horizontal="center" vertical="center" wrapText="1"/>
    </xf>
    <xf numFmtId="0" fontId="0" fillId="0" borderId="27" xfId="0" applyBorder="1" applyAlignment="1">
      <alignment horizontal="center" vertical="top" wrapText="1"/>
    </xf>
    <xf numFmtId="0" fontId="3" fillId="3" borderId="28" xfId="0" applyFont="1" applyFill="1" applyBorder="1" applyAlignment="1">
      <alignment vertical="center" wrapText="1"/>
    </xf>
    <xf numFmtId="0" fontId="2" fillId="13" borderId="1" xfId="0" applyFont="1" applyFill="1" applyBorder="1" applyAlignment="1">
      <alignment vertical="center" wrapText="1"/>
    </xf>
    <xf numFmtId="0" fontId="8" fillId="13" borderId="1" xfId="0" applyFont="1" applyFill="1" applyBorder="1" applyAlignment="1">
      <alignment vertical="top"/>
    </xf>
    <xf numFmtId="0" fontId="8" fillId="13" borderId="2" xfId="0" applyFont="1" applyFill="1" applyBorder="1" applyAlignment="1">
      <alignment vertical="top"/>
    </xf>
    <xf numFmtId="0" fontId="8" fillId="13" borderId="9" xfId="0" applyFont="1" applyFill="1" applyBorder="1" applyAlignment="1">
      <alignment horizontal="center" vertical="top"/>
    </xf>
    <xf numFmtId="0" fontId="14" fillId="13" borderId="1" xfId="0" applyFont="1" applyFill="1" applyBorder="1"/>
    <xf numFmtId="0" fontId="2" fillId="13" borderId="2" xfId="0" applyFont="1" applyFill="1" applyBorder="1" applyAlignment="1">
      <alignment vertical="center" wrapText="1"/>
    </xf>
    <xf numFmtId="0" fontId="3" fillId="3" borderId="36" xfId="0" applyFont="1" applyFill="1" applyBorder="1" applyAlignment="1">
      <alignment vertical="top" wrapText="1"/>
    </xf>
    <xf numFmtId="0" fontId="3" fillId="3" borderId="37" xfId="0" applyFont="1" applyFill="1" applyBorder="1" applyAlignment="1">
      <alignment vertical="top" wrapText="1"/>
    </xf>
    <xf numFmtId="0" fontId="0" fillId="0" borderId="37" xfId="0" applyBorder="1" applyAlignment="1">
      <alignment vertical="top" wrapText="1"/>
    </xf>
    <xf numFmtId="0" fontId="3" fillId="3" borderId="6" xfId="0" applyFont="1" applyFill="1" applyBorder="1" applyAlignment="1">
      <alignment vertical="top" wrapText="1"/>
    </xf>
    <xf numFmtId="0" fontId="16" fillId="0" borderId="1" xfId="0" applyFont="1" applyBorder="1" applyAlignment="1">
      <alignment vertical="center" wrapText="1"/>
    </xf>
    <xf numFmtId="0" fontId="0" fillId="0" borderId="1" xfId="0" applyBorder="1" applyAlignment="1">
      <alignment vertical="center" wrapText="1"/>
    </xf>
    <xf numFmtId="0" fontId="16" fillId="0" borderId="36" xfId="0" applyFont="1" applyBorder="1" applyAlignment="1">
      <alignment vertical="center" wrapText="1"/>
    </xf>
    <xf numFmtId="0" fontId="3" fillId="0" borderId="36" xfId="0" applyFont="1" applyBorder="1" applyAlignment="1">
      <alignment vertical="top" wrapText="1"/>
    </xf>
    <xf numFmtId="0" fontId="0" fillId="0" borderId="37" xfId="0" applyBorder="1" applyAlignment="1">
      <alignment vertical="center" wrapText="1"/>
    </xf>
    <xf numFmtId="0" fontId="3" fillId="0" borderId="37" xfId="0" applyFont="1" applyBorder="1" applyAlignment="1">
      <alignment vertical="top" wrapText="1"/>
    </xf>
    <xf numFmtId="0" fontId="0" fillId="0" borderId="2" xfId="0" applyBorder="1" applyAlignment="1">
      <alignment vertical="center" wrapText="1"/>
    </xf>
    <xf numFmtId="0" fontId="0" fillId="0" borderId="37" xfId="0" applyBorder="1" applyAlignment="1">
      <alignment wrapText="1"/>
    </xf>
    <xf numFmtId="0" fontId="16" fillId="0" borderId="6" xfId="0" applyFont="1" applyBorder="1" applyAlignment="1">
      <alignment vertical="center" wrapText="1"/>
    </xf>
    <xf numFmtId="0" fontId="3" fillId="0" borderId="6" xfId="0" applyFont="1" applyBorder="1" applyAlignment="1">
      <alignment vertical="top" wrapText="1"/>
    </xf>
    <xf numFmtId="0" fontId="16" fillId="0" borderId="37" xfId="0" applyFont="1" applyBorder="1" applyAlignment="1">
      <alignment vertical="center" wrapText="1"/>
    </xf>
    <xf numFmtId="0" fontId="3" fillId="0" borderId="1" xfId="0" applyFont="1" applyBorder="1" applyAlignment="1">
      <alignment vertical="center" wrapText="1"/>
    </xf>
    <xf numFmtId="0" fontId="3" fillId="0" borderId="36" xfId="0" applyFont="1" applyBorder="1" applyAlignment="1">
      <alignment vertical="center" wrapText="1"/>
    </xf>
    <xf numFmtId="0" fontId="3" fillId="0" borderId="6" xfId="0" applyFont="1" applyBorder="1" applyAlignment="1">
      <alignment vertical="center" wrapText="1"/>
    </xf>
    <xf numFmtId="0" fontId="16" fillId="0" borderId="1" xfId="0" applyFont="1" applyBorder="1" applyAlignment="1">
      <alignment vertical="top" wrapText="1"/>
    </xf>
    <xf numFmtId="0" fontId="0" fillId="0" borderId="2" xfId="0" applyBorder="1" applyAlignment="1">
      <alignment wrapText="1"/>
    </xf>
    <xf numFmtId="0" fontId="0" fillId="0" borderId="36" xfId="0" applyBorder="1" applyAlignment="1">
      <alignment vertical="center" wrapText="1"/>
    </xf>
    <xf numFmtId="0" fontId="16" fillId="0" borderId="2" xfId="0" applyFont="1" applyBorder="1" applyAlignment="1">
      <alignment vertical="center" wrapText="1"/>
    </xf>
    <xf numFmtId="0" fontId="0" fillId="0" borderId="6" xfId="0" applyBorder="1" applyAlignment="1">
      <alignment vertical="center" wrapText="1"/>
    </xf>
    <xf numFmtId="0" fontId="3" fillId="3" borderId="31" xfId="0" applyFont="1" applyFill="1" applyBorder="1" applyAlignment="1">
      <alignment vertical="top" wrapText="1"/>
    </xf>
    <xf numFmtId="0" fontId="2" fillId="13" borderId="8" xfId="0" applyFont="1" applyFill="1" applyBorder="1" applyAlignment="1">
      <alignment vertical="center" wrapText="1"/>
    </xf>
    <xf numFmtId="0" fontId="8" fillId="0" borderId="0" xfId="0" applyFont="1" applyAlignment="1">
      <alignment horizontal="center" vertical="top"/>
    </xf>
    <xf numFmtId="0" fontId="2" fillId="0" borderId="0" xfId="0" applyFont="1" applyAlignment="1">
      <alignment vertical="center" wrapText="1"/>
    </xf>
    <xf numFmtId="0" fontId="16" fillId="0" borderId="0" xfId="0" applyFont="1" applyAlignment="1">
      <alignment vertical="center" wrapText="1"/>
    </xf>
    <xf numFmtId="0" fontId="16" fillId="0" borderId="0" xfId="0" applyFont="1" applyAlignment="1">
      <alignment vertical="top" wrapText="1"/>
    </xf>
    <xf numFmtId="0" fontId="3" fillId="0" borderId="0" xfId="0" applyFont="1" applyAlignment="1">
      <alignment vertical="center" wrapText="1"/>
    </xf>
    <xf numFmtId="0" fontId="0" fillId="0" borderId="0" xfId="0" applyAlignment="1">
      <alignment vertical="center" wrapText="1"/>
    </xf>
    <xf numFmtId="0" fontId="6" fillId="0" borderId="0" xfId="0" applyFont="1" applyAlignment="1">
      <alignment vertical="center" wrapText="1"/>
    </xf>
    <xf numFmtId="0" fontId="1" fillId="0" borderId="0" xfId="0" applyFont="1" applyAlignment="1">
      <alignment vertical="center" wrapText="1"/>
    </xf>
    <xf numFmtId="0" fontId="8" fillId="13" borderId="9" xfId="0" applyFont="1" applyFill="1" applyBorder="1" applyAlignment="1">
      <alignment vertical="center"/>
    </xf>
    <xf numFmtId="0" fontId="0" fillId="0" borderId="2" xfId="0" applyBorder="1" applyAlignment="1">
      <alignment vertical="top" wrapText="1"/>
    </xf>
    <xf numFmtId="0" fontId="0" fillId="9" borderId="0" xfId="0" applyFill="1"/>
    <xf numFmtId="0" fontId="8" fillId="13" borderId="18" xfId="0" applyFont="1" applyFill="1" applyBorder="1" applyAlignment="1">
      <alignment horizontal="center" vertical="top"/>
    </xf>
    <xf numFmtId="0" fontId="2" fillId="13" borderId="47" xfId="0" applyFont="1" applyFill="1" applyBorder="1" applyAlignment="1">
      <alignment vertical="center" wrapText="1"/>
    </xf>
    <xf numFmtId="0" fontId="2" fillId="13" borderId="16" xfId="0" applyFont="1" applyFill="1" applyBorder="1" applyAlignment="1">
      <alignment vertical="center" wrapText="1"/>
    </xf>
    <xf numFmtId="0" fontId="8" fillId="13" borderId="23" xfId="0" applyFont="1" applyFill="1" applyBorder="1" applyAlignment="1">
      <alignment horizontal="center" vertical="top"/>
    </xf>
    <xf numFmtId="0" fontId="2" fillId="13" borderId="26" xfId="0" applyFont="1" applyFill="1" applyBorder="1" applyAlignment="1">
      <alignment vertical="center" wrapText="1"/>
    </xf>
    <xf numFmtId="0" fontId="3" fillId="3" borderId="33" xfId="0" applyFont="1" applyFill="1" applyBorder="1" applyAlignment="1">
      <alignment vertical="top" wrapText="1"/>
    </xf>
    <xf numFmtId="0" fontId="3" fillId="9" borderId="37" xfId="0" applyFont="1" applyFill="1" applyBorder="1" applyAlignment="1">
      <alignment vertical="top" wrapText="1"/>
    </xf>
    <xf numFmtId="0" fontId="8" fillId="13" borderId="2" xfId="0" applyFont="1" applyFill="1" applyBorder="1" applyAlignment="1">
      <alignment vertical="top" wrapText="1"/>
    </xf>
    <xf numFmtId="0" fontId="1" fillId="0" borderId="5" xfId="0" applyFont="1" applyBorder="1"/>
    <xf numFmtId="0" fontId="0" fillId="0" borderId="0" xfId="0" applyAlignment="1">
      <alignment horizontal="left"/>
    </xf>
    <xf numFmtId="0" fontId="3" fillId="0" borderId="32" xfId="0" applyFont="1" applyBorder="1" applyAlignment="1">
      <alignment vertical="top" wrapText="1"/>
    </xf>
    <xf numFmtId="0" fontId="3" fillId="0" borderId="51" xfId="0" applyFont="1" applyBorder="1" applyAlignment="1">
      <alignment vertical="top" wrapText="1"/>
    </xf>
    <xf numFmtId="0" fontId="3" fillId="0" borderId="27" xfId="0" applyFont="1" applyBorder="1" applyAlignment="1">
      <alignment vertical="top" wrapText="1"/>
    </xf>
    <xf numFmtId="0" fontId="3" fillId="0" borderId="34" xfId="0" applyFont="1" applyBorder="1" applyAlignment="1">
      <alignment vertical="top" wrapText="1"/>
    </xf>
    <xf numFmtId="0" fontId="3" fillId="0" borderId="53" xfId="0" applyFont="1" applyBorder="1" applyAlignment="1">
      <alignment vertical="top" wrapText="1"/>
    </xf>
    <xf numFmtId="0" fontId="3" fillId="3" borderId="32" xfId="0" applyFont="1" applyFill="1" applyBorder="1" applyAlignment="1">
      <alignment vertical="top" wrapText="1"/>
    </xf>
    <xf numFmtId="0" fontId="3" fillId="3" borderId="51" xfId="0" applyFont="1" applyFill="1" applyBorder="1" applyAlignment="1">
      <alignment vertical="top" wrapText="1"/>
    </xf>
    <xf numFmtId="0" fontId="3" fillId="3" borderId="27" xfId="0" applyFont="1" applyFill="1" applyBorder="1" applyAlignment="1">
      <alignment vertical="top" wrapText="1"/>
    </xf>
    <xf numFmtId="0" fontId="3" fillId="3" borderId="34" xfId="0" applyFont="1" applyFill="1" applyBorder="1" applyAlignment="1">
      <alignment vertical="top" wrapText="1"/>
    </xf>
    <xf numFmtId="0" fontId="16" fillId="0" borderId="35" xfId="0" applyFont="1" applyBorder="1" applyAlignment="1">
      <alignment vertical="center" wrapText="1"/>
    </xf>
    <xf numFmtId="0" fontId="16" fillId="0" borderId="25" xfId="0" applyFont="1" applyBorder="1" applyAlignment="1">
      <alignment vertical="center" wrapText="1"/>
    </xf>
    <xf numFmtId="0" fontId="16" fillId="0" borderId="34" xfId="0" applyFont="1" applyBorder="1" applyAlignment="1">
      <alignment vertical="center" wrapText="1"/>
    </xf>
    <xf numFmtId="0" fontId="16" fillId="0" borderId="27" xfId="0" applyFont="1" applyBorder="1" applyAlignment="1">
      <alignment vertical="top" wrapText="1"/>
    </xf>
    <xf numFmtId="0" fontId="3" fillId="0" borderId="46" xfId="0" applyFont="1" applyBorder="1" applyAlignment="1">
      <alignment vertical="center" wrapText="1"/>
    </xf>
    <xf numFmtId="0" fontId="3" fillId="0" borderId="16" xfId="0" applyFont="1" applyBorder="1" applyAlignment="1">
      <alignment vertical="center" wrapText="1"/>
    </xf>
    <xf numFmtId="0" fontId="0" fillId="0" borderId="14" xfId="0" applyBorder="1" applyAlignment="1">
      <alignment wrapText="1"/>
    </xf>
    <xf numFmtId="0" fontId="0" fillId="0" borderId="34" xfId="0" applyBorder="1" applyAlignment="1">
      <alignment vertical="center" wrapText="1"/>
    </xf>
    <xf numFmtId="0" fontId="0" fillId="0" borderId="25" xfId="0" applyBorder="1" applyAlignment="1">
      <alignment vertical="center" wrapText="1"/>
    </xf>
    <xf numFmtId="0" fontId="0" fillId="0" borderId="34" xfId="0" applyBorder="1" applyAlignment="1">
      <alignment wrapText="1"/>
    </xf>
    <xf numFmtId="0" fontId="0" fillId="0" borderId="35" xfId="0" applyBorder="1" applyAlignment="1">
      <alignment vertical="center" wrapText="1"/>
    </xf>
    <xf numFmtId="0" fontId="3" fillId="3" borderId="7" xfId="0" applyFont="1" applyFill="1" applyBorder="1" applyAlignment="1">
      <alignment vertical="top" wrapText="1"/>
    </xf>
    <xf numFmtId="0" fontId="0" fillId="0" borderId="4" xfId="0" applyBorder="1" applyAlignment="1">
      <alignment vertical="top" wrapText="1"/>
    </xf>
    <xf numFmtId="0" fontId="21" fillId="0" borderId="0" xfId="0" applyFont="1"/>
    <xf numFmtId="0" fontId="22" fillId="0" borderId="0" xfId="0" applyFont="1"/>
    <xf numFmtId="0" fontId="17" fillId="0" borderId="0" xfId="0" applyFont="1"/>
    <xf numFmtId="0" fontId="17" fillId="0" borderId="0" xfId="0" applyFont="1" applyAlignment="1">
      <alignment vertical="top" wrapText="1"/>
    </xf>
    <xf numFmtId="0" fontId="26" fillId="0" borderId="0" xfId="1" applyFont="1" applyAlignment="1">
      <alignment horizontal="right"/>
    </xf>
    <xf numFmtId="0" fontId="27" fillId="0" borderId="0" xfId="1" applyFont="1" applyAlignment="1">
      <alignment horizontal="right"/>
    </xf>
    <xf numFmtId="0" fontId="13" fillId="3" borderId="10" xfId="1" applyFill="1" applyBorder="1"/>
    <xf numFmtId="0" fontId="28" fillId="3" borderId="7" xfId="1" applyFont="1" applyFill="1" applyBorder="1"/>
    <xf numFmtId="0" fontId="13" fillId="3" borderId="7" xfId="1" applyFill="1" applyBorder="1" applyAlignment="1">
      <alignment horizontal="center"/>
    </xf>
    <xf numFmtId="0" fontId="13" fillId="3" borderId="51" xfId="1" applyFill="1" applyBorder="1"/>
    <xf numFmtId="0" fontId="13" fillId="3" borderId="54" xfId="1" applyFill="1" applyBorder="1"/>
    <xf numFmtId="0" fontId="13" fillId="3" borderId="54" xfId="1" applyFill="1" applyBorder="1" applyAlignment="1">
      <alignment vertical="center"/>
    </xf>
    <xf numFmtId="0" fontId="13" fillId="3" borderId="20" xfId="1" applyFill="1" applyBorder="1"/>
    <xf numFmtId="0" fontId="13" fillId="3" borderId="9" xfId="1" applyFill="1" applyBorder="1"/>
    <xf numFmtId="164" fontId="27" fillId="3" borderId="9" xfId="1" applyNumberFormat="1" applyFont="1" applyFill="1" applyBorder="1" applyAlignment="1">
      <alignment horizontal="center" vertical="center"/>
    </xf>
    <xf numFmtId="0" fontId="24" fillId="3" borderId="21" xfId="1" applyFont="1" applyFill="1" applyBorder="1" applyAlignment="1">
      <alignment vertical="center"/>
    </xf>
    <xf numFmtId="0" fontId="23" fillId="3" borderId="0" xfId="1" applyFont="1" applyFill="1" applyAlignment="1">
      <alignment horizontal="left" vertical="center" wrapText="1"/>
    </xf>
    <xf numFmtId="0" fontId="13" fillId="0" borderId="8" xfId="1" applyBorder="1" applyAlignment="1">
      <alignment vertical="center" wrapText="1"/>
    </xf>
    <xf numFmtId="0" fontId="13" fillId="0" borderId="8" xfId="1" applyBorder="1" applyAlignment="1">
      <alignment horizontal="center" vertical="center" wrapText="1"/>
    </xf>
    <xf numFmtId="0" fontId="13" fillId="0" borderId="54" xfId="1" applyBorder="1" applyAlignment="1">
      <alignment horizontal="center" vertical="center" wrapText="1"/>
    </xf>
    <xf numFmtId="0" fontId="13" fillId="0" borderId="3" xfId="1" applyBorder="1" applyAlignment="1">
      <alignment vertical="center" wrapText="1" shrinkToFit="1"/>
    </xf>
    <xf numFmtId="14" fontId="13" fillId="0" borderId="1" xfId="1" applyNumberFormat="1" applyBorder="1" applyAlignment="1">
      <alignment horizontal="center" vertical="center"/>
    </xf>
    <xf numFmtId="0" fontId="13" fillId="0" borderId="1" xfId="1" applyBorder="1" applyAlignment="1">
      <alignment horizontal="center" vertical="center"/>
    </xf>
    <xf numFmtId="0" fontId="30" fillId="3" borderId="0" xfId="0" applyFont="1" applyFill="1" applyAlignment="1">
      <alignment horizontal="center"/>
    </xf>
    <xf numFmtId="0" fontId="2" fillId="13" borderId="0" xfId="0" applyFont="1" applyFill="1" applyAlignment="1">
      <alignment vertical="center" wrapText="1"/>
    </xf>
    <xf numFmtId="0" fontId="0" fillId="0" borderId="0" xfId="0" applyAlignment="1">
      <alignment horizontal="center" vertical="top" wrapText="1"/>
    </xf>
    <xf numFmtId="0" fontId="0" fillId="0" borderId="54" xfId="0" applyBorder="1"/>
    <xf numFmtId="0" fontId="17" fillId="0" borderId="0" xfId="0" applyFont="1" applyAlignment="1">
      <alignment horizontal="center" wrapText="1"/>
    </xf>
    <xf numFmtId="0" fontId="0" fillId="0" borderId="0" xfId="0" applyAlignment="1">
      <alignment horizontal="center"/>
    </xf>
    <xf numFmtId="0" fontId="8" fillId="0" borderId="0" xfId="0" applyFont="1" applyAlignment="1">
      <alignment vertical="center"/>
    </xf>
    <xf numFmtId="0" fontId="8" fillId="3" borderId="0" xfId="0" applyFont="1" applyFill="1" applyAlignment="1">
      <alignment horizontal="center" vertical="top" wrapText="1"/>
    </xf>
    <xf numFmtId="0" fontId="0" fillId="3" borderId="0" xfId="0" applyFill="1" applyAlignment="1">
      <alignment horizontal="center" vertical="top" wrapText="1"/>
    </xf>
    <xf numFmtId="0" fontId="3" fillId="3" borderId="0" xfId="0" applyFont="1" applyFill="1" applyAlignment="1">
      <alignment horizontal="center" vertical="top" wrapText="1"/>
    </xf>
    <xf numFmtId="0" fontId="2" fillId="13" borderId="16" xfId="0" applyFont="1" applyFill="1" applyBorder="1" applyAlignment="1">
      <alignment horizontal="left" vertical="center" wrapText="1"/>
    </xf>
    <xf numFmtId="0" fontId="2" fillId="13" borderId="8" xfId="0" applyFont="1" applyFill="1" applyBorder="1" applyAlignment="1">
      <alignment horizontal="left" vertical="center" wrapText="1"/>
    </xf>
    <xf numFmtId="0" fontId="5" fillId="0" borderId="0" xfId="0" applyFont="1" applyAlignment="1">
      <alignment horizontal="left"/>
    </xf>
    <xf numFmtId="0" fontId="5" fillId="3" borderId="13" xfId="0" applyFont="1" applyFill="1" applyBorder="1" applyAlignment="1">
      <alignment horizontal="left" vertical="center" wrapText="1" indent="1"/>
    </xf>
    <xf numFmtId="0" fontId="8" fillId="3" borderId="16" xfId="0" applyFont="1" applyFill="1" applyBorder="1" applyAlignment="1">
      <alignment vertical="top" wrapText="1"/>
    </xf>
    <xf numFmtId="0" fontId="24" fillId="3" borderId="53" xfId="1" applyFont="1" applyFill="1" applyBorder="1" applyAlignment="1">
      <alignment horizontal="left" vertical="center"/>
    </xf>
    <xf numFmtId="164" fontId="27" fillId="3" borderId="0" xfId="1" applyNumberFormat="1" applyFont="1" applyFill="1" applyAlignment="1">
      <alignment horizontal="left" vertical="center"/>
    </xf>
    <xf numFmtId="14" fontId="23" fillId="3" borderId="0" xfId="1" applyNumberFormat="1" applyFont="1" applyFill="1" applyAlignment="1">
      <alignment horizontal="left" vertical="center"/>
    </xf>
    <xf numFmtId="0" fontId="23" fillId="3" borderId="0" xfId="1" applyFont="1" applyFill="1" applyAlignment="1">
      <alignment horizontal="left" vertical="center"/>
    </xf>
    <xf numFmtId="0" fontId="13" fillId="3" borderId="0" xfId="1" applyFill="1" applyAlignment="1">
      <alignment horizontal="left" vertical="center"/>
    </xf>
    <xf numFmtId="0" fontId="13" fillId="3" borderId="53" xfId="1" applyFill="1" applyBorder="1" applyAlignment="1">
      <alignment horizontal="left" vertical="center"/>
    </xf>
    <xf numFmtId="0" fontId="5" fillId="5"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0" borderId="1" xfId="0" applyFont="1" applyBorder="1" applyAlignment="1">
      <alignment horizontal="center" vertical="center"/>
    </xf>
    <xf numFmtId="0" fontId="5" fillId="11" borderId="1" xfId="0" applyFont="1" applyFill="1" applyBorder="1" applyAlignment="1">
      <alignment horizontal="center" vertical="center"/>
    </xf>
    <xf numFmtId="0" fontId="5" fillId="10" borderId="1" xfId="0" applyFont="1" applyFill="1" applyBorder="1" applyAlignment="1">
      <alignment horizontal="center" vertical="center"/>
    </xf>
    <xf numFmtId="0" fontId="5" fillId="6" borderId="1" xfId="0" applyFont="1" applyFill="1" applyBorder="1" applyAlignment="1">
      <alignment horizontal="center" vertical="center"/>
    </xf>
    <xf numFmtId="0" fontId="5" fillId="7" borderId="1" xfId="0" quotePrefix="1"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31" fillId="3" borderId="0" xfId="0" applyFont="1" applyFill="1" applyAlignment="1">
      <alignment horizontal="right"/>
    </xf>
    <xf numFmtId="0" fontId="0" fillId="3" borderId="3" xfId="0" applyFill="1" applyBorder="1" applyAlignment="1">
      <alignment horizontal="center"/>
    </xf>
    <xf numFmtId="0" fontId="0" fillId="3" borderId="5" xfId="0" applyFill="1" applyBorder="1" applyAlignment="1">
      <alignment horizontal="center"/>
    </xf>
    <xf numFmtId="0" fontId="13" fillId="0" borderId="56" xfId="1" applyBorder="1" applyAlignment="1">
      <alignment horizontal="center" vertical="center"/>
    </xf>
    <xf numFmtId="0" fontId="13" fillId="0" borderId="57" xfId="1" applyBorder="1" applyAlignment="1">
      <alignment vertical="center"/>
    </xf>
    <xf numFmtId="0" fontId="23" fillId="3" borderId="0" xfId="1" applyFont="1" applyFill="1" applyAlignment="1">
      <alignment horizontal="left" vertical="center" wrapText="1"/>
    </xf>
    <xf numFmtId="0" fontId="23" fillId="3" borderId="53" xfId="1" applyFont="1" applyFill="1" applyBorder="1" applyAlignment="1">
      <alignment horizontal="left" vertical="center" wrapText="1"/>
    </xf>
    <xf numFmtId="0" fontId="25" fillId="0" borderId="10" xfId="1" applyFont="1" applyBorder="1" applyAlignment="1">
      <alignment horizontal="left" vertical="center" wrapText="1"/>
    </xf>
    <xf numFmtId="0" fontId="25" fillId="0" borderId="7" xfId="1" applyFont="1" applyBorder="1" applyAlignment="1">
      <alignment horizontal="left" vertical="center" wrapText="1"/>
    </xf>
    <xf numFmtId="0" fontId="25" fillId="0" borderId="51" xfId="1" applyFont="1" applyBorder="1" applyAlignment="1">
      <alignment horizontal="left" vertical="center" wrapText="1"/>
    </xf>
    <xf numFmtId="0" fontId="25" fillId="0" borderId="54" xfId="1" applyFont="1" applyBorder="1" applyAlignment="1">
      <alignment horizontal="left" vertical="center" wrapText="1"/>
    </xf>
    <xf numFmtId="0" fontId="25" fillId="0" borderId="0" xfId="1" applyFont="1" applyAlignment="1">
      <alignment horizontal="left" vertical="center" wrapText="1"/>
    </xf>
    <xf numFmtId="0" fontId="25" fillId="0" borderId="53" xfId="1" applyFont="1" applyBorder="1" applyAlignment="1">
      <alignment horizontal="left" vertical="center" wrapText="1"/>
    </xf>
    <xf numFmtId="0" fontId="13" fillId="0" borderId="54" xfId="1" applyBorder="1" applyAlignment="1">
      <alignment horizontal="left" vertical="center" wrapText="1"/>
    </xf>
    <xf numFmtId="0" fontId="13" fillId="0" borderId="0" xfId="1" applyAlignment="1">
      <alignment horizontal="left" vertical="center" wrapText="1"/>
    </xf>
    <xf numFmtId="0" fontId="13" fillId="0" borderId="53" xfId="1" applyBorder="1" applyAlignment="1">
      <alignment horizontal="left" vertical="center" wrapText="1"/>
    </xf>
    <xf numFmtId="0" fontId="13" fillId="0" borderId="20" xfId="1" applyBorder="1" applyAlignment="1">
      <alignment horizontal="left" vertical="center" wrapText="1"/>
    </xf>
    <xf numFmtId="0" fontId="13" fillId="0" borderId="9" xfId="1" applyBorder="1" applyAlignment="1">
      <alignment horizontal="left" vertical="center" wrapText="1"/>
    </xf>
    <xf numFmtId="0" fontId="13" fillId="0" borderId="21" xfId="1" applyBorder="1" applyAlignment="1">
      <alignment horizontal="left" vertical="center" wrapText="1"/>
    </xf>
    <xf numFmtId="0" fontId="13" fillId="0" borderId="10" xfId="1" applyBorder="1" applyAlignment="1">
      <alignment horizontal="center" vertical="center" wrapText="1"/>
    </xf>
    <xf numFmtId="0" fontId="13" fillId="0" borderId="51" xfId="1" applyBorder="1" applyAlignment="1">
      <alignment vertical="center" wrapText="1"/>
    </xf>
    <xf numFmtId="0" fontId="29" fillId="0" borderId="3" xfId="1" applyFont="1" applyBorder="1" applyAlignment="1">
      <alignment horizontal="center" vertical="center"/>
    </xf>
    <xf numFmtId="0" fontId="29" fillId="0" borderId="4" xfId="1" applyFont="1" applyBorder="1" applyAlignment="1">
      <alignment horizontal="center" vertical="center"/>
    </xf>
    <xf numFmtId="0" fontId="29" fillId="0" borderId="5" xfId="1" applyFont="1" applyBorder="1" applyAlignment="1">
      <alignment horizontal="center" vertical="center"/>
    </xf>
    <xf numFmtId="0" fontId="8" fillId="13" borderId="9" xfId="0" applyFont="1" applyFill="1" applyBorder="1" applyAlignment="1">
      <alignment horizontal="center" vertical="center"/>
    </xf>
    <xf numFmtId="0" fontId="8" fillId="13" borderId="9" xfId="0" applyFont="1" applyFill="1" applyBorder="1" applyAlignment="1">
      <alignment horizontal="center" vertical="top"/>
    </xf>
    <xf numFmtId="0" fontId="10" fillId="0" borderId="3" xfId="0" applyFont="1"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8" fillId="13" borderId="1" xfId="0" applyFont="1" applyFill="1" applyBorder="1" applyAlignment="1">
      <alignment horizontal="center" vertical="top" wrapText="1"/>
    </xf>
    <xf numFmtId="0" fontId="3" fillId="0" borderId="1" xfId="0" applyFont="1" applyBorder="1" applyAlignment="1">
      <alignment horizontal="left" vertical="top" wrapText="1"/>
    </xf>
    <xf numFmtId="0" fontId="0" fillId="0" borderId="3" xfId="0" applyBorder="1" applyAlignment="1">
      <alignment horizontal="center" vertical="top" wrapText="1"/>
    </xf>
    <xf numFmtId="0" fontId="0" fillId="0" borderId="4" xfId="0" applyBorder="1" applyAlignment="1">
      <alignment horizontal="center" vertical="top" wrapText="1"/>
    </xf>
    <xf numFmtId="0" fontId="0" fillId="0" borderId="5" xfId="0" applyBorder="1" applyAlignment="1">
      <alignment horizontal="center" vertical="top" wrapText="1"/>
    </xf>
    <xf numFmtId="0" fontId="0" fillId="0" borderId="1" xfId="0" applyBorder="1" applyAlignment="1">
      <alignment horizontal="left" vertical="top" wrapText="1"/>
    </xf>
    <xf numFmtId="0" fontId="4" fillId="3" borderId="17" xfId="0" applyFont="1" applyFill="1" applyBorder="1" applyAlignment="1">
      <alignment horizontal="justify" vertical="center" wrapText="1"/>
    </xf>
    <xf numFmtId="0" fontId="4" fillId="3" borderId="15" xfId="0" applyFont="1" applyFill="1" applyBorder="1" applyAlignment="1">
      <alignment horizontal="justify" vertical="center" wrapText="1"/>
    </xf>
    <xf numFmtId="0" fontId="4" fillId="3" borderId="13" xfId="0" applyFont="1" applyFill="1" applyBorder="1" applyAlignment="1">
      <alignment horizontal="justify" vertical="center" wrapText="1"/>
    </xf>
    <xf numFmtId="0" fontId="5" fillId="3" borderId="17" xfId="0" applyFont="1" applyFill="1" applyBorder="1" applyAlignment="1">
      <alignment horizontal="left" vertical="center" wrapText="1"/>
    </xf>
    <xf numFmtId="0" fontId="5" fillId="3" borderId="15" xfId="0" applyFont="1" applyFill="1" applyBorder="1" applyAlignment="1">
      <alignment horizontal="left" vertical="center" wrapText="1"/>
    </xf>
    <xf numFmtId="0" fontId="5" fillId="3" borderId="13" xfId="0" applyFont="1" applyFill="1" applyBorder="1" applyAlignment="1">
      <alignment horizontal="left" vertical="center" wrapText="1"/>
    </xf>
    <xf numFmtId="0" fontId="4" fillId="3" borderId="1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18" xfId="0" applyFont="1" applyFill="1" applyBorder="1" applyAlignment="1">
      <alignment horizontal="center" vertical="center" wrapText="1"/>
    </xf>
    <xf numFmtId="0" fontId="11" fillId="5" borderId="17" xfId="0" applyFont="1" applyFill="1" applyBorder="1" applyAlignment="1">
      <alignment horizontal="center" vertical="center" wrapText="1"/>
    </xf>
    <xf numFmtId="0" fontId="11" fillId="5" borderId="15"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11" fillId="7" borderId="17" xfId="0" applyFont="1" applyFill="1" applyBorder="1" applyAlignment="1">
      <alignment horizontal="center" vertical="center" wrapText="1"/>
    </xf>
    <xf numFmtId="0" fontId="11" fillId="7" borderId="15" xfId="0" applyFont="1" applyFill="1" applyBorder="1" applyAlignment="1">
      <alignment horizontal="center" vertical="center" wrapText="1"/>
    </xf>
    <xf numFmtId="0" fontId="11" fillId="7" borderId="13" xfId="0" applyFont="1" applyFill="1" applyBorder="1" applyAlignment="1">
      <alignment horizontal="center" vertical="center" wrapText="1"/>
    </xf>
    <xf numFmtId="0" fontId="11" fillId="8" borderId="17" xfId="0" applyFont="1" applyFill="1" applyBorder="1" applyAlignment="1">
      <alignment horizontal="center" vertical="center" wrapText="1"/>
    </xf>
    <xf numFmtId="0" fontId="11" fillId="8" borderId="15" xfId="0" applyFont="1" applyFill="1" applyBorder="1" applyAlignment="1">
      <alignment horizontal="center" vertical="center" wrapText="1"/>
    </xf>
    <xf numFmtId="0" fontId="11" fillId="8" borderId="13" xfId="0" applyFont="1" applyFill="1" applyBorder="1" applyAlignment="1">
      <alignment horizontal="center" vertical="center" wrapText="1"/>
    </xf>
    <xf numFmtId="0" fontId="11" fillId="6" borderId="17" xfId="0" applyFont="1" applyFill="1" applyBorder="1" applyAlignment="1">
      <alignment horizontal="center" vertical="center" wrapText="1"/>
    </xf>
    <xf numFmtId="0" fontId="11" fillId="6" borderId="15"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3" fillId="0" borderId="2" xfId="0" applyFont="1" applyBorder="1" applyAlignment="1">
      <alignment horizontal="center" vertical="top" wrapText="1"/>
    </xf>
    <xf numFmtId="0" fontId="3" fillId="0" borderId="8" xfId="0" applyFont="1" applyBorder="1" applyAlignment="1">
      <alignment horizontal="center" vertical="top" wrapText="1"/>
    </xf>
    <xf numFmtId="0" fontId="3" fillId="0" borderId="6" xfId="0" applyFont="1" applyBorder="1" applyAlignment="1">
      <alignment horizontal="center"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8" fillId="12" borderId="9" xfId="0" applyFont="1" applyFill="1" applyBorder="1" applyAlignment="1">
      <alignment horizontal="center" vertical="top"/>
    </xf>
    <xf numFmtId="0" fontId="8" fillId="12" borderId="9" xfId="0" applyFont="1" applyFill="1" applyBorder="1" applyAlignment="1">
      <alignment horizontal="center" vertical="center"/>
    </xf>
    <xf numFmtId="0" fontId="3" fillId="3" borderId="2"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0" fillId="0" borderId="2" xfId="0" applyBorder="1" applyAlignment="1">
      <alignment horizontal="center" vertical="top" wrapText="1"/>
    </xf>
    <xf numFmtId="0" fontId="0" fillId="0" borderId="8" xfId="0" applyBorder="1" applyAlignment="1">
      <alignment horizontal="center" vertical="top" wrapText="1"/>
    </xf>
    <xf numFmtId="0" fontId="0" fillId="0" borderId="6" xfId="0" applyBorder="1" applyAlignment="1">
      <alignment horizontal="center" vertical="top" wrapText="1"/>
    </xf>
    <xf numFmtId="0" fontId="0" fillId="0" borderId="2" xfId="0" applyBorder="1" applyAlignment="1">
      <alignment horizontal="center" vertical="top"/>
    </xf>
    <xf numFmtId="0" fontId="0" fillId="0" borderId="8" xfId="0" applyBorder="1" applyAlignment="1">
      <alignment horizontal="center" vertical="top"/>
    </xf>
    <xf numFmtId="0" fontId="0" fillId="0" borderId="6" xfId="0" applyBorder="1" applyAlignment="1">
      <alignment horizontal="center" vertical="top"/>
    </xf>
    <xf numFmtId="0" fontId="8" fillId="2" borderId="1" xfId="0" applyFont="1" applyFill="1" applyBorder="1" applyAlignment="1">
      <alignment horizontal="center" vertical="top" wrapText="1"/>
    </xf>
    <xf numFmtId="0" fontId="10" fillId="0" borderId="1" xfId="0" applyFont="1" applyBorder="1" applyAlignment="1">
      <alignment horizontal="left" vertical="top" wrapText="1"/>
    </xf>
    <xf numFmtId="0" fontId="3" fillId="0" borderId="3" xfId="0" applyFont="1" applyBorder="1" applyAlignment="1">
      <alignment horizontal="left" vertical="top" wrapText="1"/>
    </xf>
    <xf numFmtId="0" fontId="3" fillId="3" borderId="28"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16" xfId="0" applyFont="1" applyFill="1" applyBorder="1" applyAlignment="1">
      <alignment horizontal="center" vertical="center" wrapText="1"/>
    </xf>
    <xf numFmtId="0" fontId="8" fillId="12" borderId="22" xfId="0" applyFont="1" applyFill="1" applyBorder="1" applyAlignment="1">
      <alignment horizontal="center" vertical="top"/>
    </xf>
    <xf numFmtId="0" fontId="8" fillId="12" borderId="23" xfId="0" applyFont="1" applyFill="1" applyBorder="1" applyAlignment="1">
      <alignment horizontal="center" vertical="top"/>
    </xf>
    <xf numFmtId="0" fontId="8" fillId="12" borderId="23" xfId="0" applyFont="1" applyFill="1" applyBorder="1" applyAlignment="1">
      <alignment horizontal="center" vertical="center"/>
    </xf>
    <xf numFmtId="0" fontId="2" fillId="12" borderId="28" xfId="0" applyFont="1" applyFill="1" applyBorder="1" applyAlignment="1">
      <alignment horizontal="center" vertical="center" wrapText="1"/>
    </xf>
    <xf numFmtId="0" fontId="2" fillId="12" borderId="0" xfId="0" applyFont="1" applyFill="1" applyAlignment="1">
      <alignment horizontal="center" vertical="center" wrapText="1"/>
    </xf>
    <xf numFmtId="0" fontId="2" fillId="12"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8" fillId="12" borderId="19" xfId="0" applyFont="1" applyFill="1" applyBorder="1" applyAlignment="1">
      <alignment horizontal="center" vertical="center"/>
    </xf>
    <xf numFmtId="0" fontId="3" fillId="0" borderId="28" xfId="0" applyFont="1" applyBorder="1" applyAlignment="1">
      <alignment horizontal="center" vertical="top" wrapText="1"/>
    </xf>
    <xf numFmtId="0" fontId="3" fillId="0" borderId="0" xfId="0" applyFont="1" applyAlignment="1">
      <alignment horizontal="center" vertical="top" wrapText="1"/>
    </xf>
    <xf numFmtId="0" fontId="3" fillId="0" borderId="16" xfId="0" applyFont="1" applyBorder="1" applyAlignment="1">
      <alignment horizontal="center" vertical="top" wrapText="1"/>
    </xf>
    <xf numFmtId="0" fontId="8" fillId="13" borderId="28" xfId="0" applyFont="1" applyFill="1" applyBorder="1" applyAlignment="1">
      <alignment horizontal="center" vertical="top" wrapText="1"/>
    </xf>
    <xf numFmtId="0" fontId="8" fillId="13" borderId="0" xfId="0" applyFont="1" applyFill="1" applyAlignment="1">
      <alignment horizontal="center" vertical="top" wrapText="1"/>
    </xf>
    <xf numFmtId="0" fontId="8" fillId="13" borderId="16" xfId="0" applyFont="1" applyFill="1" applyBorder="1" applyAlignment="1">
      <alignment horizontal="center" vertical="top" wrapText="1"/>
    </xf>
    <xf numFmtId="0" fontId="0" fillId="0" borderId="1" xfId="0" applyBorder="1" applyAlignment="1">
      <alignment horizontal="center" vertical="top" wrapText="1"/>
    </xf>
    <xf numFmtId="0" fontId="0" fillId="0" borderId="37" xfId="0" applyBorder="1" applyAlignment="1">
      <alignment horizontal="center" vertical="top" wrapText="1"/>
    </xf>
    <xf numFmtId="0" fontId="0" fillId="0" borderId="6" xfId="0" applyBorder="1" applyAlignment="1">
      <alignment horizontal="left" vertical="top" wrapText="1"/>
    </xf>
    <xf numFmtId="0" fontId="0" fillId="0" borderId="37" xfId="0" applyBorder="1" applyAlignment="1">
      <alignment horizontal="left" vertical="top" wrapText="1"/>
    </xf>
    <xf numFmtId="0" fontId="0" fillId="0" borderId="20" xfId="0" applyBorder="1" applyAlignment="1">
      <alignment horizontal="center" vertical="top" wrapText="1"/>
    </xf>
    <xf numFmtId="0" fontId="0" fillId="0" borderId="49" xfId="0" applyBorder="1" applyAlignment="1">
      <alignment horizontal="center" vertical="top" wrapText="1"/>
    </xf>
    <xf numFmtId="0" fontId="1" fillId="0" borderId="40"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39" xfId="0" applyFont="1" applyBorder="1" applyAlignment="1">
      <alignment horizontal="center" vertical="center" wrapText="1"/>
    </xf>
    <xf numFmtId="0" fontId="3" fillId="3" borderId="31" xfId="0" applyFont="1" applyFill="1" applyBorder="1" applyAlignment="1">
      <alignment horizontal="center" vertical="top" wrapText="1"/>
    </xf>
    <xf numFmtId="0" fontId="3" fillId="3" borderId="8" xfId="0" applyFont="1" applyFill="1" applyBorder="1" applyAlignment="1">
      <alignment horizontal="center" vertical="top" wrapText="1"/>
    </xf>
    <xf numFmtId="0" fontId="3" fillId="3" borderId="33" xfId="0" applyFont="1" applyFill="1" applyBorder="1" applyAlignment="1">
      <alignment horizontal="center" vertical="top" wrapText="1"/>
    </xf>
    <xf numFmtId="0" fontId="0" fillId="0" borderId="36" xfId="0" applyBorder="1" applyAlignment="1">
      <alignment horizontal="center" vertical="top" wrapText="1"/>
    </xf>
    <xf numFmtId="0" fontId="0" fillId="3" borderId="36" xfId="0" applyFill="1" applyBorder="1" applyAlignment="1">
      <alignment horizontal="left" vertical="top" wrapText="1"/>
    </xf>
    <xf numFmtId="0" fontId="0" fillId="3" borderId="1" xfId="0" applyFill="1" applyBorder="1" applyAlignment="1">
      <alignment horizontal="left" vertical="top" wrapText="1"/>
    </xf>
    <xf numFmtId="0" fontId="0" fillId="3" borderId="37" xfId="0" applyFill="1" applyBorder="1" applyAlignment="1">
      <alignment horizontal="left" vertical="top" wrapText="1"/>
    </xf>
    <xf numFmtId="0" fontId="0" fillId="0" borderId="48" xfId="0" applyBorder="1" applyAlignment="1">
      <alignment horizontal="center" vertical="top" wrapText="1"/>
    </xf>
    <xf numFmtId="0" fontId="0" fillId="0" borderId="10" xfId="0" applyBorder="1" applyAlignment="1">
      <alignment horizontal="center" vertical="top" wrapText="1"/>
    </xf>
    <xf numFmtId="0" fontId="6" fillId="3" borderId="38" xfId="0" applyFont="1" applyFill="1" applyBorder="1" applyAlignment="1">
      <alignment horizontal="center" vertical="center" wrapText="1"/>
    </xf>
    <xf numFmtId="0" fontId="6" fillId="3" borderId="24"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0" fillId="0" borderId="36" xfId="0" applyBorder="1" applyAlignment="1">
      <alignment horizontal="left" vertical="top" wrapText="1"/>
    </xf>
    <xf numFmtId="0" fontId="0" fillId="0" borderId="2" xfId="0" applyBorder="1" applyAlignment="1">
      <alignment horizontal="left" vertical="top" wrapText="1"/>
    </xf>
    <xf numFmtId="0" fontId="6" fillId="3" borderId="40" xfId="0" applyFont="1" applyFill="1" applyBorder="1" applyAlignment="1">
      <alignment horizontal="center" vertical="center" wrapText="1"/>
    </xf>
    <xf numFmtId="0" fontId="6" fillId="3" borderId="39" xfId="0" applyFont="1" applyFill="1" applyBorder="1" applyAlignment="1">
      <alignment horizontal="center" vertical="center" wrapText="1"/>
    </xf>
    <xf numFmtId="0" fontId="1" fillId="0" borderId="38" xfId="0" applyFont="1" applyBorder="1" applyAlignment="1">
      <alignment horizontal="center" vertical="center" wrapText="1"/>
    </xf>
    <xf numFmtId="0" fontId="1" fillId="0" borderId="26" xfId="0" applyFont="1" applyBorder="1" applyAlignment="1">
      <alignment horizontal="center" vertical="center" wrapText="1"/>
    </xf>
    <xf numFmtId="0" fontId="3" fillId="0" borderId="36" xfId="0" applyFont="1" applyBorder="1" applyAlignment="1">
      <alignment horizontal="center" vertical="top" wrapText="1"/>
    </xf>
    <xf numFmtId="0" fontId="3" fillId="0" borderId="1" xfId="0" applyFont="1" applyBorder="1" applyAlignment="1">
      <alignment horizontal="center" vertical="top" wrapText="1"/>
    </xf>
    <xf numFmtId="0" fontId="3" fillId="3" borderId="36"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8" fillId="13" borderId="0" xfId="0" applyFont="1" applyFill="1" applyAlignment="1">
      <alignment horizontal="center" vertical="center"/>
    </xf>
    <xf numFmtId="0" fontId="0" fillId="0" borderId="35" xfId="0" applyBorder="1" applyAlignment="1">
      <alignment horizontal="center" vertical="top" wrapText="1"/>
    </xf>
    <xf numFmtId="0" fontId="0" fillId="0" borderId="25" xfId="0" applyBorder="1" applyAlignment="1">
      <alignment horizontal="center" vertical="top" wrapText="1"/>
    </xf>
    <xf numFmtId="0" fontId="0" fillId="0" borderId="27" xfId="0" applyBorder="1" applyAlignment="1">
      <alignment horizontal="center" vertical="top" wrapText="1"/>
    </xf>
    <xf numFmtId="0" fontId="0" fillId="0" borderId="34" xfId="0" applyBorder="1" applyAlignment="1">
      <alignment horizontal="center" vertical="top" wrapText="1"/>
    </xf>
    <xf numFmtId="0" fontId="0" fillId="0" borderId="41" xfId="0" applyBorder="1" applyAlignment="1">
      <alignment horizontal="center" vertical="top" wrapText="1"/>
    </xf>
    <xf numFmtId="0" fontId="8" fillId="13" borderId="44" xfId="0" applyFont="1" applyFill="1" applyBorder="1" applyAlignment="1">
      <alignment horizontal="center" vertical="top" wrapText="1"/>
    </xf>
    <xf numFmtId="0" fontId="8" fillId="13" borderId="45" xfId="0" applyFont="1" applyFill="1" applyBorder="1" applyAlignment="1">
      <alignment horizontal="center" vertical="top" wrapText="1"/>
    </xf>
    <xf numFmtId="0" fontId="8" fillId="13" borderId="46" xfId="0" applyFont="1" applyFill="1" applyBorder="1" applyAlignment="1">
      <alignment horizontal="center" vertical="top" wrapText="1"/>
    </xf>
    <xf numFmtId="0" fontId="0" fillId="0" borderId="28" xfId="0" applyBorder="1" applyAlignment="1">
      <alignment horizontal="center" vertical="top" wrapText="1"/>
    </xf>
    <xf numFmtId="0" fontId="0" fillId="0" borderId="0" xfId="0" applyAlignment="1">
      <alignment horizontal="center" vertical="top" wrapText="1"/>
    </xf>
    <xf numFmtId="0" fontId="0" fillId="0" borderId="16" xfId="0" applyBorder="1" applyAlignment="1">
      <alignment horizontal="center" vertical="top" wrapText="1"/>
    </xf>
    <xf numFmtId="0" fontId="3" fillId="0" borderId="29" xfId="0" applyFont="1" applyBorder="1" applyAlignment="1">
      <alignment horizontal="center" vertical="top" wrapText="1"/>
    </xf>
    <xf numFmtId="0" fontId="3" fillId="0" borderId="30" xfId="0" applyFont="1" applyBorder="1" applyAlignment="1">
      <alignment horizontal="center" vertical="top" wrapText="1"/>
    </xf>
    <xf numFmtId="0" fontId="3" fillId="0" borderId="14" xfId="0" applyFont="1" applyBorder="1" applyAlignment="1">
      <alignment horizontal="center" vertical="top" wrapText="1"/>
    </xf>
    <xf numFmtId="0" fontId="0" fillId="0" borderId="31" xfId="0" applyBorder="1" applyAlignment="1">
      <alignment horizontal="center" vertical="top" wrapText="1"/>
    </xf>
    <xf numFmtId="0" fontId="0" fillId="0" borderId="33" xfId="0" applyBorder="1" applyAlignment="1">
      <alignment horizontal="center" vertical="top" wrapText="1"/>
    </xf>
    <xf numFmtId="0" fontId="8" fillId="13" borderId="11" xfId="0" applyFont="1" applyFill="1" applyBorder="1" applyAlignment="1">
      <alignment horizontal="center" vertical="center"/>
    </xf>
    <xf numFmtId="0" fontId="8" fillId="13" borderId="18" xfId="0" applyFont="1" applyFill="1" applyBorder="1" applyAlignment="1">
      <alignment horizontal="center" vertical="center"/>
    </xf>
    <xf numFmtId="0" fontId="8" fillId="13" borderId="12" xfId="0" applyFont="1" applyFill="1" applyBorder="1" applyAlignment="1">
      <alignment horizontal="center" vertical="center"/>
    </xf>
    <xf numFmtId="0" fontId="0" fillId="0" borderId="35" xfId="0" applyBorder="1" applyAlignment="1">
      <alignment horizontal="left" vertical="top" wrapText="1"/>
    </xf>
    <xf numFmtId="0" fontId="0" fillId="0" borderId="25" xfId="0" applyBorder="1" applyAlignment="1">
      <alignment horizontal="left" vertical="top" wrapText="1"/>
    </xf>
    <xf numFmtId="0" fontId="0" fillId="0" borderId="34" xfId="0" applyBorder="1" applyAlignment="1">
      <alignment horizontal="left" vertical="top" wrapText="1"/>
    </xf>
    <xf numFmtId="0" fontId="3" fillId="0" borderId="6" xfId="0" applyFont="1" applyBorder="1" applyAlignment="1">
      <alignment horizontal="left" vertical="top" wrapText="1"/>
    </xf>
    <xf numFmtId="0" fontId="3" fillId="0" borderId="37" xfId="0" applyFont="1" applyBorder="1" applyAlignment="1">
      <alignment horizontal="left" vertical="top" wrapText="1"/>
    </xf>
    <xf numFmtId="0" fontId="3" fillId="0" borderId="36" xfId="0" applyFont="1" applyBorder="1" applyAlignment="1">
      <alignment horizontal="left" vertical="top" wrapText="1"/>
    </xf>
    <xf numFmtId="0" fontId="3" fillId="0" borderId="2" xfId="0" applyFont="1" applyBorder="1" applyAlignment="1">
      <alignment horizontal="left" vertical="top" wrapText="1"/>
    </xf>
    <xf numFmtId="0" fontId="0" fillId="0" borderId="48"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27" xfId="0" applyBorder="1" applyAlignment="1">
      <alignment horizontal="left" vertical="top" wrapText="1"/>
    </xf>
    <xf numFmtId="0" fontId="0" fillId="0" borderId="20" xfId="0" applyBorder="1" applyAlignment="1">
      <alignment horizontal="left" vertical="top" wrapText="1"/>
    </xf>
    <xf numFmtId="0" fontId="0" fillId="0" borderId="49" xfId="0" applyBorder="1" applyAlignment="1">
      <alignment horizontal="left" vertical="top" wrapText="1"/>
    </xf>
    <xf numFmtId="0" fontId="0" fillId="0" borderId="41" xfId="0" applyBorder="1" applyAlignment="1">
      <alignment horizontal="left" vertical="top" wrapText="1"/>
    </xf>
    <xf numFmtId="0" fontId="0" fillId="0" borderId="31" xfId="0" applyBorder="1" applyAlignment="1">
      <alignment horizontal="left" vertical="top" wrapText="1"/>
    </xf>
    <xf numFmtId="0" fontId="0" fillId="0" borderId="8" xfId="0" applyBorder="1" applyAlignment="1">
      <alignment horizontal="left" vertical="top" wrapText="1"/>
    </xf>
    <xf numFmtId="0" fontId="0" fillId="0" borderId="33" xfId="0" applyBorder="1" applyAlignment="1">
      <alignment horizontal="left" vertical="top" wrapText="1"/>
    </xf>
    <xf numFmtId="0" fontId="0" fillId="3" borderId="6" xfId="0" applyFill="1" applyBorder="1" applyAlignment="1">
      <alignment horizontal="left" vertical="top" wrapText="1"/>
    </xf>
    <xf numFmtId="0" fontId="0" fillId="0" borderId="6" xfId="0" applyBorder="1" applyAlignment="1">
      <alignment vertical="top" wrapText="1"/>
    </xf>
    <xf numFmtId="0" fontId="0" fillId="0" borderId="1" xfId="0" applyBorder="1" applyAlignment="1">
      <alignment vertical="top" wrapText="1"/>
    </xf>
    <xf numFmtId="0" fontId="0" fillId="0" borderId="37" xfId="0" applyBorder="1" applyAlignment="1">
      <alignment vertical="top" wrapText="1"/>
    </xf>
    <xf numFmtId="0" fontId="0" fillId="0" borderId="2" xfId="0" applyBorder="1" applyAlignment="1">
      <alignment vertical="top" wrapText="1"/>
    </xf>
    <xf numFmtId="0" fontId="0" fillId="3" borderId="6" xfId="0" applyFill="1" applyBorder="1" applyAlignment="1">
      <alignment vertical="top" wrapText="1"/>
    </xf>
    <xf numFmtId="0" fontId="0" fillId="3" borderId="1" xfId="0" applyFill="1" applyBorder="1" applyAlignment="1">
      <alignment vertical="top" wrapText="1"/>
    </xf>
    <xf numFmtId="0" fontId="0" fillId="3" borderId="37" xfId="0" applyFill="1" applyBorder="1" applyAlignment="1">
      <alignment vertical="top" wrapText="1"/>
    </xf>
    <xf numFmtId="0" fontId="0" fillId="0" borderId="32" xfId="0" applyBorder="1" applyAlignment="1">
      <alignment horizontal="left" vertical="top" wrapText="1"/>
    </xf>
    <xf numFmtId="0" fontId="0" fillId="0" borderId="42" xfId="0" applyBorder="1" applyAlignment="1">
      <alignment horizontal="left" vertical="top" wrapText="1"/>
    </xf>
    <xf numFmtId="0" fontId="0" fillId="0" borderId="43" xfId="0" applyBorder="1" applyAlignment="1">
      <alignment horizontal="left" vertical="top" wrapText="1"/>
    </xf>
    <xf numFmtId="0" fontId="0" fillId="0" borderId="8" xfId="0" applyBorder="1" applyAlignment="1">
      <alignment horizontal="center"/>
    </xf>
    <xf numFmtId="0" fontId="0" fillId="0" borderId="33" xfId="0" applyBorder="1" applyAlignment="1">
      <alignment horizontal="center"/>
    </xf>
    <xf numFmtId="0" fontId="0" fillId="0" borderId="32" xfId="0" applyBorder="1" applyAlignment="1">
      <alignment horizontal="center" vertical="top" wrapText="1"/>
    </xf>
    <xf numFmtId="0" fontId="0" fillId="0" borderId="43" xfId="0" applyBorder="1" applyAlignment="1">
      <alignment horizontal="center" vertical="top" wrapText="1"/>
    </xf>
    <xf numFmtId="0" fontId="0" fillId="0" borderId="42" xfId="0" applyBorder="1" applyAlignment="1">
      <alignment horizontal="center" vertical="top" wrapText="1"/>
    </xf>
    <xf numFmtId="0" fontId="3" fillId="0" borderId="32" xfId="0" applyFont="1" applyBorder="1" applyAlignment="1">
      <alignment horizontal="left" vertical="top" wrapText="1"/>
    </xf>
    <xf numFmtId="0" fontId="3" fillId="0" borderId="42" xfId="0" applyFont="1" applyBorder="1" applyAlignment="1">
      <alignment horizontal="left" vertical="top" wrapText="1"/>
    </xf>
    <xf numFmtId="0" fontId="3" fillId="0" borderId="43" xfId="0" applyFont="1" applyBorder="1" applyAlignment="1">
      <alignment horizontal="left" vertical="top" wrapText="1"/>
    </xf>
    <xf numFmtId="0" fontId="3" fillId="0" borderId="29" xfId="0" applyFont="1" applyBorder="1" applyAlignment="1">
      <alignment horizontal="left" vertical="top" wrapText="1"/>
    </xf>
    <xf numFmtId="0" fontId="3" fillId="0" borderId="30" xfId="0" applyFont="1" applyBorder="1" applyAlignment="1">
      <alignment horizontal="left" vertical="top" wrapText="1"/>
    </xf>
    <xf numFmtId="0" fontId="3" fillId="0" borderId="14" xfId="0" applyFont="1" applyBorder="1" applyAlignment="1">
      <alignment horizontal="left" vertical="top" wrapText="1"/>
    </xf>
    <xf numFmtId="0" fontId="0" fillId="0" borderId="28" xfId="0" applyBorder="1" applyAlignment="1">
      <alignment horizontal="left" vertical="top" wrapText="1"/>
    </xf>
    <xf numFmtId="0" fontId="0" fillId="0" borderId="0" xfId="0" applyAlignment="1">
      <alignment horizontal="left" vertical="top" wrapText="1"/>
    </xf>
    <xf numFmtId="0" fontId="0" fillId="0" borderId="16" xfId="0" applyBorder="1" applyAlignment="1">
      <alignment horizontal="left" vertical="top" wrapText="1"/>
    </xf>
    <xf numFmtId="0" fontId="3" fillId="0" borderId="28" xfId="0" applyFont="1" applyBorder="1" applyAlignment="1">
      <alignment horizontal="left" vertical="top" wrapText="1"/>
    </xf>
    <xf numFmtId="0" fontId="3" fillId="0" borderId="0" xfId="0" applyFont="1" applyAlignment="1">
      <alignment horizontal="left" vertical="top" wrapText="1"/>
    </xf>
    <xf numFmtId="0" fontId="3" fillId="0" borderId="16" xfId="0" applyFont="1" applyBorder="1" applyAlignment="1">
      <alignment horizontal="left" vertical="top" wrapText="1"/>
    </xf>
    <xf numFmtId="0" fontId="8" fillId="13" borderId="11" xfId="0" applyFont="1" applyFill="1" applyBorder="1" applyAlignment="1">
      <alignment horizontal="center" vertical="top"/>
    </xf>
    <xf numFmtId="0" fontId="8" fillId="13" borderId="18" xfId="0" applyFont="1" applyFill="1" applyBorder="1" applyAlignment="1">
      <alignment horizontal="center" vertical="top"/>
    </xf>
    <xf numFmtId="0" fontId="3" fillId="3" borderId="37" xfId="0" applyFont="1" applyFill="1" applyBorder="1" applyAlignment="1">
      <alignment horizontal="center" vertical="center" wrapText="1"/>
    </xf>
    <xf numFmtId="0" fontId="3" fillId="0" borderId="37" xfId="0" applyFont="1" applyBorder="1" applyAlignment="1">
      <alignment horizontal="center" vertical="top" wrapText="1"/>
    </xf>
    <xf numFmtId="0" fontId="0" fillId="9" borderId="36" xfId="0" applyFill="1" applyBorder="1" applyAlignment="1">
      <alignment horizontal="center" vertical="top" wrapText="1"/>
    </xf>
    <xf numFmtId="0" fontId="0" fillId="9" borderId="1" xfId="0" applyFill="1" applyBorder="1" applyAlignment="1">
      <alignment horizontal="center" vertical="top" wrapText="1"/>
    </xf>
    <xf numFmtId="0" fontId="0" fillId="9" borderId="37" xfId="0" applyFill="1" applyBorder="1" applyAlignment="1">
      <alignment horizontal="center" vertical="top" wrapText="1"/>
    </xf>
    <xf numFmtId="0" fontId="0" fillId="9" borderId="6" xfId="0" applyFill="1" applyBorder="1" applyAlignment="1">
      <alignment horizontal="center" vertical="top" wrapText="1"/>
    </xf>
    <xf numFmtId="0" fontId="3" fillId="3" borderId="36" xfId="0" applyFont="1" applyFill="1" applyBorder="1" applyAlignment="1">
      <alignment horizontal="center" vertical="top" wrapText="1"/>
    </xf>
    <xf numFmtId="0" fontId="3" fillId="3" borderId="1" xfId="0" applyFont="1" applyFill="1" applyBorder="1" applyAlignment="1">
      <alignment horizontal="center" vertical="top" wrapText="1"/>
    </xf>
    <xf numFmtId="0" fontId="3" fillId="3" borderId="37" xfId="0" applyFont="1" applyFill="1" applyBorder="1" applyAlignment="1">
      <alignment horizontal="center" vertical="top" wrapText="1"/>
    </xf>
    <xf numFmtId="0" fontId="0" fillId="9" borderId="2" xfId="0" applyFill="1" applyBorder="1" applyAlignment="1">
      <alignment horizontal="center" vertical="top" wrapText="1"/>
    </xf>
    <xf numFmtId="0" fontId="3" fillId="3" borderId="36" xfId="0" applyFont="1" applyFill="1" applyBorder="1" applyAlignment="1">
      <alignment horizontal="left" vertical="top" wrapText="1"/>
    </xf>
    <xf numFmtId="0" fontId="3" fillId="3" borderId="1" xfId="0" applyFont="1" applyFill="1" applyBorder="1" applyAlignment="1">
      <alignment horizontal="left" vertical="top" wrapText="1"/>
    </xf>
    <xf numFmtId="0" fontId="3" fillId="3" borderId="37" xfId="0" applyFont="1" applyFill="1" applyBorder="1" applyAlignment="1">
      <alignment horizontal="left" vertical="top" wrapText="1"/>
    </xf>
    <xf numFmtId="0" fontId="8" fillId="13" borderId="22" xfId="0" applyFont="1" applyFill="1" applyBorder="1" applyAlignment="1">
      <alignment horizontal="center" vertical="top"/>
    </xf>
    <xf numFmtId="0" fontId="8" fillId="13" borderId="23" xfId="0" applyFont="1" applyFill="1" applyBorder="1" applyAlignment="1">
      <alignment horizontal="center" vertical="top"/>
    </xf>
    <xf numFmtId="0" fontId="8" fillId="13" borderId="23" xfId="0" applyFont="1" applyFill="1" applyBorder="1" applyAlignment="1">
      <alignment horizontal="center" vertical="center"/>
    </xf>
    <xf numFmtId="0" fontId="8" fillId="13" borderId="19" xfId="0" applyFont="1" applyFill="1" applyBorder="1" applyAlignment="1">
      <alignment horizontal="center" vertical="center"/>
    </xf>
    <xf numFmtId="0" fontId="0" fillId="0" borderId="46" xfId="0" applyBorder="1" applyAlignment="1">
      <alignment horizontal="left" vertical="top" wrapText="1"/>
    </xf>
    <xf numFmtId="0" fontId="0" fillId="0" borderId="14" xfId="0" applyBorder="1" applyAlignment="1">
      <alignment horizontal="left" vertical="top" wrapText="1"/>
    </xf>
    <xf numFmtId="0" fontId="0" fillId="0" borderId="46" xfId="0" applyBorder="1" applyAlignment="1">
      <alignment horizontal="center" vertical="top" wrapText="1"/>
    </xf>
    <xf numFmtId="0" fontId="0" fillId="0" borderId="14" xfId="0" applyBorder="1" applyAlignment="1">
      <alignment horizontal="center" vertical="top" wrapText="1"/>
    </xf>
    <xf numFmtId="0" fontId="0" fillId="3" borderId="31" xfId="0" applyFill="1" applyBorder="1" applyAlignment="1">
      <alignment horizontal="center" vertical="top" wrapText="1"/>
    </xf>
    <xf numFmtId="0" fontId="0" fillId="3" borderId="8" xfId="0" applyFill="1" applyBorder="1" applyAlignment="1">
      <alignment horizontal="center" vertical="top" wrapText="1"/>
    </xf>
    <xf numFmtId="0" fontId="0" fillId="3" borderId="33" xfId="0" applyFill="1" applyBorder="1" applyAlignment="1">
      <alignment horizontal="center" vertical="top" wrapText="1"/>
    </xf>
    <xf numFmtId="0" fontId="3" fillId="0" borderId="32" xfId="0" applyFont="1" applyBorder="1" applyAlignment="1">
      <alignment horizontal="center" vertical="top" wrapText="1"/>
    </xf>
    <xf numFmtId="0" fontId="3" fillId="0" borderId="42" xfId="0" applyFont="1" applyBorder="1" applyAlignment="1">
      <alignment horizontal="center" vertical="top" wrapText="1"/>
    </xf>
    <xf numFmtId="0" fontId="3" fillId="0" borderId="43" xfId="0" applyFont="1" applyBorder="1" applyAlignment="1">
      <alignment horizontal="center" vertical="top" wrapText="1"/>
    </xf>
    <xf numFmtId="0" fontId="0" fillId="3" borderId="31" xfId="0" applyFill="1" applyBorder="1" applyAlignment="1">
      <alignment horizontal="left" vertical="top" wrapText="1"/>
    </xf>
    <xf numFmtId="0" fontId="0" fillId="3" borderId="8" xfId="0" applyFill="1" applyBorder="1" applyAlignment="1">
      <alignment horizontal="left" vertical="top" wrapText="1"/>
    </xf>
    <xf numFmtId="0" fontId="0" fillId="3" borderId="33" xfId="0" applyFill="1" applyBorder="1" applyAlignment="1">
      <alignment horizontal="left" vertical="top" wrapText="1"/>
    </xf>
    <xf numFmtId="0" fontId="0" fillId="0" borderId="55" xfId="0" applyBorder="1" applyAlignment="1">
      <alignment horizontal="left" vertical="top" wrapText="1"/>
    </xf>
    <xf numFmtId="0" fontId="0" fillId="0" borderId="36" xfId="0" applyBorder="1" applyAlignment="1">
      <alignment vertical="top" wrapText="1"/>
    </xf>
    <xf numFmtId="0" fontId="3" fillId="0" borderId="31" xfId="0" applyFont="1" applyBorder="1" applyAlignment="1">
      <alignment horizontal="center" vertical="top" wrapText="1"/>
    </xf>
    <xf numFmtId="0" fontId="3" fillId="0" borderId="33" xfId="0" applyFont="1" applyBorder="1" applyAlignment="1">
      <alignment horizontal="center" vertical="top" wrapText="1"/>
    </xf>
    <xf numFmtId="0" fontId="0" fillId="3" borderId="2" xfId="0" applyFill="1" applyBorder="1" applyAlignment="1">
      <alignment horizontal="left" vertical="top" wrapText="1"/>
    </xf>
    <xf numFmtId="0" fontId="3" fillId="0" borderId="48" xfId="0" applyFont="1" applyBorder="1" applyAlignment="1">
      <alignment horizontal="left" vertical="top" wrapText="1"/>
    </xf>
    <xf numFmtId="0" fontId="3" fillId="0" borderId="49" xfId="0" applyFont="1" applyBorder="1" applyAlignment="1">
      <alignment horizontal="left" vertical="top" wrapText="1"/>
    </xf>
    <xf numFmtId="0" fontId="3" fillId="0" borderId="35" xfId="0" applyFont="1" applyBorder="1" applyAlignment="1">
      <alignment horizontal="left" vertical="top" wrapText="1"/>
    </xf>
    <xf numFmtId="0" fontId="3" fillId="0" borderId="25" xfId="0" applyFont="1" applyBorder="1" applyAlignment="1">
      <alignment horizontal="left" vertical="top" wrapText="1"/>
    </xf>
    <xf numFmtId="0" fontId="3" fillId="0" borderId="34" xfId="0" applyFont="1" applyBorder="1" applyAlignment="1">
      <alignment horizontal="left" vertical="top" wrapText="1"/>
    </xf>
    <xf numFmtId="0" fontId="0" fillId="0" borderId="59" xfId="0" applyBorder="1" applyAlignment="1">
      <alignment horizontal="left" vertical="top" wrapText="1"/>
    </xf>
    <xf numFmtId="0" fontId="0" fillId="0" borderId="54" xfId="0" applyBorder="1" applyAlignment="1">
      <alignment horizontal="left" vertical="top" wrapText="1"/>
    </xf>
    <xf numFmtId="0" fontId="0" fillId="0" borderId="58" xfId="0" applyBorder="1" applyAlignment="1">
      <alignment horizontal="left" vertical="top" wrapText="1"/>
    </xf>
    <xf numFmtId="0" fontId="0" fillId="3" borderId="36" xfId="0" applyFill="1" applyBorder="1" applyAlignment="1">
      <alignment vertical="top" wrapText="1"/>
    </xf>
    <xf numFmtId="0" fontId="3" fillId="0" borderId="3"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8" fillId="0" borderId="0" xfId="0" applyFont="1" applyAlignment="1">
      <alignment horizontal="center" vertical="top"/>
    </xf>
    <xf numFmtId="0" fontId="8" fillId="0" borderId="11" xfId="0" applyFont="1" applyBorder="1" applyAlignment="1">
      <alignment horizontal="center" vertical="center"/>
    </xf>
    <xf numFmtId="0" fontId="8" fillId="0" borderId="18" xfId="0" applyFont="1" applyBorder="1" applyAlignment="1">
      <alignment horizontal="center" vertical="center"/>
    </xf>
    <xf numFmtId="0" fontId="8" fillId="0" borderId="12" xfId="0" applyFont="1" applyBorder="1" applyAlignment="1">
      <alignment horizontal="center" vertical="center"/>
    </xf>
    <xf numFmtId="0" fontId="8" fillId="0" borderId="44" xfId="0" applyFont="1" applyBorder="1" applyAlignment="1">
      <alignment horizontal="center" vertical="top" wrapText="1"/>
    </xf>
    <xf numFmtId="0" fontId="8" fillId="0" borderId="45" xfId="0" applyFont="1" applyBorder="1" applyAlignment="1">
      <alignment horizontal="center" vertical="top" wrapText="1"/>
    </xf>
    <xf numFmtId="0" fontId="8" fillId="0" borderId="46" xfId="0" applyFont="1" applyBorder="1" applyAlignment="1">
      <alignment horizontal="center" vertical="top" wrapText="1"/>
    </xf>
    <xf numFmtId="0" fontId="8" fillId="0" borderId="28" xfId="0" applyFont="1" applyBorder="1" applyAlignment="1">
      <alignment horizontal="center" vertical="top" wrapText="1"/>
    </xf>
    <xf numFmtId="0" fontId="8" fillId="0" borderId="0" xfId="0" applyFont="1" applyAlignment="1">
      <alignment horizontal="center" vertical="top" wrapText="1"/>
    </xf>
    <xf numFmtId="0" fontId="8" fillId="0" borderId="16" xfId="0" applyFont="1" applyBorder="1" applyAlignment="1">
      <alignment horizontal="center" vertical="top" wrapText="1"/>
    </xf>
    <xf numFmtId="0" fontId="15" fillId="0" borderId="38" xfId="0" applyFont="1" applyBorder="1" applyAlignment="1">
      <alignment horizontal="center" vertical="center" wrapText="1"/>
    </xf>
    <xf numFmtId="0" fontId="15" fillId="0" borderId="26"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39" xfId="0" applyFont="1" applyBorder="1" applyAlignment="1">
      <alignment horizontal="center" vertical="center" wrapText="1"/>
    </xf>
    <xf numFmtId="0" fontId="17" fillId="0" borderId="28" xfId="0" applyFont="1" applyBorder="1" applyAlignment="1">
      <alignment horizontal="center" wrapText="1"/>
    </xf>
    <xf numFmtId="0" fontId="0" fillId="0" borderId="28" xfId="0" applyBorder="1" applyAlignment="1">
      <alignment horizontal="center"/>
    </xf>
    <xf numFmtId="0" fontId="3" fillId="0" borderId="20" xfId="0" applyFont="1" applyBorder="1" applyAlignment="1">
      <alignment horizontal="left" vertical="top" wrapText="1"/>
    </xf>
    <xf numFmtId="0" fontId="3" fillId="0" borderId="10" xfId="0" applyFont="1" applyBorder="1" applyAlignment="1">
      <alignment horizontal="left" vertical="top" wrapText="1"/>
    </xf>
    <xf numFmtId="0" fontId="0" fillId="0" borderId="31" xfId="0" applyBorder="1" applyAlignment="1">
      <alignment horizontal="center"/>
    </xf>
    <xf numFmtId="0" fontId="15" fillId="0" borderId="40" xfId="0" applyFont="1" applyBorder="1" applyAlignment="1">
      <alignment horizontal="center" vertical="center" wrapText="1"/>
    </xf>
    <xf numFmtId="0" fontId="0" fillId="0" borderId="54" xfId="0" applyBorder="1" applyAlignment="1">
      <alignment horizontal="center" vertical="top" wrapText="1"/>
    </xf>
    <xf numFmtId="0" fontId="0" fillId="0" borderId="58" xfId="0" applyBorder="1" applyAlignment="1">
      <alignment horizontal="center" vertical="top" wrapText="1"/>
    </xf>
    <xf numFmtId="0" fontId="6" fillId="3" borderId="50" xfId="0" applyFont="1" applyFill="1" applyBorder="1" applyAlignment="1">
      <alignment horizontal="center" vertical="center" wrapText="1"/>
    </xf>
    <xf numFmtId="0" fontId="6" fillId="3" borderId="47" xfId="0" applyFont="1" applyFill="1" applyBorder="1" applyAlignment="1">
      <alignment horizontal="center" vertical="center" wrapText="1"/>
    </xf>
    <xf numFmtId="0" fontId="6" fillId="3" borderId="52" xfId="0" applyFont="1" applyFill="1" applyBorder="1" applyAlignment="1">
      <alignment horizontal="center" vertical="center" wrapText="1"/>
    </xf>
    <xf numFmtId="0" fontId="8" fillId="13" borderId="3" xfId="0" applyFont="1" applyFill="1" applyBorder="1" applyAlignment="1">
      <alignment horizontal="center" vertical="top" wrapText="1"/>
    </xf>
    <xf numFmtId="0" fontId="8" fillId="13" borderId="4" xfId="0" applyFont="1" applyFill="1" applyBorder="1" applyAlignment="1">
      <alignment horizontal="center" vertical="top" wrapText="1"/>
    </xf>
    <xf numFmtId="0" fontId="8" fillId="13" borderId="5" xfId="0" applyFont="1" applyFill="1" applyBorder="1" applyAlignment="1">
      <alignment horizontal="center" vertical="top" wrapText="1"/>
    </xf>
    <xf numFmtId="0" fontId="19" fillId="0" borderId="38"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39" xfId="0" applyFont="1" applyBorder="1" applyAlignment="1">
      <alignment horizontal="center" vertical="center" wrapText="1"/>
    </xf>
  </cellXfs>
  <cellStyles count="2">
    <cellStyle name="Normal" xfId="0" builtinId="0"/>
    <cellStyle name="Normal 2" xfId="1" xr:uid="{FB1163FF-5CB5-4348-A66A-24A896B3E554}"/>
  </cellStyles>
  <dxfs count="5267">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FFC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bgColor rgb="FF00B050"/>
        </patternFill>
      </fill>
    </dxf>
    <dxf>
      <fill>
        <patternFill patternType="none">
          <bgColor auto="1"/>
        </patternFill>
      </fill>
    </dxf>
    <dxf>
      <fill>
        <patternFill>
          <bgColor theme="7" tint="0.79998168889431442"/>
        </patternFill>
      </fill>
    </dxf>
    <dxf>
      <fill>
        <patternFill>
          <bgColor rgb="FF92D050"/>
        </patternFill>
      </fill>
    </dxf>
    <dxf>
      <font>
        <strike/>
      </font>
      <fill>
        <patternFill>
          <bgColor theme="2" tint="-9.9948118533890809E-2"/>
        </patternFill>
      </fill>
    </dxf>
    <dxf>
      <font>
        <strike/>
      </font>
      <fill>
        <patternFill>
          <bgColor theme="2" tint="-9.9948118533890809E-2"/>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theme="7" tint="0.79998168889431442"/>
        </patternFill>
      </fill>
    </dxf>
    <dxf>
      <fill>
        <patternFill>
          <bgColor rgb="FF92D050"/>
        </patternFill>
      </fill>
    </dxf>
    <dxf>
      <fill>
        <patternFill>
          <bgColor rgb="FFC00000"/>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theme="7" tint="0.79998168889431442"/>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patternType="none">
          <bgColor auto="1"/>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theme="7" tint="0.79998168889431442"/>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rgb="FF00B05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92D050"/>
        </patternFill>
      </fill>
    </dxf>
    <dxf>
      <fill>
        <patternFill>
          <bgColor theme="7" tint="0.79998168889431442"/>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FFC000"/>
        </patternFill>
      </fill>
    </dxf>
    <dxf>
      <fill>
        <patternFill patternType="none">
          <bgColor auto="1"/>
        </patternFill>
      </fill>
    </dxf>
    <dxf>
      <fill>
        <patternFill>
          <bgColor theme="7" tint="0.79998168889431442"/>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patternType="none">
          <bgColor auto="1"/>
        </patternFill>
      </fill>
    </dxf>
    <dxf>
      <fill>
        <patternFill>
          <bgColor rgb="FFC00000"/>
        </patternFill>
      </fill>
    </dxf>
    <dxf>
      <fill>
        <patternFill>
          <bgColor rgb="FFFFC000"/>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C00000"/>
        </patternFill>
      </fill>
    </dxf>
    <dxf>
      <fill>
        <patternFill>
          <bgColor theme="7" tint="0.79998168889431442"/>
        </patternFill>
      </fill>
    </dxf>
    <dxf>
      <fill>
        <patternFill>
          <bgColor rgb="FF00B050"/>
        </patternFill>
      </fill>
    </dxf>
    <dxf>
      <fill>
        <patternFill patternType="none">
          <bgColor auto="1"/>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92D050"/>
        </patternFill>
      </fill>
    </dxf>
    <dxf>
      <fill>
        <patternFill patternType="none">
          <bgColor auto="1"/>
        </patternFill>
      </fill>
    </dxf>
    <dxf>
      <fill>
        <patternFill>
          <bgColor rgb="FFC00000"/>
        </patternFill>
      </fill>
    </dxf>
    <dxf>
      <fill>
        <patternFill>
          <bgColor theme="7" tint="0.79998168889431442"/>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ont>
        <strike/>
      </font>
      <fill>
        <patternFill>
          <bgColor theme="2" tint="-9.9948118533890809E-2"/>
        </patternFill>
      </fill>
    </dxf>
    <dxf>
      <font>
        <strike/>
      </font>
      <fill>
        <patternFill>
          <bgColor theme="2" tint="-9.9948118533890809E-2"/>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ont>
        <strike/>
      </font>
      <fill>
        <patternFill>
          <bgColor theme="2" tint="-9.9948118533890809E-2"/>
        </patternFill>
      </fill>
    </dxf>
    <dxf>
      <font>
        <strike/>
      </font>
      <fill>
        <patternFill>
          <bgColor theme="2" tint="-9.9948118533890809E-2"/>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92D050"/>
        </patternFill>
      </fill>
    </dxf>
    <dxf>
      <fill>
        <patternFill>
          <bgColor rgb="FF00B05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patternType="none">
          <bgColor auto="1"/>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ont>
        <strike/>
      </font>
      <fill>
        <patternFill>
          <bgColor theme="2" tint="-9.9948118533890809E-2"/>
        </patternFill>
      </fill>
    </dxf>
    <dxf>
      <fill>
        <patternFill>
          <bgColor rgb="FFC00000"/>
        </patternFill>
      </fill>
    </dxf>
    <dxf>
      <fill>
        <patternFill>
          <bgColor rgb="FF00B05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rgb="FF00B050"/>
        </patternFill>
      </fill>
    </dxf>
    <dxf>
      <fill>
        <patternFill>
          <bgColor theme="7" tint="0.79998168889431442"/>
        </patternFill>
      </fill>
    </dxf>
    <dxf>
      <fill>
        <patternFill>
          <bgColor rgb="FF92D050"/>
        </patternFill>
      </fill>
    </dxf>
    <dxf>
      <fill>
        <patternFill patternType="none">
          <bgColor auto="1"/>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C00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ont>
        <strike/>
      </font>
      <fill>
        <patternFill>
          <bgColor theme="2" tint="-9.9948118533890809E-2"/>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FFC000"/>
        </patternFill>
      </fill>
    </dxf>
    <dxf>
      <fill>
        <patternFill>
          <bgColor rgb="FF00B05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patternType="none">
          <bgColor auto="1"/>
        </patternFill>
      </fill>
    </dxf>
    <dxf>
      <fill>
        <patternFill>
          <bgColor rgb="FF00B050"/>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92D050"/>
        </patternFill>
      </fill>
    </dxf>
    <dxf>
      <fill>
        <patternFill>
          <bgColor rgb="FF00B050"/>
        </patternFill>
      </fill>
    </dxf>
    <dxf>
      <fill>
        <patternFill>
          <bgColor rgb="FFFFC000"/>
        </patternFill>
      </fill>
    </dxf>
    <dxf>
      <fill>
        <patternFill>
          <bgColor theme="7" tint="0.79998168889431442"/>
        </patternFill>
      </fill>
    </dxf>
    <dxf>
      <fill>
        <patternFill patternType="none">
          <bgColor auto="1"/>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ont>
        <strike/>
      </font>
      <fill>
        <patternFill>
          <bgColor theme="2" tint="-9.9948118533890809E-2"/>
        </patternFill>
      </fill>
    </dxf>
    <dxf>
      <font>
        <strike/>
      </font>
      <fill>
        <patternFill>
          <bgColor theme="2" tint="-9.9948118533890809E-2"/>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theme="7" tint="0.79998168889431442"/>
        </patternFill>
      </fill>
    </dxf>
    <dxf>
      <fill>
        <patternFill>
          <bgColor rgb="FFFFC000"/>
        </patternFill>
      </fill>
    </dxf>
    <dxf>
      <fill>
        <patternFill patternType="none">
          <bgColor auto="1"/>
        </patternFill>
      </fill>
    </dxf>
    <dxf>
      <fill>
        <patternFill>
          <bgColor rgb="FFC00000"/>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ont>
        <strike/>
      </font>
      <fill>
        <patternFill>
          <bgColor theme="2" tint="-9.9948118533890809E-2"/>
        </patternFill>
      </fill>
    </dxf>
    <dxf>
      <fill>
        <patternFill>
          <bgColor rgb="FFFFC000"/>
        </patternFill>
      </fill>
    </dxf>
    <dxf>
      <fill>
        <patternFill patternType="none">
          <bgColor auto="1"/>
        </patternFill>
      </fill>
    </dxf>
    <dxf>
      <fill>
        <patternFill>
          <bgColor theme="7" tint="0.79998168889431442"/>
        </patternFill>
      </fill>
    </dxf>
    <dxf>
      <fill>
        <patternFill>
          <bgColor rgb="FFC0000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ont>
        <strike/>
      </font>
      <fill>
        <patternFill>
          <bgColor theme="2" tint="-9.9948118533890809E-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patternType="none">
          <bgColor auto="1"/>
        </patternFill>
      </fill>
    </dxf>
    <dxf>
      <fill>
        <patternFill>
          <bgColor theme="7" tint="0.79998168889431442"/>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FFC000"/>
        </patternFill>
      </fill>
    </dxf>
    <dxf>
      <fill>
        <patternFill>
          <bgColor rgb="FFC00000"/>
        </patternFill>
      </fill>
    </dxf>
    <dxf>
      <fill>
        <patternFill>
          <bgColor theme="7" tint="0.79998168889431442"/>
        </patternFill>
      </fill>
    </dxf>
    <dxf>
      <fill>
        <patternFill>
          <bgColor rgb="FF92D05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FFC000"/>
        </patternFill>
      </fill>
    </dxf>
    <dxf>
      <fill>
        <patternFill>
          <bgColor rgb="FFC00000"/>
        </patternFill>
      </fill>
    </dxf>
    <dxf>
      <fill>
        <patternFill>
          <bgColor rgb="FF00B050"/>
        </patternFill>
      </fill>
    </dxf>
    <dxf>
      <fill>
        <patternFill>
          <bgColor theme="7" tint="0.79998168889431442"/>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none">
          <bgColor auto="1"/>
        </patternFill>
      </fill>
    </dxf>
    <dxf>
      <fill>
        <patternFill>
          <bgColor rgb="FF92D050"/>
        </patternFill>
      </fill>
    </dxf>
    <dxf>
      <fill>
        <patternFill>
          <bgColor theme="7" tint="0.79998168889431442"/>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patternType="none">
          <bgColor auto="1"/>
        </patternFill>
      </fill>
    </dxf>
    <dxf>
      <fill>
        <patternFill>
          <bgColor rgb="FFC00000"/>
        </patternFill>
      </fill>
    </dxf>
    <dxf>
      <fill>
        <patternFill>
          <bgColor rgb="FFFFC00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ont>
        <strike/>
      </font>
      <fill>
        <patternFill>
          <bgColor theme="2" tint="-9.9948118533890809E-2"/>
        </patternFill>
      </fill>
    </dxf>
    <dxf>
      <fill>
        <patternFill>
          <bgColor rgb="FFC00000"/>
        </patternFill>
      </fill>
    </dxf>
    <dxf>
      <fill>
        <patternFill>
          <bgColor rgb="FFFFC000"/>
        </patternFill>
      </fill>
    </dxf>
    <dxf>
      <fill>
        <patternFill>
          <bgColor theme="7" tint="0.79998168889431442"/>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ont>
        <strike/>
      </font>
      <fill>
        <patternFill>
          <bgColor theme="2" tint="-9.9948118533890809E-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ont>
        <strike/>
      </font>
      <fill>
        <patternFill>
          <bgColor theme="2" tint="-9.9948118533890809E-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ont>
        <strike/>
      </font>
      <fill>
        <patternFill>
          <bgColor theme="2" tint="-9.9948118533890809E-2"/>
        </patternFill>
      </fill>
    </dxf>
    <dxf>
      <fill>
        <patternFill>
          <bgColor rgb="FFC00000"/>
        </patternFill>
      </fill>
    </dxf>
    <dxf>
      <fill>
        <patternFill>
          <bgColor rgb="FF00B05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ont>
        <strike/>
      </font>
      <fill>
        <patternFill>
          <bgColor theme="2" tint="-9.9948118533890809E-2"/>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C00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theme="7" tint="0.79998168889431442"/>
        </patternFill>
      </fill>
    </dxf>
    <dxf>
      <fill>
        <patternFill patternType="none">
          <bgColor auto="1"/>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patternType="none">
          <bgColor auto="1"/>
        </patternFill>
      </fill>
    </dxf>
    <dxf>
      <fill>
        <patternFill>
          <bgColor theme="7" tint="0.79998168889431442"/>
        </patternFill>
      </fill>
    </dxf>
    <dxf>
      <fill>
        <patternFill>
          <bgColor rgb="FFC0000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theme="7" tint="0.79998168889431442"/>
        </patternFill>
      </fill>
    </dxf>
    <dxf>
      <fill>
        <patternFill>
          <bgColor rgb="FF92D050"/>
        </patternFill>
      </fill>
    </dxf>
    <dxf>
      <fill>
        <patternFill>
          <bgColor rgb="FFFFC000"/>
        </patternFill>
      </fill>
    </dxf>
    <dxf>
      <fill>
        <patternFill>
          <bgColor rgb="FF00B05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theme="7" tint="0.79998168889431442"/>
        </patternFill>
      </fill>
    </dxf>
    <dxf>
      <fill>
        <patternFill patternType="none">
          <bgColor auto="1"/>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patternType="none">
          <bgColor auto="1"/>
        </patternFill>
      </fill>
    </dxf>
    <dxf>
      <fill>
        <patternFill>
          <bgColor theme="7" tint="0.79998168889431442"/>
        </patternFill>
      </fill>
    </dxf>
    <dxf>
      <fill>
        <patternFill>
          <bgColor rgb="FFC0000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theme="7" tint="0.79998168889431442"/>
        </patternFill>
      </fill>
    </dxf>
    <dxf>
      <fill>
        <patternFill>
          <bgColor rgb="FF92D050"/>
        </patternFill>
      </fill>
    </dxf>
    <dxf>
      <fill>
        <patternFill>
          <bgColor rgb="FFFFC000"/>
        </patternFill>
      </fill>
    </dxf>
    <dxf>
      <fill>
        <patternFill>
          <bgColor rgb="FF00B05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FFC000"/>
        </patternFill>
      </fill>
    </dxf>
    <dxf>
      <fill>
        <patternFill>
          <bgColor rgb="FF00B05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C00000"/>
        </patternFill>
      </fill>
    </dxf>
    <dxf>
      <fill>
        <patternFill>
          <bgColor rgb="FF00B050"/>
        </patternFill>
      </fill>
    </dxf>
    <dxf>
      <fill>
        <patternFill>
          <bgColor rgb="FFFFC000"/>
        </patternFill>
      </fill>
    </dxf>
    <dxf>
      <fill>
        <patternFill>
          <bgColor rgb="FF92D050"/>
        </patternFill>
      </fill>
    </dxf>
    <dxf>
      <fill>
        <patternFill>
          <bgColor theme="7" tint="0.79998168889431442"/>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theme="7" tint="0.79998168889431442"/>
        </patternFill>
      </fill>
    </dxf>
    <dxf>
      <fill>
        <patternFill>
          <bgColor rgb="FF00B05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theme="7" tint="0.79998168889431442"/>
        </patternFill>
      </fill>
    </dxf>
    <dxf>
      <fill>
        <patternFill>
          <bgColor rgb="FF00B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patternType="none">
          <bgColor auto="1"/>
        </patternFill>
      </fill>
    </dxf>
    <dxf>
      <fill>
        <patternFill>
          <bgColor rgb="FFC00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92D050"/>
        </patternFill>
      </fill>
    </dxf>
    <dxf>
      <fill>
        <patternFill>
          <bgColor rgb="FFC00000"/>
        </patternFill>
      </fill>
    </dxf>
    <dxf>
      <fill>
        <patternFill>
          <bgColor theme="7" tint="0.79998168889431442"/>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theme="7" tint="0.79998168889431442"/>
        </patternFill>
      </fill>
    </dxf>
    <dxf>
      <fill>
        <patternFill patternType="none">
          <bgColor auto="1"/>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00B050"/>
        </patternFill>
      </fill>
    </dxf>
    <dxf>
      <fill>
        <patternFill>
          <bgColor rgb="FF92D050"/>
        </patternFill>
      </fill>
    </dxf>
    <dxf>
      <fill>
        <patternFill patternType="none">
          <bgColor auto="1"/>
        </patternFill>
      </fill>
    </dxf>
    <dxf>
      <fill>
        <patternFill>
          <bgColor theme="7" tint="0.79998168889431442"/>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00B05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bgColor theme="7" tint="0.7999816888943144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ont>
        <strike/>
      </font>
      <fill>
        <patternFill>
          <bgColor theme="2" tint="-9.9948118533890809E-2"/>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theme="7" tint="0.79998168889431442"/>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ont>
        <strike/>
      </font>
      <fill>
        <patternFill>
          <bgColor theme="2" tint="-9.9948118533890809E-2"/>
        </patternFill>
      </fill>
    </dxf>
    <dxf>
      <font>
        <strike/>
      </font>
      <fill>
        <patternFill>
          <bgColor theme="2" tint="-9.9948118533890809E-2"/>
        </patternFill>
      </fill>
    </dxf>
    <dxf>
      <fill>
        <patternFill>
          <bgColor rgb="FF92D050"/>
        </patternFill>
      </fill>
    </dxf>
    <dxf>
      <fill>
        <patternFill>
          <bgColor rgb="FF00B050"/>
        </patternFill>
      </fill>
    </dxf>
    <dxf>
      <fill>
        <patternFill>
          <bgColor rgb="FFC0000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theme="7" tint="0.79998168889431442"/>
        </patternFill>
      </fill>
    </dxf>
    <dxf>
      <fill>
        <patternFill>
          <bgColor theme="7" tint="0.79998168889431442"/>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patternType="none">
          <bgColor auto="1"/>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ont>
        <strike/>
      </font>
      <fill>
        <patternFill>
          <bgColor theme="2" tint="-9.9948118533890809E-2"/>
        </patternFill>
      </fill>
    </dxf>
    <dxf>
      <font>
        <strike/>
      </font>
      <fill>
        <patternFill>
          <bgColor theme="2" tint="-9.9948118533890809E-2"/>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ill>
        <patternFill>
          <bgColor rgb="FF00B050"/>
        </patternFill>
      </fill>
    </dxf>
    <dxf>
      <fill>
        <patternFill>
          <bgColor rgb="FF92D050"/>
        </patternFill>
      </fill>
    </dxf>
    <dxf>
      <fill>
        <patternFill>
          <bgColor rgb="FFFFC000"/>
        </patternFill>
      </fill>
    </dxf>
    <dxf>
      <fill>
        <patternFill>
          <bgColor theme="7" tint="0.79998168889431442"/>
        </patternFill>
      </fill>
    </dxf>
    <dxf>
      <fill>
        <patternFill patternType="none">
          <bgColor auto="1"/>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FFC000"/>
        </patternFill>
      </fill>
    </dxf>
    <dxf>
      <fill>
        <patternFill>
          <bgColor rgb="FFC00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theme="7" tint="0.79998168889431442"/>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C00000"/>
        </patternFill>
      </fill>
    </dxf>
    <dxf>
      <fill>
        <patternFill>
          <bgColor rgb="FFFFC000"/>
        </patternFill>
      </fill>
    </dxf>
    <dxf>
      <fill>
        <patternFill>
          <bgColor theme="7" tint="0.79998168889431442"/>
        </patternFill>
      </fill>
    </dxf>
    <dxf>
      <fill>
        <patternFill>
          <bgColor rgb="FF92D050"/>
        </patternFill>
      </fill>
    </dxf>
    <dxf>
      <fill>
        <patternFill>
          <bgColor rgb="FF00B050"/>
        </patternFill>
      </fill>
    </dxf>
    <dxf>
      <fill>
        <patternFill patternType="none">
          <bgColor auto="1"/>
        </patternFill>
      </fill>
    </dxf>
    <dxf>
      <fill>
        <patternFill>
          <bgColor rgb="FF92D05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ont>
        <strike/>
      </font>
      <fill>
        <patternFill>
          <bgColor theme="2" tint="-9.9948118533890809E-2"/>
        </patternFill>
      </fill>
    </dxf>
    <dxf>
      <font>
        <strike/>
      </font>
      <fill>
        <patternFill>
          <bgColor theme="2" tint="-9.9948118533890809E-2"/>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rgb="FF92D050"/>
        </patternFill>
      </fill>
    </dxf>
    <dxf>
      <fill>
        <patternFill>
          <bgColor theme="7" tint="0.79998168889431442"/>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92D050"/>
        </patternFill>
      </fill>
    </dxf>
    <dxf>
      <fill>
        <patternFill>
          <bgColor rgb="FFFFC000"/>
        </patternFill>
      </fill>
    </dxf>
    <dxf>
      <fill>
        <patternFill>
          <bgColor rgb="FFC00000"/>
        </patternFill>
      </fill>
    </dxf>
    <dxf>
      <fill>
        <patternFill patternType="none">
          <bgColor auto="1"/>
        </patternFill>
      </fill>
    </dxf>
    <dxf>
      <fill>
        <patternFill>
          <bgColor theme="7" tint="0.79998168889431442"/>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00B050"/>
        </patternFill>
      </fill>
    </dxf>
    <dxf>
      <fill>
        <patternFill>
          <bgColor rgb="FF92D050"/>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C00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rgb="FF00B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C00000"/>
        </patternFill>
      </fill>
    </dxf>
    <dxf>
      <fill>
        <patternFill>
          <bgColor theme="7" tint="0.79998168889431442"/>
        </patternFill>
      </fill>
    </dxf>
    <dxf>
      <fill>
        <patternFill patternType="none">
          <bgColor auto="1"/>
        </patternFill>
      </fill>
    </dxf>
    <dxf>
      <fill>
        <patternFill>
          <bgColor rgb="FFFFC000"/>
        </patternFill>
      </fill>
    </dxf>
    <dxf>
      <fill>
        <patternFill>
          <bgColor theme="7" tint="0.79998168889431442"/>
        </patternFill>
      </fill>
    </dxf>
    <dxf>
      <fill>
        <patternFill patternType="none">
          <bgColor auto="1"/>
        </patternFill>
      </fill>
    </dxf>
    <dxf>
      <fill>
        <patternFill>
          <bgColor rgb="FFC00000"/>
        </patternFill>
      </fill>
    </dxf>
    <dxf>
      <fill>
        <patternFill>
          <bgColor rgb="FFFFC000"/>
        </patternFill>
      </fill>
    </dxf>
    <dxf>
      <fill>
        <patternFill>
          <bgColor rgb="FF00B050"/>
        </patternFill>
      </fill>
    </dxf>
    <dxf>
      <fill>
        <patternFill>
          <bgColor rgb="FF92D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patternType="none">
          <bgColor auto="1"/>
        </patternFill>
      </fill>
    </dxf>
    <dxf>
      <fill>
        <patternFill>
          <bgColor theme="7" tint="0.79998168889431442"/>
        </patternFill>
      </fill>
    </dxf>
    <dxf>
      <fill>
        <patternFill>
          <bgColor rgb="FF92D05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00B050"/>
        </patternFill>
      </fill>
    </dxf>
    <dxf>
      <fill>
        <patternFill>
          <bgColor theme="7" tint="0.79998168889431442"/>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7" tint="0.79998168889431442"/>
        </patternFill>
      </fill>
    </dxf>
    <dxf>
      <fill>
        <patternFill>
          <bgColor rgb="FF00B050"/>
        </patternFill>
      </fill>
    </dxf>
    <dxf>
      <fill>
        <patternFill>
          <bgColor rgb="FF92D050"/>
        </patternFill>
      </fill>
    </dxf>
    <dxf>
      <fill>
        <patternFill patternType="none">
          <bgColor auto="1"/>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rgb="FFFFC000"/>
        </patternFill>
      </fill>
    </dxf>
    <dxf>
      <fill>
        <patternFill>
          <bgColor theme="7" tint="0.79998168889431442"/>
        </patternFill>
      </fill>
    </dxf>
    <dxf>
      <fill>
        <patternFill patternType="none">
          <bgColor auto="1"/>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ont>
        <strike/>
      </font>
      <fill>
        <patternFill>
          <bgColor theme="2" tint="-9.9948118533890809E-2"/>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92D050"/>
        </patternFill>
      </fill>
    </dxf>
    <dxf>
      <fill>
        <patternFill>
          <bgColor rgb="FF00B050"/>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C00000"/>
        </patternFill>
      </fill>
    </dxf>
    <dxf>
      <fill>
        <patternFill>
          <bgColor rgb="FFFFC000"/>
        </patternFill>
      </fill>
    </dxf>
    <dxf>
      <fill>
        <patternFill patternType="none">
          <bgColor auto="1"/>
        </patternFill>
      </fill>
    </dxf>
    <dxf>
      <fill>
        <patternFill>
          <bgColor theme="7" tint="0.79998168889431442"/>
        </patternFill>
      </fill>
    </dxf>
    <dxf>
      <fill>
        <patternFill>
          <bgColor rgb="FF92D050"/>
        </patternFill>
      </fill>
    </dxf>
    <dxf>
      <fill>
        <patternFill>
          <bgColor rgb="FF00B05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theme="2" tint="-9.9948118533890809E-2"/>
        </patternFill>
      </fill>
    </dxf>
    <dxf>
      <fill>
        <patternFill>
          <bgColor theme="2" tint="-9.9948118533890809E-2"/>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font>
        <strike/>
      </font>
      <fill>
        <patternFill>
          <bgColor theme="2" tint="-9.9948118533890809E-2"/>
        </patternFill>
      </fill>
    </dxf>
    <dxf>
      <fill>
        <patternFill>
          <bgColor rgb="FF92D050"/>
        </patternFill>
      </fill>
    </dxf>
    <dxf>
      <fill>
        <patternFill>
          <bgColor rgb="FF00B050"/>
        </patternFill>
      </fill>
    </dxf>
    <dxf>
      <fill>
        <patternFill>
          <bgColor theme="7" tint="0.79998168889431442"/>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bgColor rgb="FFFFC000"/>
        </patternFill>
      </fill>
    </dxf>
    <dxf>
      <fill>
        <patternFill>
          <bgColor rgb="FFC00000"/>
        </patternFill>
      </fill>
    </dxf>
    <dxf>
      <fill>
        <patternFill>
          <bgColor rgb="FF00B050"/>
        </patternFill>
      </fill>
    </dxf>
    <dxf>
      <fill>
        <patternFill>
          <bgColor rgb="FF92D050"/>
        </patternFill>
      </fill>
    </dxf>
    <dxf>
      <fill>
        <patternFill>
          <bgColor theme="7" tint="0.79998168889431442"/>
        </patternFill>
      </fill>
    </dxf>
    <dxf>
      <fill>
        <patternFill patternType="none">
          <bgColor auto="1"/>
        </patternFill>
      </fill>
    </dxf>
    <dxf>
      <fill>
        <patternFill>
          <bgColor rgb="FFFFC000"/>
        </patternFill>
      </fill>
    </dxf>
    <dxf>
      <fill>
        <patternFill>
          <bgColor rgb="FFC00000"/>
        </patternFill>
      </fill>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8" tint="0.79998168889431442"/>
        </patternFill>
      </fill>
      <alignment horizontal="general" vertical="center" textRotation="0" wrapText="1" indent="0" justifyLastLine="0" shrinkToFit="0" readingOrder="0"/>
    </dxf>
  </dxfs>
  <tableStyles count="0" defaultTableStyle="TableStyleMedium2" defaultPivotStyle="PivotStyleLight16"/>
  <colors>
    <mruColors>
      <color rgb="FFFFFFCC"/>
      <color rgb="FF3C533C"/>
      <color rgb="FFE2C5FF"/>
      <color rgb="FFF692E8"/>
      <color rgb="FFFF9F9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ustomXml" Target="../customXml/item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styles" Target="style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aredStrings" Target="sharedStrings.xml"/><Relationship Id="rId125"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eetMetadata" Target="metadata.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s>
</file>

<file path=xl/documenttasks/documenttask1.xml><?xml version="1.0" encoding="utf-8"?>
<Tasks xmlns="http://schemas.microsoft.com/office/tasks/2019/documenttasks">
  <Task id="{100029FC-BD98-4139-9D44-54EB42C5C5CF}">
    <Anchor>
      <Comment id="{2C4B8A13-8837-45BD-B74F-37A5D4B135F9}"/>
    </Anchor>
    <History>
      <Event time="2024-01-16T10:53:16.94" id="{3E1845AC-48B8-4030-ABEB-E341ACFB653B}">
        <Attribution userId="S::victoria.pearson@slrconsulting.com::52e42218-4563-4b35-8dbf-b91a25bb4af7" userName="Vicky Pearson" userProvider="AD"/>
        <Anchor>
          <Comment id="{2C4B8A13-8837-45BD-B74F-37A5D4B135F9}"/>
        </Anchor>
        <Create/>
      </Event>
      <Event time="2024-01-16T10:53:16.94" id="{77DA1708-4741-4D15-B3CB-4644A95AA59D}">
        <Attribution userId="S::victoria.pearson@slrconsulting.com::52e42218-4563-4b35-8dbf-b91a25bb4af7" userName="Vicky Pearson" userProvider="AD"/>
        <Anchor>
          <Comment id="{2C4B8A13-8837-45BD-B74F-37A5D4B135F9}"/>
        </Anchor>
        <Assign userId="S::Izzy.Teague@slrconsulting.com::73551322-3ba2-4ccf-919b-78dfdb301e66" userName="Izzy Teague" userProvider="AD"/>
      </Event>
      <Event time="2024-01-16T10:53:16.94" id="{D2EF199B-E125-4E37-BBF3-04134EDC3125}">
        <Attribution userId="S::victoria.pearson@slrconsulting.com::52e42218-4563-4b35-8dbf-b91a25bb4af7" userName="Vicky Pearson" userProvider="AD"/>
        <Anchor>
          <Comment id="{2C4B8A13-8837-45BD-B74F-37A5D4B135F9}"/>
        </Anchor>
        <SetTitle title="@Izzy Teague I'm sorry if you've already explained why this isn't happening but shouldn't this be pulling down into the summary box at the bottom?"/>
      </Event>
    </History>
  </Task>
</Task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95251</xdr:colOff>
      <xdr:row>1</xdr:row>
      <xdr:rowOff>21167</xdr:rowOff>
    </xdr:from>
    <xdr:to>
      <xdr:col>7</xdr:col>
      <xdr:colOff>406401</xdr:colOff>
      <xdr:row>9</xdr:row>
      <xdr:rowOff>30779</xdr:rowOff>
    </xdr:to>
    <xdr:pic>
      <xdr:nvPicPr>
        <xdr:cNvPr id="3" name="Picture 2" descr="New look for London Borough of Harrow – London Borough of Harrow">
          <a:extLst>
            <a:ext uri="{FF2B5EF4-FFF2-40B4-BE49-F238E27FC236}">
              <a16:creationId xmlns:a16="http://schemas.microsoft.com/office/drawing/2014/main" id="{F669AD63-C8B3-B38A-C9A4-AC5ED5051681}"/>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9978" b="24917"/>
        <a:stretch/>
      </xdr:blipFill>
      <xdr:spPr bwMode="auto">
        <a:xfrm>
          <a:off x="709084" y="201084"/>
          <a:ext cx="4000500" cy="1448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243416</xdr:colOff>
      <xdr:row>30</xdr:row>
      <xdr:rowOff>84667</xdr:rowOff>
    </xdr:from>
    <xdr:to>
      <xdr:col>2</xdr:col>
      <xdr:colOff>463550</xdr:colOff>
      <xdr:row>33</xdr:row>
      <xdr:rowOff>83156</xdr:rowOff>
    </xdr:to>
    <xdr:pic>
      <xdr:nvPicPr>
        <xdr:cNvPr id="9" name="Picture 4">
          <a:extLst>
            <a:ext uri="{FF2B5EF4-FFF2-40B4-BE49-F238E27FC236}">
              <a16:creationId xmlns:a16="http://schemas.microsoft.com/office/drawing/2014/main" id="{D8338B72-829A-31CC-4AE5-918F4B7F14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3416" y="5704417"/>
          <a:ext cx="1439334" cy="5509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goodchild\Documents\Environ\Contracts\Current%20Clients\LG%20EMS\61C12685%20London%20Gateway%20Gap%20Analysis%202009\Gap%20Analysis%20Dec%2009\61C12685_1%20London%20Gateway%2014001%20Gap%20Analysis%20Dec%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TRACTS/C0146%20-%20Arun%20DPD%20SA/Reports%20&amp;%20Deliverables/Site%20Assessment/C0146_Site%20Assessments_GBR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DOWS\Temporary%20Internet%20Files\Content.IE5\TX18IVKF\actionpla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ENVIRON Disclaimer"/>
      <sheetName val="Executive Summary"/>
      <sheetName val="Gap Analysis Findings"/>
      <sheetName val="ISO 14001 Chart"/>
      <sheetName val="Pivot Summary"/>
      <sheetName val="Action Plan"/>
      <sheetName val="Lists"/>
    </sheetNames>
    <sheetDataSet>
      <sheetData sheetId="0" refreshError="1"/>
      <sheetData sheetId="1" refreshError="1"/>
      <sheetData sheetId="2"/>
      <sheetData sheetId="3" refreshError="1"/>
      <sheetData sheetId="4" refreshError="1"/>
      <sheetData sheetId="5" refreshError="1"/>
      <sheetData sheetId="6" refreshError="1"/>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Disclaimer"/>
      <sheetName val="RAG Criteria"/>
      <sheetName val="Cumulative Effects"/>
      <sheetName val="RAG"/>
      <sheetName val="17BE1"/>
      <sheetName val="M4"/>
      <sheetName val="BR5"/>
      <sheetName val="BR10"/>
      <sheetName val="BR12"/>
      <sheetName val="BR19"/>
      <sheetName val="BR23911"/>
      <sheetName val="M7B"/>
      <sheetName val="M7A"/>
      <sheetName val="114"/>
      <sheetName val="FP20"/>
      <sheetName val="18P2"/>
      <sheetName val="P20"/>
      <sheetName val="18P3"/>
      <sheetName val="P5408"/>
      <sheetName val="17M1"/>
      <sheetName val="18BR2"/>
      <sheetName val="18FP1"/>
      <sheetName val="18P1"/>
      <sheetName val="69"/>
      <sheetName val="BR1913"/>
      <sheetName val="BR19811"/>
      <sheetName val="FP17"/>
      <sheetName val="NEWBR1"/>
      <sheetName val="Pivot Table"/>
      <sheetName val="Pivot 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Izzy Teague" id="{C0EC74CF-F40F-4740-A500-49FD76158343}" userId="Izzy.Teague@slrconsulting.com" providerId="PeoplePicker"/>
  <person displayName="Vicky Pearson" id="{7892840E-9C62-4A3E-8C39-C8CBD18A3C81}" userId="vicky.pearson@slrconsulting.com" providerId="PeoplePicker"/>
  <person displayName="Izzy Teague" id="{C2281B2A-9010-4DF1-9DB2-CCA79E1FFF59}" userId="S::elizabeth.teague@slrconsulting.com::73551322-3ba2-4ccf-919b-78dfdb301e66" providerId="AD"/>
  <person displayName="Vicky Pearson" id="{DD34CCE6-906F-43FF-B321-071C74E40728}" userId="S::victoria.pearson@slrconsulting.com::52e42218-4563-4b35-8dbf-b91a25bb4af7"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CF751A-0E93-4349-872C-15581898C69B}" name="Table1" displayName="Table1" ref="B1:B6" totalsRowShown="0" headerRowDxfId="5266" headerRowBorderDxfId="5265" tableBorderDxfId="5264">
  <autoFilter ref="B1:B6" xr:uid="{A8151EC9-FED9-49B1-B9C6-DDC7629AE236}"/>
  <tableColumns count="1">
    <tableColumn id="1" xr3:uid="{6BE2A14E-42D8-4B48-835C-7827480BE47D}" name="Direct/_x000a_Indirec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32E55DE-5353-47D0-AC91-04BFBE1923D9}" name="Table2" displayName="Table2" ref="C1:C6" totalsRowShown="0" headerRowDxfId="5263" headerRowBorderDxfId="5262" tableBorderDxfId="5261">
  <autoFilter ref="C1:C6" xr:uid="{A7E1789C-4DD1-4151-AF55-DCCB5CB106D5}"/>
  <tableColumns count="1">
    <tableColumn id="1" xr3:uid="{4C505D76-071F-4750-90FF-A752A8688986}" name="Magnitud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D63511B-F2A4-4A2B-8462-90FBECE733EC}" name="Table3" displayName="Table3" ref="D1:D7" totalsRowShown="0" headerRowDxfId="5260" headerRowBorderDxfId="5259" tableBorderDxfId="5258">
  <autoFilter ref="D1:D7" xr:uid="{6CFE45A4-A697-4763-92E5-CD1CB4A35AAD}"/>
  <tableColumns count="1">
    <tableColumn id="1" xr3:uid="{3C16CF75-FD4D-4D97-93F3-DDAD5E7EC67E}" name="Duratio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19772C1-FB13-46C1-977B-3FE0A1576B32}" name="Table4" displayName="Table4" ref="E1:E6" totalsRowShown="0" headerRowDxfId="5257" headerRowBorderDxfId="5256" tableBorderDxfId="5255">
  <autoFilter ref="E1:E6" xr:uid="{BB6033E2-EA82-40DB-9D03-CBC229E63670}"/>
  <tableColumns count="1">
    <tableColumn id="1" xr3:uid="{941B8754-2309-4822-BA03-2B4C9461A38B}" name="Spatial Exten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051A398-6D8C-42D6-9C36-92E129783B05}" name="Table5" displayName="Table5" ref="F1:F6" totalsRowShown="0" headerRowDxfId="5254" headerRowBorderDxfId="5253" tableBorderDxfId="5252">
  <autoFilter ref="F1:F6" xr:uid="{6065A045-6A9E-4942-AFEE-78E97B0737CF}"/>
  <tableColumns count="1">
    <tableColumn id="1" xr3:uid="{F376C075-EA2D-4261-81A8-E7F5709F42F0}" name="Permanence/Reversibility"/>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F39FB1D-1FBB-42D4-B480-D8D799F89C77}" name="Table6" displayName="Table6" ref="G1:G7" totalsRowShown="0" headerRowDxfId="5251" headerRowBorderDxfId="5250" tableBorderDxfId="5249">
  <autoFilter ref="G1:G7" xr:uid="{653FEEA6-B900-4CCB-9CC2-6CA8C72FF194}"/>
  <tableColumns count="1">
    <tableColumn id="1" xr3:uid="{AC20166A-F81B-4797-825A-5A8410DCF1A3}" name="Significance with draft LP policies"/>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5" dT="2023-12-14T15:02:40.60" personId="{C2281B2A-9010-4DF1-9DB2-CCA79E1FFF59}" id="{080E8B47-55D0-49E5-A18A-35B129BD8F8D}">
    <text>@Vicky Pearson This tab might be useful for the Harrow client and save you some time? I'll leave in for now</text>
    <mentions>
      <mention mentionpersonId="{7892840E-9C62-4A3E-8C39-C8CBD18A3C81}" mentionId="{BB0AF8B5-D1CC-4BEC-A656-CCDD5196AA04}" startIndex="0" length="14"/>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E18" dT="2024-01-04T14:20:48.27" personId="{DD34CCE6-906F-43FF-B321-071C74E40728}" id="{5A812154-E361-4B11-BBD8-8E2B28171FDC}">
    <text>@Izzy Teague the drop downs in this column don't include a N/A option and I'm not sure where they are to correct it.</text>
    <mentions>
      <mention mentionpersonId="{C0EC74CF-F40F-4740-A500-49FD76158343}" mentionId="{B1B411C1-53A1-4DD6-A32A-368F8E50B891}" startIndex="0" length="12"/>
    </mentions>
  </threadedComment>
</ThreadedComments>
</file>

<file path=xl/threadedComments/threadedComment3.xml><?xml version="1.0" encoding="utf-8"?>
<ThreadedComments xmlns="http://schemas.microsoft.com/office/spreadsheetml/2018/threadedcomments" xmlns:x="http://schemas.openxmlformats.org/spreadsheetml/2006/main">
  <threadedComment ref="N47" dT="2024-01-16T10:53:16.94" personId="{DD34CCE6-906F-43FF-B321-071C74E40728}" id="{2C4B8A13-8837-45BD-B74F-37A5D4B135F9}">
    <text>@Izzy Teague I'm sorry if you've already explained why this isn't happening but shouldn't this be pulling down into the summary box at the bottom?</text>
    <mentions>
      <mention mentionpersonId="{C0EC74CF-F40F-4740-A500-49FD76158343}" mentionId="{351CE083-61C4-4AEF-9D2C-D5ABCDA3151D}" startIndex="0" length="12"/>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4.xml.rels><?xml version="1.0" encoding="UTF-8" standalone="yes"?>
<Relationships xmlns="http://schemas.openxmlformats.org/package/2006/relationships"><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112.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 Id="rId4" Type="http://schemas.microsoft.com/office/2017/10/relationships/threadedComment" Target="../threadedComments/threadedComment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7.bin"/><Relationship Id="rId5" Type="http://schemas.microsoft.com/office/2019/04/relationships/documenttask" Target="../documenttasks/documenttask1.xml"/><Relationship Id="rId4" Type="http://schemas.microsoft.com/office/2017/10/relationships/threadedComment" Target="../threadedComments/threadedComment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74935-3496-4403-AB25-4EA072B78336}">
  <sheetPr codeName="Sheet1"/>
  <dimension ref="E7:H28"/>
  <sheetViews>
    <sheetView view="pageBreakPreview" zoomScaleNormal="60" zoomScaleSheetLayoutView="100" workbookViewId="0">
      <selection activeCell="P35" sqref="P35"/>
    </sheetView>
  </sheetViews>
  <sheetFormatPr defaultColWidth="8.7265625" defaultRowHeight="14.5" x14ac:dyDescent="0.35"/>
  <cols>
    <col min="1" max="16384" width="8.7265625" style="33"/>
  </cols>
  <sheetData>
    <row r="7" spans="5:5" x14ac:dyDescent="0.35">
      <c r="E7"/>
    </row>
    <row r="12" spans="5:5" ht="18.5" x14ac:dyDescent="0.45">
      <c r="E12" s="170" t="s">
        <v>0</v>
      </c>
    </row>
    <row r="13" spans="5:5" ht="18.5" x14ac:dyDescent="0.45">
      <c r="E13" s="170" t="s">
        <v>1</v>
      </c>
    </row>
    <row r="14" spans="5:5" ht="18.5" x14ac:dyDescent="0.45">
      <c r="E14" s="170" t="s">
        <v>2</v>
      </c>
    </row>
    <row r="24" spans="7:8" x14ac:dyDescent="0.35">
      <c r="G24" s="200" t="s">
        <v>3</v>
      </c>
      <c r="H24" s="200"/>
    </row>
    <row r="25" spans="7:8" ht="15.5" x14ac:dyDescent="0.35">
      <c r="H25" s="151" t="s">
        <v>4</v>
      </c>
    </row>
    <row r="28" spans="7:8" ht="15.5" x14ac:dyDescent="0.35">
      <c r="H28" s="152" t="s">
        <v>5</v>
      </c>
    </row>
  </sheetData>
  <sheetProtection algorithmName="SHA-512" hashValue="sco384Aggdm/J7aDwf/O/ShkyLBD9t1rr5aHculbaz12X/QvQ601Qd0UyBMP/T9cE09lIGUGGDM1gobnaLmpWA==" saltValue="ZmIQeqHxD6t/l84HntBZvQ==" spinCount="100000" sheet="1" objects="1" scenarios="1"/>
  <mergeCells count="1">
    <mergeCell ref="G24:H2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7D789-F70A-4658-89B2-23F3C2597834}">
  <sheetPr codeName="Sheet74">
    <tabColor theme="4" tint="0.79998168889431442"/>
  </sheetPr>
  <dimension ref="A1:V98"/>
  <sheetViews>
    <sheetView zoomScale="40" zoomScaleNormal="40" workbookViewId="0">
      <selection activeCell="K42" sqref="K42:K46"/>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3" width="41.453125" customWidth="1"/>
    <col min="14" max="14" width="28.269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315</v>
      </c>
      <c r="D1" s="263"/>
      <c r="E1" s="263"/>
      <c r="F1" s="264"/>
      <c r="G1" s="16"/>
      <c r="I1" s="7"/>
      <c r="J1" s="7"/>
      <c r="K1" s="7"/>
    </row>
    <row r="2" spans="1:22" x14ac:dyDescent="0.35">
      <c r="A2" s="74" t="s">
        <v>29</v>
      </c>
      <c r="B2" s="9"/>
      <c r="C2" s="263" t="s">
        <v>316</v>
      </c>
      <c r="D2" s="263"/>
      <c r="E2" s="263"/>
      <c r="F2" s="264"/>
      <c r="I2" s="8"/>
      <c r="J2" s="8"/>
      <c r="K2" s="8"/>
    </row>
    <row r="3" spans="1:22" x14ac:dyDescent="0.35">
      <c r="A3" s="75" t="s">
        <v>30</v>
      </c>
      <c r="B3" s="4"/>
      <c r="C3" s="47"/>
      <c r="D3" s="47"/>
      <c r="E3" s="47"/>
      <c r="F3" s="48"/>
      <c r="I3" s="8"/>
      <c r="J3" s="8"/>
      <c r="K3" s="8"/>
    </row>
    <row r="4" spans="1:22" ht="17.25" customHeight="1" x14ac:dyDescent="0.35">
      <c r="A4" s="75" t="s">
        <v>31</v>
      </c>
      <c r="B4" s="17"/>
      <c r="C4" s="229"/>
      <c r="D4" s="229"/>
      <c r="E4" s="229"/>
      <c r="F4" s="230"/>
      <c r="I4" s="8"/>
      <c r="J4" s="8"/>
      <c r="K4" s="8"/>
    </row>
    <row r="6" spans="1:22" x14ac:dyDescent="0.35">
      <c r="A6" s="225" t="s">
        <v>32</v>
      </c>
      <c r="B6" s="225"/>
      <c r="C6" s="225"/>
      <c r="D6" s="76"/>
      <c r="E6" s="329" t="s">
        <v>33</v>
      </c>
      <c r="F6" s="329"/>
      <c r="G6" s="329"/>
      <c r="H6" s="329"/>
      <c r="I6" s="329"/>
      <c r="J6" s="329"/>
      <c r="K6" s="329"/>
      <c r="L6" s="329"/>
      <c r="M6" s="329"/>
      <c r="N6" s="329"/>
      <c r="R6" s="18"/>
      <c r="S6" s="18"/>
      <c r="T6" s="18"/>
      <c r="U6" s="18"/>
    </row>
    <row r="7" spans="1:22" ht="47" thickBot="1" x14ac:dyDescent="0.4">
      <c r="A7" s="78" t="s">
        <v>317</v>
      </c>
      <c r="B7" s="78" t="s">
        <v>35</v>
      </c>
      <c r="C7" s="78" t="s">
        <v>318</v>
      </c>
      <c r="D7" s="78" t="s">
        <v>319</v>
      </c>
      <c r="E7" s="78" t="s">
        <v>38</v>
      </c>
      <c r="F7" s="78" t="s">
        <v>39</v>
      </c>
      <c r="G7" s="78" t="s">
        <v>40</v>
      </c>
      <c r="H7" s="78" t="s">
        <v>41</v>
      </c>
      <c r="I7" s="78" t="s">
        <v>42</v>
      </c>
      <c r="J7" s="78" t="s">
        <v>43</v>
      </c>
      <c r="K7" s="78" t="s">
        <v>44</v>
      </c>
      <c r="L7" s="78" t="s">
        <v>45</v>
      </c>
      <c r="M7" s="78" t="s">
        <v>46</v>
      </c>
      <c r="N7" s="103" t="s">
        <v>320</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c r="E8" s="325"/>
      <c r="F8" s="325"/>
      <c r="G8" s="325"/>
      <c r="H8" s="325"/>
      <c r="I8" s="325"/>
      <c r="J8" s="310"/>
      <c r="K8" s="319"/>
      <c r="L8" s="310"/>
      <c r="M8" s="314"/>
      <c r="N8" s="330"/>
      <c r="R8" s="12" t="str">
        <f>IF(OR(J8='Drop downs'!$G$7,J8='Drop downs'!$G$5), B8&amp;": "&amp;K8&amp;CHAR(10),"")</f>
        <v/>
      </c>
      <c r="S8" s="12" t="str">
        <f>IF(J8='Drop downs'!$G$2,B8&amp;": "&amp;K8&amp;""," ")</f>
        <v xml:space="preserve"> </v>
      </c>
      <c r="T8" s="12" t="str">
        <f>IF(BLANK!E8='Drop downs'!$B$6,BLANK!B8&amp;": "&amp;BLANK!K8&amp;"","")</f>
        <v xml:space="preserve">IIA1: </v>
      </c>
      <c r="U8" t="str">
        <f>IF(M8&gt;0,B8&amp;":"&amp;M8&amp;"
","")</f>
        <v/>
      </c>
      <c r="V8" t="str">
        <f>IF(N8&gt;0,B8&amp;":"&amp;N8&amp;"
","")</f>
        <v/>
      </c>
    </row>
    <row r="9" spans="1:22" x14ac:dyDescent="0.35">
      <c r="A9" s="317"/>
      <c r="B9" s="328"/>
      <c r="C9" s="24" t="s">
        <v>322</v>
      </c>
      <c r="D9" s="24"/>
      <c r="E9" s="326"/>
      <c r="F9" s="326"/>
      <c r="G9" s="326"/>
      <c r="H9" s="326"/>
      <c r="I9" s="326"/>
      <c r="J9" s="298"/>
      <c r="K9" s="236"/>
      <c r="L9" s="298"/>
      <c r="M9" s="233"/>
      <c r="N9" s="331"/>
      <c r="R9" s="12"/>
      <c r="S9" s="12"/>
      <c r="T9" s="12"/>
    </row>
    <row r="10" spans="1:22" x14ac:dyDescent="0.35">
      <c r="A10" s="317"/>
      <c r="B10" s="328"/>
      <c r="C10" s="24" t="s">
        <v>323</v>
      </c>
      <c r="D10" s="24"/>
      <c r="E10" s="326"/>
      <c r="F10" s="326"/>
      <c r="G10" s="326"/>
      <c r="H10" s="326"/>
      <c r="I10" s="326"/>
      <c r="J10" s="298"/>
      <c r="K10" s="236"/>
      <c r="L10" s="298"/>
      <c r="M10" s="233"/>
      <c r="N10" s="331"/>
      <c r="R10" s="12"/>
      <c r="S10" s="12"/>
      <c r="T10" s="12"/>
    </row>
    <row r="11" spans="1:22" x14ac:dyDescent="0.35">
      <c r="A11" s="317"/>
      <c r="B11" s="328"/>
      <c r="C11" s="24" t="s">
        <v>324</v>
      </c>
      <c r="D11" s="24"/>
      <c r="E11" s="326"/>
      <c r="F11" s="326"/>
      <c r="G11" s="326"/>
      <c r="H11" s="326"/>
      <c r="I11" s="326"/>
      <c r="J11" s="298"/>
      <c r="K11" s="236"/>
      <c r="L11" s="298"/>
      <c r="M11" s="233"/>
      <c r="N11" s="331"/>
      <c r="R11" s="12"/>
      <c r="S11" s="12"/>
      <c r="T11" s="12"/>
    </row>
    <row r="12" spans="1:22" ht="29" x14ac:dyDescent="0.35">
      <c r="A12" s="317"/>
      <c r="B12" s="328"/>
      <c r="C12" s="24" t="s">
        <v>325</v>
      </c>
      <c r="D12" s="24"/>
      <c r="E12" s="326"/>
      <c r="F12" s="326"/>
      <c r="G12" s="326"/>
      <c r="H12" s="326"/>
      <c r="I12" s="326"/>
      <c r="J12" s="298"/>
      <c r="K12" s="236"/>
      <c r="L12" s="298"/>
      <c r="M12" s="233"/>
      <c r="N12" s="331"/>
      <c r="R12" s="12"/>
      <c r="S12" s="12"/>
      <c r="T12" s="12"/>
    </row>
    <row r="13" spans="1:22" x14ac:dyDescent="0.35">
      <c r="A13" s="317"/>
      <c r="B13" s="328"/>
      <c r="C13" s="24" t="s">
        <v>326</v>
      </c>
      <c r="D13" s="24"/>
      <c r="E13" s="326"/>
      <c r="F13" s="326"/>
      <c r="G13" s="326"/>
      <c r="H13" s="326"/>
      <c r="I13" s="326"/>
      <c r="J13" s="298"/>
      <c r="K13" s="236"/>
      <c r="L13" s="298"/>
      <c r="M13" s="233"/>
      <c r="N13" s="331"/>
      <c r="R13" s="12"/>
      <c r="S13" s="12"/>
      <c r="T13" s="12"/>
    </row>
    <row r="14" spans="1:22" ht="29" x14ac:dyDescent="0.35">
      <c r="A14" s="317"/>
      <c r="B14" s="328"/>
      <c r="C14" s="24" t="s">
        <v>327</v>
      </c>
      <c r="D14" s="24"/>
      <c r="E14" s="326"/>
      <c r="F14" s="326"/>
      <c r="G14" s="326"/>
      <c r="H14" s="326"/>
      <c r="I14" s="326"/>
      <c r="J14" s="298"/>
      <c r="K14" s="236"/>
      <c r="L14" s="298"/>
      <c r="M14" s="233"/>
      <c r="N14" s="331"/>
      <c r="R14" s="12"/>
      <c r="S14" s="12"/>
      <c r="T14" s="12"/>
    </row>
    <row r="15" spans="1:22" x14ac:dyDescent="0.35">
      <c r="A15" s="317"/>
      <c r="B15" s="328"/>
      <c r="C15" s="24" t="s">
        <v>328</v>
      </c>
      <c r="D15" s="24"/>
      <c r="E15" s="326"/>
      <c r="F15" s="326"/>
      <c r="G15" s="326"/>
      <c r="H15" s="326"/>
      <c r="I15" s="326"/>
      <c r="J15" s="298"/>
      <c r="K15" s="236"/>
      <c r="L15" s="298"/>
      <c r="M15" s="233"/>
      <c r="N15" s="331"/>
      <c r="R15" s="12"/>
      <c r="S15" s="12"/>
      <c r="T15" s="12"/>
    </row>
    <row r="16" spans="1:22" ht="29" x14ac:dyDescent="0.35">
      <c r="A16" s="317"/>
      <c r="B16" s="328"/>
      <c r="C16" s="24" t="s">
        <v>329</v>
      </c>
      <c r="D16" s="24"/>
      <c r="E16" s="326"/>
      <c r="F16" s="326"/>
      <c r="G16" s="326"/>
      <c r="H16" s="326"/>
      <c r="I16" s="326"/>
      <c r="J16" s="298"/>
      <c r="K16" s="236"/>
      <c r="L16" s="298"/>
      <c r="M16" s="233"/>
      <c r="N16" s="331"/>
      <c r="R16" s="12"/>
      <c r="S16" s="12"/>
      <c r="T16" s="12"/>
    </row>
    <row r="17" spans="1:22" ht="15" thickBot="1" x14ac:dyDescent="0.4">
      <c r="A17" s="318"/>
      <c r="B17" s="267"/>
      <c r="C17" s="19" t="s">
        <v>330</v>
      </c>
      <c r="D17" s="19"/>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c r="E18" s="310"/>
      <c r="F18" s="310"/>
      <c r="G18" s="310"/>
      <c r="H18" s="310"/>
      <c r="I18" s="310"/>
      <c r="J18" s="310"/>
      <c r="K18" s="319"/>
      <c r="L18" s="310"/>
      <c r="M18" s="314"/>
      <c r="N18" s="330"/>
      <c r="R18" s="12" t="str">
        <f>IF(OR(J18='Drop downs'!$G$7,J18='Drop downs'!$G$5), B18&amp;": "&amp;K18&amp;CHAR(10),"")</f>
        <v/>
      </c>
      <c r="S18" s="12" t="str">
        <f>IF(J18='Drop downs'!$G$2,B18&amp;": "&amp;K18&amp;""," ")</f>
        <v xml:space="preserve"> </v>
      </c>
      <c r="T18" s="12" t="str">
        <f>IF(BLANK!E18='Drop downs'!$B$6,BLANK!B18&amp;": "&amp;BLANK!K18&amp;"","")</f>
        <v xml:space="preserve">IIA2: </v>
      </c>
      <c r="U18" t="str">
        <f t="shared" ref="U18:U72" si="0">IF(M18&gt;0,B18&amp;":"&amp;M18&amp;"
","")</f>
        <v/>
      </c>
      <c r="V18" t="str">
        <f>IF(N18&gt;0,B18&amp;":"&amp;N18&amp;"
","")</f>
        <v/>
      </c>
    </row>
    <row r="19" spans="1:22" ht="50.25" customHeight="1" thickBot="1" x14ac:dyDescent="0.4">
      <c r="A19" s="324"/>
      <c r="B19" s="309"/>
      <c r="C19" s="19" t="s">
        <v>333</v>
      </c>
      <c r="D19" s="19"/>
      <c r="E19" s="270"/>
      <c r="F19" s="270"/>
      <c r="G19" s="270"/>
      <c r="H19" s="270"/>
      <c r="I19" s="270"/>
      <c r="J19" s="270"/>
      <c r="K19" s="320"/>
      <c r="L19" s="270"/>
      <c r="M19" s="315"/>
      <c r="N19" s="332"/>
      <c r="R19" s="12"/>
      <c r="S19" s="12"/>
      <c r="T19" s="12"/>
    </row>
    <row r="20" spans="1:22" ht="72.5" x14ac:dyDescent="0.35">
      <c r="A20" s="316" t="s">
        <v>334</v>
      </c>
      <c r="B20" s="307" t="s">
        <v>118</v>
      </c>
      <c r="C20" s="79" t="s">
        <v>335</v>
      </c>
      <c r="D20" s="86"/>
      <c r="E20" s="310"/>
      <c r="F20" s="310"/>
      <c r="G20" s="310"/>
      <c r="H20" s="310"/>
      <c r="I20" s="310"/>
      <c r="J20" s="310"/>
      <c r="K20" s="319"/>
      <c r="L20" s="310"/>
      <c r="M20" s="314"/>
      <c r="N20" s="330"/>
      <c r="R20" s="12" t="str">
        <f>IF(OR(J20='Drop downs'!$G$7,J20='Drop downs'!$G$5), B20&amp;": "&amp;K20&amp;CHAR(10),"")</f>
        <v/>
      </c>
      <c r="S20" s="12" t="str">
        <f>IF(J20='Drop downs'!$G$2,B20&amp;": "&amp;K20&amp;""," ")</f>
        <v xml:space="preserve"> </v>
      </c>
      <c r="T20" s="12" t="str">
        <f>IF(BLANK!E20='Drop downs'!$B$6,BLANK!B20&amp;": "&amp;BLANK!K20&amp;"","")</f>
        <v xml:space="preserve">IIA3: </v>
      </c>
      <c r="U20" t="str">
        <f t="shared" si="0"/>
        <v/>
      </c>
      <c r="V20" t="str">
        <f>IF(N20&gt;0,B20&amp;":"&amp;N20&amp;"
","")</f>
        <v/>
      </c>
    </row>
    <row r="21" spans="1:22" ht="14.5" customHeight="1" x14ac:dyDescent="0.35">
      <c r="A21" s="317"/>
      <c r="B21" s="308"/>
      <c r="C21" s="3" t="s">
        <v>336</v>
      </c>
      <c r="D21" s="24"/>
      <c r="E21" s="298"/>
      <c r="F21" s="298"/>
      <c r="G21" s="298"/>
      <c r="H21" s="298"/>
      <c r="I21" s="298"/>
      <c r="J21" s="298"/>
      <c r="K21" s="236"/>
      <c r="L21" s="298"/>
      <c r="M21" s="233"/>
      <c r="N21" s="331"/>
      <c r="R21" s="12"/>
      <c r="S21" s="12"/>
      <c r="T21" s="12"/>
    </row>
    <row r="22" spans="1:22" ht="14.5" customHeight="1" x14ac:dyDescent="0.35">
      <c r="A22" s="317"/>
      <c r="B22" s="308"/>
      <c r="C22" s="3" t="s">
        <v>337</v>
      </c>
      <c r="D22" s="24"/>
      <c r="E22" s="298"/>
      <c r="F22" s="298"/>
      <c r="G22" s="298"/>
      <c r="H22" s="298"/>
      <c r="I22" s="298"/>
      <c r="J22" s="298"/>
      <c r="K22" s="236"/>
      <c r="L22" s="298"/>
      <c r="M22" s="233"/>
      <c r="N22" s="331"/>
      <c r="R22" s="12"/>
      <c r="S22" s="12"/>
      <c r="T22" s="12"/>
    </row>
    <row r="23" spans="1:22" x14ac:dyDescent="0.35">
      <c r="A23" s="317"/>
      <c r="B23" s="308"/>
      <c r="C23" s="3" t="s">
        <v>338</v>
      </c>
      <c r="D23" s="24"/>
      <c r="E23" s="298"/>
      <c r="F23" s="298"/>
      <c r="G23" s="298"/>
      <c r="H23" s="298"/>
      <c r="I23" s="298"/>
      <c r="J23" s="298"/>
      <c r="K23" s="236"/>
      <c r="L23" s="298"/>
      <c r="M23" s="233"/>
      <c r="N23" s="331"/>
      <c r="R23" s="12"/>
      <c r="S23" s="12"/>
      <c r="T23" s="12"/>
    </row>
    <row r="24" spans="1:22" ht="14.5" customHeight="1" x14ac:dyDescent="0.35">
      <c r="A24" s="317"/>
      <c r="B24" s="308"/>
      <c r="C24" s="3" t="s">
        <v>339</v>
      </c>
      <c r="D24" s="24"/>
      <c r="E24" s="298"/>
      <c r="F24" s="298"/>
      <c r="G24" s="298"/>
      <c r="H24" s="298"/>
      <c r="I24" s="298"/>
      <c r="J24" s="298"/>
      <c r="K24" s="236"/>
      <c r="L24" s="298"/>
      <c r="M24" s="233"/>
      <c r="N24" s="331"/>
      <c r="R24" s="12"/>
      <c r="S24" s="12"/>
      <c r="T24" s="12"/>
    </row>
    <row r="25" spans="1:22" ht="29" x14ac:dyDescent="0.35">
      <c r="A25" s="317"/>
      <c r="B25" s="308"/>
      <c r="C25" s="3" t="s">
        <v>340</v>
      </c>
      <c r="D25" s="24"/>
      <c r="E25" s="298"/>
      <c r="F25" s="298"/>
      <c r="G25" s="298"/>
      <c r="H25" s="298"/>
      <c r="I25" s="298"/>
      <c r="J25" s="298"/>
      <c r="K25" s="236"/>
      <c r="L25" s="298"/>
      <c r="M25" s="233"/>
      <c r="N25" s="331"/>
      <c r="R25" s="12"/>
      <c r="S25" s="12"/>
      <c r="T25" s="12"/>
    </row>
    <row r="26" spans="1:22" ht="14.5" customHeight="1" x14ac:dyDescent="0.35">
      <c r="A26" s="317"/>
      <c r="B26" s="308"/>
      <c r="C26" s="3" t="s">
        <v>341</v>
      </c>
      <c r="D26" s="24"/>
      <c r="E26" s="298"/>
      <c r="F26" s="298"/>
      <c r="G26" s="298"/>
      <c r="H26" s="298"/>
      <c r="I26" s="298"/>
      <c r="J26" s="298"/>
      <c r="K26" s="236"/>
      <c r="L26" s="298"/>
      <c r="M26" s="233"/>
      <c r="N26" s="331"/>
      <c r="R26" s="12"/>
      <c r="S26" s="12"/>
      <c r="T26" s="12"/>
    </row>
    <row r="27" spans="1:22" ht="29.5" thickBot="1" x14ac:dyDescent="0.4">
      <c r="A27" s="318"/>
      <c r="B27" s="309"/>
      <c r="C27" s="15" t="s">
        <v>342</v>
      </c>
      <c r="D27" s="19"/>
      <c r="E27" s="270"/>
      <c r="F27" s="270"/>
      <c r="G27" s="270"/>
      <c r="H27" s="270"/>
      <c r="I27" s="270"/>
      <c r="J27" s="270"/>
      <c r="K27" s="320"/>
      <c r="L27" s="270"/>
      <c r="M27" s="315"/>
      <c r="N27" s="332"/>
      <c r="R27" s="12"/>
      <c r="S27" s="12"/>
      <c r="T27" s="12"/>
    </row>
    <row r="28" spans="1:22" ht="29" x14ac:dyDescent="0.35">
      <c r="A28" s="316" t="s">
        <v>343</v>
      </c>
      <c r="B28" s="307" t="s">
        <v>119</v>
      </c>
      <c r="C28" s="85" t="s">
        <v>344</v>
      </c>
      <c r="D28" s="79"/>
      <c r="E28" s="310"/>
      <c r="F28" s="310"/>
      <c r="G28" s="310"/>
      <c r="H28" s="310"/>
      <c r="I28" s="310"/>
      <c r="J28" s="310"/>
      <c r="K28" s="319"/>
      <c r="L28" s="310"/>
      <c r="M28" s="314"/>
      <c r="N28" s="330"/>
      <c r="R28" s="12" t="str">
        <f>IF(OR(J28='Drop downs'!$G$7,J28='Drop downs'!$G$5), B28&amp;": "&amp;K28&amp;CHAR(10),"")</f>
        <v/>
      </c>
      <c r="S28" s="12" t="str">
        <f>IF(J28='Drop downs'!$G$2,B28&amp;": "&amp;K28&amp;""," ")</f>
        <v xml:space="preserve"> </v>
      </c>
      <c r="T28" s="12" t="str">
        <f>IF(BLANK!E28='Drop downs'!$B$6,BLANK!B28&amp;": "&amp;BLANK!K28&amp;"","")</f>
        <v xml:space="preserve">IIA4: </v>
      </c>
      <c r="U28" t="str">
        <f t="shared" si="0"/>
        <v/>
      </c>
      <c r="V28" t="str">
        <f>IF(N28&gt;0,B28&amp;":"&amp;N28&amp;"
","")</f>
        <v/>
      </c>
    </row>
    <row r="29" spans="1:22" ht="29" x14ac:dyDescent="0.35">
      <c r="A29" s="317"/>
      <c r="B29" s="308"/>
      <c r="C29" s="83" t="s">
        <v>345</v>
      </c>
      <c r="D29" s="3"/>
      <c r="E29" s="298"/>
      <c r="F29" s="298"/>
      <c r="G29" s="298"/>
      <c r="H29" s="298"/>
      <c r="I29" s="298"/>
      <c r="J29" s="298"/>
      <c r="K29" s="236"/>
      <c r="L29" s="298"/>
      <c r="M29" s="233"/>
      <c r="N29" s="331"/>
      <c r="R29" s="12"/>
      <c r="S29" s="12"/>
      <c r="T29" s="12"/>
    </row>
    <row r="30" spans="1:22" x14ac:dyDescent="0.35">
      <c r="A30" s="317"/>
      <c r="B30" s="308"/>
      <c r="C30" s="83" t="s">
        <v>346</v>
      </c>
      <c r="D30" s="3"/>
      <c r="E30" s="298"/>
      <c r="F30" s="298"/>
      <c r="G30" s="298"/>
      <c r="H30" s="298"/>
      <c r="I30" s="298"/>
      <c r="J30" s="298"/>
      <c r="K30" s="236"/>
      <c r="L30" s="298"/>
      <c r="M30" s="233"/>
      <c r="N30" s="331"/>
      <c r="R30" s="12"/>
      <c r="S30" s="12"/>
      <c r="T30" s="12"/>
    </row>
    <row r="31" spans="1:22" ht="30" customHeight="1" x14ac:dyDescent="0.35">
      <c r="A31" s="317"/>
      <c r="B31" s="308"/>
      <c r="C31" s="83" t="s">
        <v>347</v>
      </c>
      <c r="D31" s="3"/>
      <c r="E31" s="298"/>
      <c r="F31" s="298"/>
      <c r="G31" s="298"/>
      <c r="H31" s="298"/>
      <c r="I31" s="298"/>
      <c r="J31" s="298"/>
      <c r="K31" s="236"/>
      <c r="L31" s="298"/>
      <c r="M31" s="233"/>
      <c r="N31" s="331"/>
      <c r="R31" s="12"/>
      <c r="S31" s="12"/>
      <c r="T31" s="12"/>
    </row>
    <row r="32" spans="1:22" x14ac:dyDescent="0.35">
      <c r="A32" s="317"/>
      <c r="B32" s="308"/>
      <c r="C32" s="83" t="s">
        <v>348</v>
      </c>
      <c r="D32" s="3"/>
      <c r="E32" s="298"/>
      <c r="F32" s="298"/>
      <c r="G32" s="298"/>
      <c r="H32" s="298"/>
      <c r="I32" s="298"/>
      <c r="J32" s="298"/>
      <c r="K32" s="236"/>
      <c r="L32" s="298"/>
      <c r="M32" s="233"/>
      <c r="N32" s="331"/>
      <c r="R32" s="12"/>
      <c r="S32" s="12"/>
      <c r="T32" s="12"/>
    </row>
    <row r="33" spans="1:22" x14ac:dyDescent="0.35">
      <c r="A33" s="317"/>
      <c r="B33" s="308"/>
      <c r="C33" s="83" t="s">
        <v>349</v>
      </c>
      <c r="D33" s="3"/>
      <c r="E33" s="298"/>
      <c r="F33" s="298"/>
      <c r="G33" s="298"/>
      <c r="H33" s="298"/>
      <c r="I33" s="298"/>
      <c r="J33" s="298"/>
      <c r="K33" s="236"/>
      <c r="L33" s="298"/>
      <c r="M33" s="233"/>
      <c r="N33" s="331"/>
      <c r="R33" s="12"/>
      <c r="S33" s="12"/>
      <c r="T33" s="12"/>
    </row>
    <row r="34" spans="1:22" x14ac:dyDescent="0.35">
      <c r="A34" s="317"/>
      <c r="B34" s="308"/>
      <c r="C34" s="83" t="s">
        <v>350</v>
      </c>
      <c r="D34" s="3"/>
      <c r="E34" s="298"/>
      <c r="F34" s="298"/>
      <c r="G34" s="298"/>
      <c r="H34" s="298"/>
      <c r="I34" s="298"/>
      <c r="J34" s="298"/>
      <c r="K34" s="236"/>
      <c r="L34" s="298"/>
      <c r="M34" s="233"/>
      <c r="N34" s="331"/>
      <c r="R34" s="12"/>
      <c r="S34" s="12"/>
      <c r="T34" s="12"/>
    </row>
    <row r="35" spans="1:22" ht="15" thickBot="1" x14ac:dyDescent="0.4">
      <c r="A35" s="322"/>
      <c r="B35" s="309"/>
      <c r="C35" s="93" t="s">
        <v>351</v>
      </c>
      <c r="D35" s="80"/>
      <c r="E35" s="299"/>
      <c r="F35" s="299"/>
      <c r="G35" s="299"/>
      <c r="H35" s="299"/>
      <c r="I35" s="299"/>
      <c r="J35" s="299"/>
      <c r="K35" s="301"/>
      <c r="L35" s="299"/>
      <c r="M35" s="303"/>
      <c r="N35" s="333"/>
      <c r="R35" s="12"/>
      <c r="S35" s="12"/>
      <c r="T35" s="12"/>
    </row>
    <row r="36" spans="1:22" x14ac:dyDescent="0.35">
      <c r="A36" s="321" t="s">
        <v>352</v>
      </c>
      <c r="B36" s="307" t="s">
        <v>120</v>
      </c>
      <c r="C36" s="82" t="s">
        <v>353</v>
      </c>
      <c r="D36" s="82"/>
      <c r="E36" s="272"/>
      <c r="F36" s="272"/>
      <c r="G36" s="272"/>
      <c r="H36" s="272"/>
      <c r="I36" s="272"/>
      <c r="J36" s="272"/>
      <c r="K36" s="300"/>
      <c r="L36" s="272"/>
      <c r="M36" s="302"/>
      <c r="N36" s="334"/>
      <c r="R36" s="12" t="str">
        <f>IF(OR(J36='Drop downs'!$G$7,J36='Drop downs'!$G$5), B36&amp;": "&amp;K36&amp;CHAR(10),"")</f>
        <v/>
      </c>
      <c r="S36" s="12" t="str">
        <f>IF(J36='Drop downs'!$G$2,B36&amp;": "&amp;K36&amp;""," ")</f>
        <v xml:space="preserve"> </v>
      </c>
      <c r="T36" s="12" t="str">
        <f>IF(BLANK!E36='Drop downs'!$B$6,BLANK!B36&amp;": "&amp;BLANK!K36&amp;"","")</f>
        <v xml:space="preserve">IIA5: </v>
      </c>
      <c r="U36" t="str">
        <f t="shared" si="0"/>
        <v/>
      </c>
      <c r="V36" t="str">
        <f>IF(N36&gt;0,B36&amp;":"&amp;N36&amp;"
","")</f>
        <v/>
      </c>
    </row>
    <row r="37" spans="1:22" ht="29" x14ac:dyDescent="0.35">
      <c r="A37" s="317"/>
      <c r="B37" s="308"/>
      <c r="C37" s="3" t="s">
        <v>354</v>
      </c>
      <c r="D37" s="3"/>
      <c r="E37" s="298"/>
      <c r="F37" s="298"/>
      <c r="G37" s="298"/>
      <c r="H37" s="298"/>
      <c r="I37" s="298"/>
      <c r="J37" s="298"/>
      <c r="K37" s="236"/>
      <c r="L37" s="298"/>
      <c r="M37" s="233"/>
      <c r="N37" s="331"/>
      <c r="R37" s="12"/>
      <c r="S37" s="12"/>
      <c r="T37" s="12"/>
    </row>
    <row r="38" spans="1:22" x14ac:dyDescent="0.35">
      <c r="A38" s="317"/>
      <c r="B38" s="308"/>
      <c r="C38" s="3" t="s">
        <v>355</v>
      </c>
      <c r="D38" s="3"/>
      <c r="E38" s="298"/>
      <c r="F38" s="298"/>
      <c r="G38" s="298"/>
      <c r="H38" s="298"/>
      <c r="I38" s="298"/>
      <c r="J38" s="298"/>
      <c r="K38" s="236"/>
      <c r="L38" s="298"/>
      <c r="M38" s="233"/>
      <c r="N38" s="331"/>
      <c r="R38" s="12"/>
      <c r="S38" s="12"/>
      <c r="T38" s="12"/>
    </row>
    <row r="39" spans="1:22" ht="29" x14ac:dyDescent="0.35">
      <c r="A39" s="317"/>
      <c r="B39" s="308"/>
      <c r="C39" s="3" t="s">
        <v>356</v>
      </c>
      <c r="D39" s="3"/>
      <c r="E39" s="298"/>
      <c r="F39" s="298"/>
      <c r="G39" s="298"/>
      <c r="H39" s="298"/>
      <c r="I39" s="298"/>
      <c r="J39" s="298"/>
      <c r="K39" s="236"/>
      <c r="L39" s="298"/>
      <c r="M39" s="233"/>
      <c r="N39" s="331"/>
      <c r="R39" s="12"/>
      <c r="S39" s="12"/>
      <c r="T39" s="12"/>
    </row>
    <row r="40" spans="1:22" ht="43.5" x14ac:dyDescent="0.35">
      <c r="A40" s="317"/>
      <c r="B40" s="308"/>
      <c r="C40" s="3" t="s">
        <v>357</v>
      </c>
      <c r="D40" s="3"/>
      <c r="E40" s="298"/>
      <c r="F40" s="298"/>
      <c r="G40" s="298"/>
      <c r="H40" s="298"/>
      <c r="I40" s="298"/>
      <c r="J40" s="298"/>
      <c r="K40" s="236"/>
      <c r="L40" s="298"/>
      <c r="M40" s="233"/>
      <c r="N40" s="331"/>
      <c r="R40" s="12"/>
      <c r="S40" s="12"/>
      <c r="T40" s="12"/>
    </row>
    <row r="41" spans="1:22" ht="29.5" thickBot="1" x14ac:dyDescent="0.4">
      <c r="A41" s="322"/>
      <c r="B41" s="309"/>
      <c r="C41" s="80" t="s">
        <v>358</v>
      </c>
      <c r="D41" s="80"/>
      <c r="E41" s="299"/>
      <c r="F41" s="299"/>
      <c r="G41" s="299"/>
      <c r="H41" s="299"/>
      <c r="I41" s="299"/>
      <c r="J41" s="299"/>
      <c r="K41" s="301"/>
      <c r="L41" s="299"/>
      <c r="M41" s="303"/>
      <c r="N41" s="333"/>
      <c r="R41" s="12"/>
      <c r="S41" s="12"/>
      <c r="T41" s="12"/>
    </row>
    <row r="42" spans="1:22" ht="29" x14ac:dyDescent="0.35">
      <c r="A42" s="321" t="s">
        <v>359</v>
      </c>
      <c r="B42" s="307" t="s">
        <v>121</v>
      </c>
      <c r="C42" s="82" t="s">
        <v>360</v>
      </c>
      <c r="D42" s="82"/>
      <c r="E42" s="272"/>
      <c r="F42" s="272"/>
      <c r="G42" s="272"/>
      <c r="H42" s="272"/>
      <c r="I42" s="272"/>
      <c r="J42" s="272"/>
      <c r="K42" s="300"/>
      <c r="L42" s="272"/>
      <c r="M42" s="302"/>
      <c r="N42" s="334"/>
      <c r="R42" s="12" t="str">
        <f>IF(OR(J42='Drop downs'!$G$7,J42='Drop downs'!$G$5), B42&amp;": "&amp;K42&amp;CHAR(10),"")</f>
        <v/>
      </c>
      <c r="S42" s="12" t="str">
        <f>IF(J42='Drop downs'!$G$2,B42&amp;": "&amp;K42&amp;""," ")</f>
        <v xml:space="preserve"> </v>
      </c>
      <c r="T42" s="12" t="str">
        <f>IF(BLANK!E42='Drop downs'!$B$6,BLANK!B42&amp;": "&amp;BLANK!K42&amp;"","")</f>
        <v xml:space="preserve">IIA6: </v>
      </c>
      <c r="U42" t="str">
        <f t="shared" si="0"/>
        <v/>
      </c>
      <c r="V42" t="str">
        <f>IF(N42&gt;0,B42&amp;":"&amp;N42&amp;"
","")</f>
        <v/>
      </c>
    </row>
    <row r="43" spans="1:22" ht="30" customHeight="1" x14ac:dyDescent="0.35">
      <c r="A43" s="317"/>
      <c r="B43" s="308"/>
      <c r="C43" s="3" t="s">
        <v>361</v>
      </c>
      <c r="D43" s="3"/>
      <c r="E43" s="298"/>
      <c r="F43" s="298"/>
      <c r="G43" s="298"/>
      <c r="H43" s="298"/>
      <c r="I43" s="298"/>
      <c r="J43" s="298"/>
      <c r="K43" s="236"/>
      <c r="L43" s="298"/>
      <c r="M43" s="233"/>
      <c r="N43" s="331"/>
      <c r="R43" s="12"/>
      <c r="S43" s="12"/>
      <c r="T43" s="12"/>
    </row>
    <row r="44" spans="1:22" x14ac:dyDescent="0.35">
      <c r="A44" s="317"/>
      <c r="B44" s="308"/>
      <c r="C44" s="3" t="s">
        <v>362</v>
      </c>
      <c r="D44" s="3"/>
      <c r="E44" s="298"/>
      <c r="F44" s="298"/>
      <c r="G44" s="298"/>
      <c r="H44" s="298"/>
      <c r="I44" s="298"/>
      <c r="J44" s="298"/>
      <c r="K44" s="236"/>
      <c r="L44" s="298"/>
      <c r="M44" s="233"/>
      <c r="N44" s="331"/>
      <c r="R44" s="12"/>
      <c r="S44" s="12"/>
      <c r="T44" s="12"/>
    </row>
    <row r="45" spans="1:22" ht="29" x14ac:dyDescent="0.35">
      <c r="A45" s="317"/>
      <c r="B45" s="308"/>
      <c r="C45" s="3" t="s">
        <v>363</v>
      </c>
      <c r="D45" s="3"/>
      <c r="E45" s="298"/>
      <c r="F45" s="298"/>
      <c r="G45" s="298"/>
      <c r="H45" s="298"/>
      <c r="I45" s="298"/>
      <c r="J45" s="298"/>
      <c r="K45" s="236"/>
      <c r="L45" s="298"/>
      <c r="M45" s="233"/>
      <c r="N45" s="331"/>
      <c r="R45" s="12"/>
      <c r="S45" s="12"/>
      <c r="T45" s="12"/>
    </row>
    <row r="46" spans="1:22" ht="29.5" thickBot="1" x14ac:dyDescent="0.4">
      <c r="A46" s="322"/>
      <c r="B46" s="309"/>
      <c r="C46" s="80" t="s">
        <v>364</v>
      </c>
      <c r="D46" s="80"/>
      <c r="E46" s="299"/>
      <c r="F46" s="299"/>
      <c r="G46" s="299"/>
      <c r="H46" s="299"/>
      <c r="I46" s="299"/>
      <c r="J46" s="299"/>
      <c r="K46" s="301"/>
      <c r="L46" s="299"/>
      <c r="M46" s="303"/>
      <c r="N46" s="333"/>
      <c r="R46" s="12"/>
      <c r="S46" s="12"/>
      <c r="T46" s="12"/>
    </row>
    <row r="47" spans="1:22" ht="43.5" x14ac:dyDescent="0.35">
      <c r="A47" s="321" t="s">
        <v>365</v>
      </c>
      <c r="B47" s="307" t="s">
        <v>122</v>
      </c>
      <c r="C47" s="82" t="s">
        <v>366</v>
      </c>
      <c r="D47" s="82"/>
      <c r="E47" s="272"/>
      <c r="F47" s="272"/>
      <c r="G47" s="272"/>
      <c r="H47" s="272"/>
      <c r="I47" s="272"/>
      <c r="J47" s="272"/>
      <c r="K47" s="300"/>
      <c r="L47" s="272"/>
      <c r="M47" s="302"/>
      <c r="N47" s="334"/>
      <c r="R47" s="12" t="str">
        <f>IF(OR(J47='Drop downs'!$G$7,J47='Drop downs'!$G$5), B47&amp;": "&amp;K47&amp;CHAR(10),"")</f>
        <v/>
      </c>
      <c r="S47" s="12" t="str">
        <f>IF(J47='Drop downs'!$G$2,B47&amp;": "&amp;K47&amp;""," ")</f>
        <v xml:space="preserve"> </v>
      </c>
      <c r="T47" s="12" t="str">
        <f>IF(BLANK!E47='Drop downs'!$B$6,BLANK!B47&amp;": "&amp;BLANK!K47&amp;"","")</f>
        <v xml:space="preserve">IIA7: </v>
      </c>
      <c r="U47" t="str">
        <f t="shared" si="0"/>
        <v/>
      </c>
      <c r="V47" t="str">
        <f>IF(N47&gt;0,B47&amp;":"&amp;N47&amp;"
","")</f>
        <v/>
      </c>
    </row>
    <row r="48" spans="1:22" ht="52.5" customHeight="1" thickBot="1" x14ac:dyDescent="0.4">
      <c r="A48" s="318"/>
      <c r="B48" s="309"/>
      <c r="C48" s="15" t="s">
        <v>367</v>
      </c>
      <c r="D48" s="15"/>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IF(BLANK!E48='Drop downs'!$B$6,BLANK!B48&amp;": "&amp;BLANK!K48&amp;"","")</f>
        <v xml:space="preserve">: </v>
      </c>
    </row>
    <row r="49" spans="1:22" ht="29" x14ac:dyDescent="0.35">
      <c r="A49" s="316" t="s">
        <v>368</v>
      </c>
      <c r="B49" s="307" t="s">
        <v>123</v>
      </c>
      <c r="C49" s="86" t="s">
        <v>369</v>
      </c>
      <c r="D49" s="86"/>
      <c r="E49" s="310"/>
      <c r="F49" s="310"/>
      <c r="G49" s="310"/>
      <c r="H49" s="310"/>
      <c r="I49" s="310"/>
      <c r="J49" s="310"/>
      <c r="K49" s="319"/>
      <c r="L49" s="310"/>
      <c r="M49" s="314"/>
      <c r="N49" s="330"/>
      <c r="R49" s="12" t="str">
        <f>IF(OR(J49='Drop downs'!$G$7,J49='Drop downs'!$G$5), B49&amp;": "&amp;K49&amp;CHAR(10),"")</f>
        <v/>
      </c>
      <c r="S49" s="12" t="str">
        <f>IF(J49='Drop downs'!$G$2,B49&amp;": "&amp;K49&amp;""," ")</f>
        <v xml:space="preserve"> </v>
      </c>
      <c r="T49" s="12" t="str">
        <f>IF(BLANK!E49='Drop downs'!$B$6,BLANK!B49&amp;": "&amp;BLANK!K49&amp;"","")</f>
        <v xml:space="preserve">IIA8: </v>
      </c>
      <c r="U49" t="str">
        <f t="shared" si="0"/>
        <v/>
      </c>
      <c r="V49" t="str">
        <f>IF(N49&gt;0,B49&amp;":"&amp;N49&amp;"
","")</f>
        <v/>
      </c>
    </row>
    <row r="50" spans="1:22" x14ac:dyDescent="0.35">
      <c r="A50" s="317"/>
      <c r="B50" s="308"/>
      <c r="C50" s="24" t="s">
        <v>370</v>
      </c>
      <c r="D50" s="24"/>
      <c r="E50" s="298"/>
      <c r="F50" s="298"/>
      <c r="G50" s="298"/>
      <c r="H50" s="298"/>
      <c r="I50" s="298"/>
      <c r="J50" s="298"/>
      <c r="K50" s="236"/>
      <c r="L50" s="298"/>
      <c r="M50" s="233"/>
      <c r="N50" s="331"/>
      <c r="R50" s="12"/>
      <c r="S50" s="12"/>
      <c r="T50" s="12"/>
    </row>
    <row r="51" spans="1:22" x14ac:dyDescent="0.35">
      <c r="A51" s="317"/>
      <c r="B51" s="308"/>
      <c r="C51" s="97" t="s">
        <v>371</v>
      </c>
      <c r="D51" s="24"/>
      <c r="E51" s="298"/>
      <c r="F51" s="298"/>
      <c r="G51" s="298"/>
      <c r="H51" s="298"/>
      <c r="I51" s="298"/>
      <c r="J51" s="298"/>
      <c r="K51" s="236"/>
      <c r="L51" s="298"/>
      <c r="M51" s="233"/>
      <c r="N51" s="331"/>
      <c r="R51" s="12"/>
      <c r="S51" s="12"/>
      <c r="T51" s="12"/>
    </row>
    <row r="52" spans="1:22" x14ac:dyDescent="0.35">
      <c r="A52" s="317"/>
      <c r="B52" s="308"/>
      <c r="C52" s="24" t="s">
        <v>372</v>
      </c>
      <c r="D52" s="24"/>
      <c r="E52" s="298"/>
      <c r="F52" s="298"/>
      <c r="G52" s="298"/>
      <c r="H52" s="298"/>
      <c r="I52" s="298"/>
      <c r="J52" s="298"/>
      <c r="K52" s="236"/>
      <c r="L52" s="298"/>
      <c r="M52" s="233"/>
      <c r="N52" s="331"/>
      <c r="R52" s="12"/>
      <c r="S52" s="12"/>
      <c r="T52" s="12"/>
    </row>
    <row r="53" spans="1:22" ht="15" thickBot="1" x14ac:dyDescent="0.4">
      <c r="A53" s="318"/>
      <c r="B53" s="309"/>
      <c r="C53" s="19" t="s">
        <v>373</v>
      </c>
      <c r="D53" s="19"/>
      <c r="E53" s="270"/>
      <c r="F53" s="270"/>
      <c r="G53" s="270"/>
      <c r="H53" s="270"/>
      <c r="I53" s="270"/>
      <c r="J53" s="270"/>
      <c r="K53" s="320"/>
      <c r="L53" s="270"/>
      <c r="M53" s="315"/>
      <c r="N53" s="332"/>
      <c r="R53" s="12"/>
      <c r="S53" s="12"/>
      <c r="T53" s="12"/>
    </row>
    <row r="54" spans="1:22" ht="29.25" customHeight="1" x14ac:dyDescent="0.35">
      <c r="A54" s="316" t="s">
        <v>374</v>
      </c>
      <c r="B54" s="307" t="s">
        <v>124</v>
      </c>
      <c r="C54" s="95" t="s">
        <v>375</v>
      </c>
      <c r="D54" s="86"/>
      <c r="E54" s="310"/>
      <c r="F54" s="310"/>
      <c r="G54" s="310"/>
      <c r="H54" s="310"/>
      <c r="I54" s="310"/>
      <c r="J54" s="310"/>
      <c r="K54" s="319"/>
      <c r="L54" s="310"/>
      <c r="M54" s="314"/>
      <c r="N54" s="330"/>
      <c r="R54" s="12" t="str">
        <f>IF(OR(J54='Drop downs'!$G$7,J54='Drop downs'!$G$5), B54&amp;": "&amp;K54&amp;CHAR(10),"")</f>
        <v/>
      </c>
      <c r="S54" s="12" t="str">
        <f>IF(J54='Drop downs'!$G$2,B54&amp;": "&amp;K54&amp;""," ")</f>
        <v xml:space="preserve"> </v>
      </c>
      <c r="T54" s="12" t="str">
        <f>IF(BLANK!E54='Drop downs'!$B$6,BLANK!B54&amp;": "&amp;BLANK!K54&amp;"","")</f>
        <v xml:space="preserve">IIA9: </v>
      </c>
      <c r="U54" t="str">
        <f t="shared" si="0"/>
        <v/>
      </c>
      <c r="V54" t="str">
        <f>IF(N54&gt;0,B54&amp;":"&amp;N54&amp;"
","")</f>
        <v/>
      </c>
    </row>
    <row r="55" spans="1:22" ht="14.5" customHeight="1" x14ac:dyDescent="0.35">
      <c r="A55" s="317"/>
      <c r="B55" s="308"/>
      <c r="C55" s="94" t="s">
        <v>376</v>
      </c>
      <c r="D55" s="24"/>
      <c r="E55" s="298"/>
      <c r="F55" s="298"/>
      <c r="G55" s="298"/>
      <c r="H55" s="298"/>
      <c r="I55" s="298"/>
      <c r="J55" s="298"/>
      <c r="K55" s="236"/>
      <c r="L55" s="298"/>
      <c r="M55" s="233"/>
      <c r="N55" s="331"/>
      <c r="R55" s="12"/>
      <c r="S55" s="12"/>
      <c r="T55" s="12"/>
    </row>
    <row r="56" spans="1:22" ht="29.5" thickBot="1" x14ac:dyDescent="0.4">
      <c r="A56" s="318"/>
      <c r="B56" s="309"/>
      <c r="C56" s="98" t="s">
        <v>377</v>
      </c>
      <c r="D56" s="19"/>
      <c r="E56" s="270"/>
      <c r="F56" s="270"/>
      <c r="G56" s="270"/>
      <c r="H56" s="270"/>
      <c r="I56" s="270"/>
      <c r="J56" s="270"/>
      <c r="K56" s="320"/>
      <c r="L56" s="270"/>
      <c r="M56" s="315"/>
      <c r="N56" s="332"/>
      <c r="R56" s="12"/>
      <c r="S56" s="12"/>
      <c r="T56" s="12"/>
    </row>
    <row r="57" spans="1:22" x14ac:dyDescent="0.35">
      <c r="A57" s="316" t="s">
        <v>378</v>
      </c>
      <c r="B57" s="307" t="s">
        <v>125</v>
      </c>
      <c r="C57" s="86" t="s">
        <v>379</v>
      </c>
      <c r="D57" s="86"/>
      <c r="E57" s="310"/>
      <c r="F57" s="310"/>
      <c r="G57" s="310"/>
      <c r="H57" s="310"/>
      <c r="I57" s="310"/>
      <c r="J57" s="310"/>
      <c r="K57" s="319"/>
      <c r="L57" s="310"/>
      <c r="M57" s="314"/>
      <c r="N57" s="330"/>
      <c r="R57" s="12" t="str">
        <f>IF(OR(J57='Drop downs'!$G$7,J57='Drop downs'!$G$5), B57&amp;": "&amp;K57&amp;CHAR(10),"")</f>
        <v/>
      </c>
      <c r="S57" s="12" t="str">
        <f>IF(J57='Drop downs'!$G$2,B57&amp;": "&amp;K57&amp;""," ")</f>
        <v xml:space="preserve"> </v>
      </c>
      <c r="T57" s="12" t="str">
        <f>IF(BLANK!E57='Drop downs'!$B$6,BLANK!B57&amp;": "&amp;BLANK!K57&amp;"","")</f>
        <v xml:space="preserve">IIA10: </v>
      </c>
      <c r="U57" t="str">
        <f t="shared" si="0"/>
        <v/>
      </c>
      <c r="V57" t="str">
        <f>IF(N57&gt;0,B57&amp;":"&amp;N57&amp;"
","")</f>
        <v/>
      </c>
    </row>
    <row r="58" spans="1:22" x14ac:dyDescent="0.35">
      <c r="A58" s="317"/>
      <c r="B58" s="308"/>
      <c r="C58" s="24" t="s">
        <v>380</v>
      </c>
      <c r="D58" s="24"/>
      <c r="E58" s="298"/>
      <c r="F58" s="298"/>
      <c r="G58" s="298"/>
      <c r="H58" s="298"/>
      <c r="I58" s="298"/>
      <c r="J58" s="298"/>
      <c r="K58" s="236"/>
      <c r="L58" s="298"/>
      <c r="M58" s="233"/>
      <c r="N58" s="331"/>
      <c r="R58" s="12"/>
      <c r="S58" s="12"/>
      <c r="T58" s="12"/>
    </row>
    <row r="59" spans="1:22" x14ac:dyDescent="0.35">
      <c r="A59" s="317"/>
      <c r="B59" s="308"/>
      <c r="C59" s="24" t="s">
        <v>381</v>
      </c>
      <c r="D59" s="24"/>
      <c r="E59" s="298"/>
      <c r="F59" s="298"/>
      <c r="G59" s="298"/>
      <c r="H59" s="298"/>
      <c r="I59" s="298"/>
      <c r="J59" s="298"/>
      <c r="K59" s="236"/>
      <c r="L59" s="298"/>
      <c r="M59" s="233"/>
      <c r="N59" s="331"/>
      <c r="R59" s="12"/>
      <c r="S59" s="12"/>
      <c r="T59" s="12"/>
    </row>
    <row r="60" spans="1:22" x14ac:dyDescent="0.35">
      <c r="A60" s="317"/>
      <c r="B60" s="308"/>
      <c r="C60" s="24" t="s">
        <v>382</v>
      </c>
      <c r="D60" s="24"/>
      <c r="E60" s="298"/>
      <c r="F60" s="298"/>
      <c r="G60" s="298"/>
      <c r="H60" s="298"/>
      <c r="I60" s="298"/>
      <c r="J60" s="298"/>
      <c r="K60" s="236"/>
      <c r="L60" s="298"/>
      <c r="M60" s="233"/>
      <c r="N60" s="331"/>
      <c r="R60" s="12"/>
      <c r="S60" s="12"/>
      <c r="T60" s="12"/>
    </row>
    <row r="61" spans="1:22" x14ac:dyDescent="0.35">
      <c r="A61" s="317"/>
      <c r="B61" s="308"/>
      <c r="C61" s="24" t="s">
        <v>383</v>
      </c>
      <c r="D61" s="24"/>
      <c r="E61" s="298"/>
      <c r="F61" s="298"/>
      <c r="G61" s="298"/>
      <c r="H61" s="298"/>
      <c r="I61" s="298"/>
      <c r="J61" s="298"/>
      <c r="K61" s="236"/>
      <c r="L61" s="298"/>
      <c r="M61" s="233"/>
      <c r="N61" s="331"/>
      <c r="R61" s="12"/>
      <c r="S61" s="12"/>
      <c r="T61" s="12"/>
    </row>
    <row r="62" spans="1:22" x14ac:dyDescent="0.35">
      <c r="A62" s="317"/>
      <c r="B62" s="308"/>
      <c r="C62" s="24" t="s">
        <v>384</v>
      </c>
      <c r="D62" s="24"/>
      <c r="E62" s="298"/>
      <c r="F62" s="298"/>
      <c r="G62" s="298"/>
      <c r="H62" s="298"/>
      <c r="I62" s="298"/>
      <c r="J62" s="298"/>
      <c r="K62" s="236"/>
      <c r="L62" s="298"/>
      <c r="M62" s="233"/>
      <c r="N62" s="331"/>
      <c r="R62" s="12"/>
      <c r="S62" s="12"/>
      <c r="T62" s="12"/>
    </row>
    <row r="63" spans="1:22" ht="29" x14ac:dyDescent="0.35">
      <c r="A63" s="317"/>
      <c r="B63" s="308"/>
      <c r="C63" s="24" t="s">
        <v>385</v>
      </c>
      <c r="D63" s="24"/>
      <c r="E63" s="298"/>
      <c r="F63" s="298"/>
      <c r="G63" s="298"/>
      <c r="H63" s="298"/>
      <c r="I63" s="298"/>
      <c r="J63" s="298"/>
      <c r="K63" s="236"/>
      <c r="L63" s="298"/>
      <c r="M63" s="233"/>
      <c r="N63" s="331"/>
      <c r="R63" s="12"/>
      <c r="S63" s="12"/>
      <c r="T63" s="12"/>
    </row>
    <row r="64" spans="1:22" ht="15" thickBot="1" x14ac:dyDescent="0.4">
      <c r="A64" s="318"/>
      <c r="B64" s="309"/>
      <c r="C64" s="19" t="s">
        <v>386</v>
      </c>
      <c r="D64" s="19"/>
      <c r="E64" s="270"/>
      <c r="F64" s="270"/>
      <c r="G64" s="270"/>
      <c r="H64" s="270"/>
      <c r="I64" s="270"/>
      <c r="J64" s="270"/>
      <c r="K64" s="320"/>
      <c r="L64" s="270"/>
      <c r="M64" s="315"/>
      <c r="N64" s="332"/>
      <c r="R64" s="12"/>
      <c r="S64" s="12"/>
      <c r="T64" s="12"/>
    </row>
    <row r="65" spans="1:22" x14ac:dyDescent="0.35">
      <c r="A65" s="316" t="s">
        <v>387</v>
      </c>
      <c r="B65" s="307" t="s">
        <v>126</v>
      </c>
      <c r="C65" s="85" t="s">
        <v>388</v>
      </c>
      <c r="D65" s="86"/>
      <c r="E65" s="310"/>
      <c r="F65" s="310"/>
      <c r="G65" s="310"/>
      <c r="H65" s="310"/>
      <c r="I65" s="310"/>
      <c r="J65" s="310"/>
      <c r="K65" s="319"/>
      <c r="L65" s="310"/>
      <c r="M65" s="314"/>
      <c r="N65" s="330"/>
      <c r="R65" s="12" t="str">
        <f>IF(OR(J65='Drop downs'!$G$7,J65='Drop downs'!$G$5), B65&amp;": "&amp;K65&amp;CHAR(10),"")</f>
        <v/>
      </c>
      <c r="S65" s="12" t="str">
        <f>IF(J65='Drop downs'!$G$2,B65&amp;": "&amp;K65&amp;""," ")</f>
        <v xml:space="preserve"> </v>
      </c>
      <c r="T65" s="12" t="str">
        <f>IF(BLANK!E65='Drop downs'!$B$6,BLANK!B65&amp;": "&amp;BLANK!K65&amp;"","")</f>
        <v xml:space="preserve">IIA11: </v>
      </c>
      <c r="U65" t="str">
        <f t="shared" si="0"/>
        <v/>
      </c>
      <c r="V65" t="str">
        <f>IF(N65&gt;0,B65&amp;":"&amp;N65&amp;"
","")</f>
        <v/>
      </c>
    </row>
    <row r="66" spans="1:22" x14ac:dyDescent="0.35">
      <c r="A66" s="317"/>
      <c r="B66" s="308"/>
      <c r="C66" s="83" t="s">
        <v>389</v>
      </c>
      <c r="D66" s="24"/>
      <c r="E66" s="298"/>
      <c r="F66" s="298"/>
      <c r="G66" s="298"/>
      <c r="H66" s="298"/>
      <c r="I66" s="298"/>
      <c r="J66" s="298"/>
      <c r="K66" s="236"/>
      <c r="L66" s="298"/>
      <c r="M66" s="233"/>
      <c r="N66" s="331"/>
      <c r="R66" s="12"/>
      <c r="S66" s="12"/>
      <c r="T66" s="12"/>
    </row>
    <row r="67" spans="1:22" ht="29" x14ac:dyDescent="0.35">
      <c r="A67" s="317"/>
      <c r="B67" s="308"/>
      <c r="C67" s="83" t="s">
        <v>390</v>
      </c>
      <c r="D67" s="24"/>
      <c r="E67" s="298"/>
      <c r="F67" s="298"/>
      <c r="G67" s="298"/>
      <c r="H67" s="298"/>
      <c r="I67" s="298"/>
      <c r="J67" s="298"/>
      <c r="K67" s="236"/>
      <c r="L67" s="298"/>
      <c r="M67" s="233"/>
      <c r="N67" s="331"/>
      <c r="R67" s="12"/>
      <c r="S67" s="12"/>
      <c r="T67" s="12"/>
    </row>
    <row r="68" spans="1:22" x14ac:dyDescent="0.35">
      <c r="A68" s="317"/>
      <c r="B68" s="308"/>
      <c r="C68" s="83" t="s">
        <v>391</v>
      </c>
      <c r="D68" s="24"/>
      <c r="E68" s="298"/>
      <c r="F68" s="298"/>
      <c r="G68" s="298"/>
      <c r="H68" s="298"/>
      <c r="I68" s="298"/>
      <c r="J68" s="298"/>
      <c r="K68" s="236"/>
      <c r="L68" s="298"/>
      <c r="M68" s="233"/>
      <c r="N68" s="331"/>
      <c r="R68" s="12"/>
      <c r="S68" s="12"/>
      <c r="T68" s="12"/>
    </row>
    <row r="69" spans="1:22" x14ac:dyDescent="0.35">
      <c r="A69" s="317"/>
      <c r="B69" s="308"/>
      <c r="C69" s="83" t="s">
        <v>392</v>
      </c>
      <c r="D69" s="24"/>
      <c r="E69" s="298"/>
      <c r="F69" s="298"/>
      <c r="G69" s="298"/>
      <c r="H69" s="298"/>
      <c r="I69" s="298"/>
      <c r="J69" s="298"/>
      <c r="K69" s="236"/>
      <c r="L69" s="298"/>
      <c r="M69" s="233"/>
      <c r="N69" s="331"/>
      <c r="R69" s="12"/>
      <c r="S69" s="12"/>
      <c r="T69" s="12"/>
    </row>
    <row r="70" spans="1:22" x14ac:dyDescent="0.35">
      <c r="A70" s="317"/>
      <c r="B70" s="308"/>
      <c r="C70" s="83" t="s">
        <v>393</v>
      </c>
      <c r="D70" s="24"/>
      <c r="E70" s="298"/>
      <c r="F70" s="298"/>
      <c r="G70" s="298"/>
      <c r="H70" s="298"/>
      <c r="I70" s="298"/>
      <c r="J70" s="298"/>
      <c r="K70" s="236"/>
      <c r="L70" s="298"/>
      <c r="M70" s="233"/>
      <c r="N70" s="331"/>
      <c r="R70" s="12"/>
      <c r="S70" s="12"/>
      <c r="T70" s="12"/>
    </row>
    <row r="71" spans="1:22" ht="15" thickBot="1" x14ac:dyDescent="0.4">
      <c r="A71" s="318"/>
      <c r="B71" s="309"/>
      <c r="C71" s="100" t="s">
        <v>394</v>
      </c>
      <c r="D71" s="19"/>
      <c r="E71" s="270"/>
      <c r="F71" s="270"/>
      <c r="G71" s="270"/>
      <c r="H71" s="270"/>
      <c r="I71" s="270"/>
      <c r="J71" s="270"/>
      <c r="K71" s="320"/>
      <c r="L71" s="270"/>
      <c r="M71" s="315"/>
      <c r="N71" s="332"/>
      <c r="R71" s="12"/>
      <c r="S71" s="12"/>
      <c r="T71" s="12"/>
    </row>
    <row r="72" spans="1:22" x14ac:dyDescent="0.35">
      <c r="A72" s="316" t="s">
        <v>395</v>
      </c>
      <c r="B72" s="307" t="s">
        <v>127</v>
      </c>
      <c r="C72" s="85" t="s">
        <v>396</v>
      </c>
      <c r="D72" s="86"/>
      <c r="E72" s="310"/>
      <c r="F72" s="310"/>
      <c r="G72" s="310"/>
      <c r="H72" s="310"/>
      <c r="I72" s="310"/>
      <c r="J72" s="310"/>
      <c r="K72" s="311"/>
      <c r="L72" s="310"/>
      <c r="M72" s="314"/>
      <c r="N72" s="330"/>
      <c r="R72" s="12" t="str">
        <f>IF(OR(J72='Drop downs'!$G$7,J72='Drop downs'!$G$5), B72&amp;": "&amp;K72&amp;CHAR(10),"")</f>
        <v/>
      </c>
      <c r="S72" s="12" t="str">
        <f>IF(J72='Drop downs'!$G$2,B72&amp;": "&amp;K72&amp;""," ")</f>
        <v xml:space="preserve"> </v>
      </c>
      <c r="T72" s="12" t="str">
        <f>IF(BLANK!E72='Drop downs'!$B$6,BLANK!B72&amp;": "&amp;BLANK!K72&amp;"","")</f>
        <v xml:space="preserve">IIA12: </v>
      </c>
      <c r="U72" t="str">
        <f t="shared" si="0"/>
        <v/>
      </c>
      <c r="V72" t="str">
        <f>IF(N72&gt;0,B72&amp;":"&amp;N72&amp;"
","")</f>
        <v/>
      </c>
    </row>
    <row r="73" spans="1:22" x14ac:dyDescent="0.35">
      <c r="A73" s="317"/>
      <c r="B73" s="308"/>
      <c r="C73" s="83" t="s">
        <v>397</v>
      </c>
      <c r="D73" s="24"/>
      <c r="E73" s="298"/>
      <c r="F73" s="298"/>
      <c r="G73" s="298"/>
      <c r="H73" s="298"/>
      <c r="I73" s="298"/>
      <c r="J73" s="298"/>
      <c r="K73" s="312"/>
      <c r="L73" s="298"/>
      <c r="M73" s="233"/>
      <c r="N73" s="331"/>
      <c r="R73" s="12"/>
      <c r="S73" s="12"/>
      <c r="T73" s="12"/>
    </row>
    <row r="74" spans="1:22" x14ac:dyDescent="0.35">
      <c r="A74" s="317"/>
      <c r="B74" s="308"/>
      <c r="C74" s="83" t="s">
        <v>398</v>
      </c>
      <c r="D74" s="24"/>
      <c r="E74" s="298"/>
      <c r="F74" s="298"/>
      <c r="G74" s="298"/>
      <c r="H74" s="298"/>
      <c r="I74" s="298"/>
      <c r="J74" s="298"/>
      <c r="K74" s="312"/>
      <c r="L74" s="298"/>
      <c r="M74" s="233"/>
      <c r="N74" s="331"/>
      <c r="R74" s="12"/>
      <c r="S74" s="12"/>
      <c r="T74" s="12"/>
    </row>
    <row r="75" spans="1:22" x14ac:dyDescent="0.35">
      <c r="A75" s="317"/>
      <c r="B75" s="308"/>
      <c r="C75" s="83" t="s">
        <v>399</v>
      </c>
      <c r="D75" s="24"/>
      <c r="E75" s="298"/>
      <c r="F75" s="298"/>
      <c r="G75" s="298"/>
      <c r="H75" s="298"/>
      <c r="I75" s="298"/>
      <c r="J75" s="298"/>
      <c r="K75" s="312"/>
      <c r="L75" s="298"/>
      <c r="M75" s="233"/>
      <c r="N75" s="331"/>
      <c r="R75" s="12"/>
      <c r="S75" s="12"/>
      <c r="T75" s="12"/>
    </row>
    <row r="76" spans="1:22" ht="15" thickBot="1" x14ac:dyDescent="0.4">
      <c r="A76" s="322"/>
      <c r="B76" s="309"/>
      <c r="C76" s="87" t="s">
        <v>400</v>
      </c>
      <c r="D76" s="88"/>
      <c r="E76" s="299"/>
      <c r="F76" s="299"/>
      <c r="G76" s="299"/>
      <c r="H76" s="299"/>
      <c r="I76" s="299"/>
      <c r="J76" s="299"/>
      <c r="K76" s="313"/>
      <c r="L76" s="299"/>
      <c r="M76" s="303"/>
      <c r="N76" s="333"/>
      <c r="R76" s="12"/>
      <c r="S76" s="12"/>
      <c r="T76" s="12"/>
    </row>
    <row r="77" spans="1:22" x14ac:dyDescent="0.35">
      <c r="A77" s="304" t="s">
        <v>401</v>
      </c>
      <c r="B77" s="307" t="s">
        <v>128</v>
      </c>
      <c r="C77" s="91" t="s">
        <v>402</v>
      </c>
      <c r="D77" s="82"/>
      <c r="E77" s="272"/>
      <c r="F77" s="272"/>
      <c r="G77" s="272"/>
      <c r="H77" s="272"/>
      <c r="I77" s="272"/>
      <c r="J77" s="272"/>
      <c r="K77" s="300"/>
      <c r="L77" s="272"/>
      <c r="M77" s="302"/>
      <c r="N77" s="334"/>
      <c r="R77" s="12" t="str">
        <f>IF(OR(J77='Drop downs'!$G$7,J77='Drop downs'!$G$5), B77&amp;": "&amp;K77&amp;CHAR(10),"")</f>
        <v/>
      </c>
      <c r="S77" s="12" t="str">
        <f>IF(J77='Drop downs'!$G$2,B77&amp;": "&amp;K77&amp;""," ")</f>
        <v xml:space="preserve"> </v>
      </c>
      <c r="T77" s="12" t="str">
        <f>IF(BLANK!E77='Drop downs'!$B$6,BLANK!B77&amp;": "&amp;BLANK!K77&amp;"","")</f>
        <v xml:space="preserve">IIA13: </v>
      </c>
      <c r="U77" t="str">
        <f t="shared" ref="U77:U84" si="1">IF(M77&gt;0,B77&amp;":"&amp;M77&amp;"
","")</f>
        <v/>
      </c>
      <c r="V77" t="str">
        <f>IF(N77&gt;0,B77&amp;":"&amp;N77&amp;"
","")</f>
        <v/>
      </c>
    </row>
    <row r="78" spans="1:22" x14ac:dyDescent="0.35">
      <c r="A78" s="305"/>
      <c r="B78" s="308"/>
      <c r="C78" s="83" t="s">
        <v>403</v>
      </c>
      <c r="D78" s="3"/>
      <c r="E78" s="298"/>
      <c r="F78" s="298"/>
      <c r="G78" s="298"/>
      <c r="H78" s="298"/>
      <c r="I78" s="298"/>
      <c r="J78" s="298"/>
      <c r="K78" s="236"/>
      <c r="L78" s="298"/>
      <c r="M78" s="233"/>
      <c r="N78" s="331"/>
      <c r="R78" s="12"/>
      <c r="S78" s="12"/>
      <c r="T78" s="12"/>
    </row>
    <row r="79" spans="1:22" x14ac:dyDescent="0.35">
      <c r="A79" s="305"/>
      <c r="B79" s="308"/>
      <c r="C79" s="83" t="s">
        <v>404</v>
      </c>
      <c r="D79" s="3"/>
      <c r="E79" s="298"/>
      <c r="F79" s="298"/>
      <c r="G79" s="298"/>
      <c r="H79" s="298"/>
      <c r="I79" s="298"/>
      <c r="J79" s="298"/>
      <c r="K79" s="236"/>
      <c r="L79" s="298"/>
      <c r="M79" s="233"/>
      <c r="N79" s="331"/>
      <c r="R79" s="12"/>
      <c r="S79" s="12"/>
      <c r="T79" s="12"/>
    </row>
    <row r="80" spans="1:22" x14ac:dyDescent="0.35">
      <c r="A80" s="305"/>
      <c r="B80" s="308"/>
      <c r="C80" s="84" t="s">
        <v>405</v>
      </c>
      <c r="D80" s="3"/>
      <c r="E80" s="298"/>
      <c r="F80" s="298"/>
      <c r="G80" s="298"/>
      <c r="H80" s="298"/>
      <c r="I80" s="298"/>
      <c r="J80" s="298"/>
      <c r="K80" s="236"/>
      <c r="L80" s="298"/>
      <c r="M80" s="233"/>
      <c r="N80" s="331"/>
      <c r="R80" s="12"/>
      <c r="S80" s="12"/>
      <c r="T80" s="12"/>
    </row>
    <row r="81" spans="1:22" ht="29" x14ac:dyDescent="0.35">
      <c r="A81" s="305"/>
      <c r="B81" s="308"/>
      <c r="C81" s="84" t="s">
        <v>406</v>
      </c>
      <c r="D81" s="3"/>
      <c r="E81" s="298"/>
      <c r="F81" s="298"/>
      <c r="G81" s="298"/>
      <c r="H81" s="298"/>
      <c r="I81" s="298"/>
      <c r="J81" s="298"/>
      <c r="K81" s="236"/>
      <c r="L81" s="298"/>
      <c r="M81" s="233"/>
      <c r="N81" s="331"/>
      <c r="R81" s="12"/>
      <c r="S81" s="12"/>
      <c r="T81" s="12"/>
    </row>
    <row r="82" spans="1:22" ht="29" x14ac:dyDescent="0.35">
      <c r="A82" s="305"/>
      <c r="B82" s="308"/>
      <c r="C82" s="84" t="s">
        <v>407</v>
      </c>
      <c r="D82" s="3"/>
      <c r="E82" s="298"/>
      <c r="F82" s="298"/>
      <c r="G82" s="298"/>
      <c r="H82" s="298"/>
      <c r="I82" s="298"/>
      <c r="J82" s="298"/>
      <c r="K82" s="236"/>
      <c r="L82" s="298"/>
      <c r="M82" s="233"/>
      <c r="N82" s="331"/>
      <c r="R82" s="12"/>
      <c r="S82" s="12"/>
      <c r="T82" s="12"/>
    </row>
    <row r="83" spans="1:22" ht="15" thickBot="1" x14ac:dyDescent="0.4">
      <c r="A83" s="306"/>
      <c r="B83" s="309"/>
      <c r="C83" s="90" t="s">
        <v>408</v>
      </c>
      <c r="D83" s="80"/>
      <c r="E83" s="299"/>
      <c r="F83" s="299"/>
      <c r="G83" s="299"/>
      <c r="H83" s="299"/>
      <c r="I83" s="299"/>
      <c r="J83" s="299"/>
      <c r="K83" s="301"/>
      <c r="L83" s="299"/>
      <c r="M83" s="303"/>
      <c r="N83" s="333"/>
      <c r="R83" s="12"/>
      <c r="S83" s="12"/>
      <c r="T83" s="12"/>
    </row>
    <row r="84" spans="1:22" x14ac:dyDescent="0.35">
      <c r="A84" s="304" t="s">
        <v>409</v>
      </c>
      <c r="B84" s="307" t="s">
        <v>129</v>
      </c>
      <c r="C84" s="101" t="s">
        <v>410</v>
      </c>
      <c r="D84" s="82"/>
      <c r="E84" s="272"/>
      <c r="F84" s="272"/>
      <c r="G84" s="272"/>
      <c r="H84" s="272"/>
      <c r="I84" s="272"/>
      <c r="J84" s="272"/>
      <c r="K84" s="300"/>
      <c r="L84" s="272"/>
      <c r="M84" s="302"/>
      <c r="N84" s="334"/>
      <c r="R84" s="12" t="str">
        <f>IF(OR(J84='Drop downs'!$G$7,J84='Drop downs'!$G$5), B84&amp;": "&amp;K84&amp;CHAR(10),"")</f>
        <v/>
      </c>
      <c r="S84" s="12" t="str">
        <f>IF(J84='Drop downs'!$G$2,B84&amp;": "&amp;K84&amp;""," ")</f>
        <v xml:space="preserve"> </v>
      </c>
      <c r="T84" s="12" t="str">
        <f>IF(BLANK!E84='Drop downs'!$B$6,BLANK!B84&amp;": "&amp;BLANK!K84&amp;"","")</f>
        <v xml:space="preserve">IIA14: </v>
      </c>
      <c r="U84" t="str">
        <f t="shared" si="1"/>
        <v/>
      </c>
      <c r="V84" t="str">
        <f>IF(N84&gt;0,B84&amp;":"&amp;N84&amp;"
","")</f>
        <v/>
      </c>
    </row>
    <row r="85" spans="1:22" x14ac:dyDescent="0.35">
      <c r="A85" s="305"/>
      <c r="B85" s="308"/>
      <c r="C85" s="84" t="s">
        <v>411</v>
      </c>
      <c r="D85" s="3"/>
      <c r="E85" s="298"/>
      <c r="F85" s="298"/>
      <c r="G85" s="298"/>
      <c r="H85" s="298"/>
      <c r="I85" s="298"/>
      <c r="J85" s="298"/>
      <c r="K85" s="236"/>
      <c r="L85" s="298"/>
      <c r="M85" s="233"/>
      <c r="N85" s="331"/>
      <c r="R85" s="12"/>
      <c r="S85" s="12"/>
      <c r="T85" s="12"/>
    </row>
    <row r="86" spans="1:22" x14ac:dyDescent="0.35">
      <c r="A86" s="305"/>
      <c r="B86" s="308"/>
      <c r="C86" s="84" t="s">
        <v>412</v>
      </c>
      <c r="D86" s="3"/>
      <c r="E86" s="298"/>
      <c r="F86" s="298"/>
      <c r="G86" s="298"/>
      <c r="H86" s="298"/>
      <c r="I86" s="298"/>
      <c r="J86" s="298"/>
      <c r="K86" s="236"/>
      <c r="L86" s="298"/>
      <c r="M86" s="233"/>
      <c r="N86" s="331"/>
      <c r="R86" s="12"/>
      <c r="S86" s="12"/>
      <c r="T86" s="12"/>
    </row>
    <row r="87" spans="1:22" ht="15" thickBot="1" x14ac:dyDescent="0.4">
      <c r="A87" s="306"/>
      <c r="B87" s="309"/>
      <c r="C87" s="87" t="s">
        <v>413</v>
      </c>
      <c r="D87" s="80"/>
      <c r="E87" s="299"/>
      <c r="F87" s="299"/>
      <c r="G87" s="299"/>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x14ac:dyDescent="0.35">
      <c r="A96" s="292" t="str">
        <f>U8&amp;U18&amp;U20&amp;U28&amp;U36&amp;U42&amp;U47&amp;U49&amp;U54&amp;U57&amp;U65&amp;U72&amp;U77&amp;U84</f>
        <v/>
      </c>
      <c r="B96" s="293"/>
      <c r="C96" s="293"/>
      <c r="D96" s="293"/>
      <c r="E96" s="293"/>
      <c r="F96" s="293"/>
      <c r="G96" s="293"/>
      <c r="H96" s="293"/>
      <c r="I96" s="293"/>
      <c r="J96" s="293"/>
      <c r="K96" s="293"/>
      <c r="L96" s="293"/>
      <c r="M96" s="293"/>
      <c r="N96" s="294"/>
    </row>
    <row r="97" spans="1:14" x14ac:dyDescent="0.35">
      <c r="A97" s="295" t="s">
        <v>320</v>
      </c>
      <c r="B97" s="296"/>
      <c r="C97" s="296"/>
      <c r="D97" s="296"/>
      <c r="E97" s="296"/>
      <c r="F97" s="296"/>
      <c r="G97" s="296"/>
      <c r="H97" s="296"/>
      <c r="I97" s="296"/>
      <c r="J97" s="296"/>
      <c r="K97" s="296"/>
      <c r="L97" s="296"/>
      <c r="M97" s="296"/>
      <c r="N97" s="297"/>
    </row>
    <row r="98" spans="1:14" ht="186.75" customHeight="1" x14ac:dyDescent="0.35">
      <c r="A98" s="292" t="str">
        <f>V8&amp;V18&amp;V20&amp;V28&amp;V36&amp;V42&amp;V47&amp;V49&amp;V54&amp;V57&amp;V65&amp;V72&amp;V77&amp;V84</f>
        <v/>
      </c>
      <c r="B98" s="293"/>
      <c r="C98" s="293"/>
      <c r="D98" s="293"/>
      <c r="E98" s="293"/>
      <c r="F98" s="293"/>
      <c r="G98" s="293"/>
      <c r="H98" s="293"/>
      <c r="I98" s="293"/>
      <c r="J98" s="293"/>
      <c r="K98" s="293"/>
      <c r="L98" s="293"/>
      <c r="M98" s="293"/>
      <c r="N98" s="294"/>
    </row>
  </sheetData>
  <sheetProtection algorithmName="SHA-512" hashValue="NZUKQTKnNFJsl/Usy12HQTJTE+yvJ1LtY5fPk0bBOyqQr/mNZ1D85aFKfbLCri2MvtqTn20EitHCQICoPQJobw==" saltValue="IvqJFXIPMKe1Kyo2/g9dmA==" spinCount="100000" sheet="1" objects="1" scenarios="1"/>
  <autoFilter ref="A7:M87" xr:uid="{D2C47CAF-421C-4D58-AA7A-22430CCF83D7}"/>
  <mergeCells count="183">
    <mergeCell ref="A97:N97"/>
    <mergeCell ref="A98:N98"/>
    <mergeCell ref="N65:N71"/>
    <mergeCell ref="N72:N76"/>
    <mergeCell ref="N77:N83"/>
    <mergeCell ref="N84:N87"/>
    <mergeCell ref="A89:N89"/>
    <mergeCell ref="A90:N90"/>
    <mergeCell ref="A91:N91"/>
    <mergeCell ref="A92:N92"/>
    <mergeCell ref="A93:N93"/>
    <mergeCell ref="M72:M76"/>
    <mergeCell ref="A77:A83"/>
    <mergeCell ref="E77:E83"/>
    <mergeCell ref="F77:F83"/>
    <mergeCell ref="G77:G83"/>
    <mergeCell ref="H77:H83"/>
    <mergeCell ref="I77:I83"/>
    <mergeCell ref="J77:J83"/>
    <mergeCell ref="K77:K83"/>
    <mergeCell ref="L77:L83"/>
    <mergeCell ref="M77:M83"/>
    <mergeCell ref="A72:A76"/>
    <mergeCell ref="E72:E76"/>
    <mergeCell ref="N18:N19"/>
    <mergeCell ref="N20:N27"/>
    <mergeCell ref="N28:N35"/>
    <mergeCell ref="N36:N41"/>
    <mergeCell ref="N42:N46"/>
    <mergeCell ref="N47:N48"/>
    <mergeCell ref="N49:N53"/>
    <mergeCell ref="N54:N56"/>
    <mergeCell ref="N57:N6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F72:F76"/>
    <mergeCell ref="G72:G76"/>
    <mergeCell ref="H72:H76"/>
    <mergeCell ref="I72:I76"/>
    <mergeCell ref="J72:J76"/>
    <mergeCell ref="K72:K76"/>
    <mergeCell ref="L72:L76"/>
    <mergeCell ref="B72:B76"/>
    <mergeCell ref="B77:B83"/>
    <mergeCell ref="A94:N94"/>
    <mergeCell ref="A95:N95"/>
    <mergeCell ref="A96:N96"/>
    <mergeCell ref="J84:J87"/>
    <mergeCell ref="K84:K87"/>
    <mergeCell ref="L84:L87"/>
    <mergeCell ref="M84:M87"/>
    <mergeCell ref="A84:A87"/>
    <mergeCell ref="E84:E87"/>
    <mergeCell ref="F84:F87"/>
    <mergeCell ref="G84:G87"/>
    <mergeCell ref="H84:H87"/>
    <mergeCell ref="I84:I87"/>
    <mergeCell ref="B84:B87"/>
  </mergeCells>
  <conditionalFormatting sqref="C50:C53">
    <cfRule type="expression" dxfId="5167" priority="2">
      <formula>$D50="No"</formula>
    </cfRule>
  </conditionalFormatting>
  <conditionalFormatting sqref="C8:D87">
    <cfRule type="expression" dxfId="5166" priority="1">
      <formula>$D8="No"</formula>
    </cfRule>
  </conditionalFormatting>
  <conditionalFormatting sqref="J8 J18 J28 J49 J57 J65 J72 J77 J84">
    <cfRule type="cellIs" dxfId="5165" priority="34" operator="equal">
      <formula>"Significant Negative"</formula>
    </cfRule>
    <cfRule type="cellIs" dxfId="5164" priority="35" operator="equal">
      <formula>"Minor Negative"</formula>
    </cfRule>
    <cfRule type="cellIs" dxfId="5163" priority="36" operator="equal">
      <formula>"Uncertain"</formula>
    </cfRule>
    <cfRule type="cellIs" dxfId="5162" priority="37" operator="equal">
      <formula>"Neutral"</formula>
    </cfRule>
    <cfRule type="cellIs" dxfId="5161" priority="38" operator="equal">
      <formula>"Minor Positive"</formula>
    </cfRule>
    <cfRule type="cellIs" dxfId="5160" priority="39" operator="equal">
      <formula>"Significant Positive"</formula>
    </cfRule>
  </conditionalFormatting>
  <conditionalFormatting sqref="J20">
    <cfRule type="cellIs" dxfId="5159" priority="27" operator="equal">
      <formula>"Significant Positive"</formula>
    </cfRule>
    <cfRule type="cellIs" dxfId="5158" priority="22" operator="equal">
      <formula>"Significant Negative"</formula>
    </cfRule>
    <cfRule type="cellIs" dxfId="5157" priority="23" operator="equal">
      <formula>"Minor Negative"</formula>
    </cfRule>
    <cfRule type="cellIs" dxfId="5156" priority="24" operator="equal">
      <formula>"Uncertain"</formula>
    </cfRule>
    <cfRule type="cellIs" dxfId="5155" priority="25" operator="equal">
      <formula>"Neutral"</formula>
    </cfRule>
    <cfRule type="cellIs" dxfId="5154" priority="26" operator="equal">
      <formula>"Minor Positive"</formula>
    </cfRule>
  </conditionalFormatting>
  <conditionalFormatting sqref="J36">
    <cfRule type="cellIs" dxfId="5153" priority="16" operator="equal">
      <formula>"Significant Negative"</formula>
    </cfRule>
    <cfRule type="cellIs" dxfId="5152" priority="17" operator="equal">
      <formula>"Minor Negative"</formula>
    </cfRule>
    <cfRule type="cellIs" dxfId="5151" priority="18" operator="equal">
      <formula>"Uncertain"</formula>
    </cfRule>
    <cfRule type="cellIs" dxfId="5150" priority="19" operator="equal">
      <formula>"Neutral"</formula>
    </cfRule>
    <cfRule type="cellIs" dxfId="5149" priority="20" operator="equal">
      <formula>"Minor Positive"</formula>
    </cfRule>
    <cfRule type="cellIs" dxfId="5148" priority="21" operator="equal">
      <formula>"Significant Positive"</formula>
    </cfRule>
  </conditionalFormatting>
  <conditionalFormatting sqref="J42">
    <cfRule type="cellIs" dxfId="5147" priority="10" operator="equal">
      <formula>"Significant Negative"</formula>
    </cfRule>
    <cfRule type="cellIs" dxfId="5146" priority="11" operator="equal">
      <formula>"Minor Negative"</formula>
    </cfRule>
    <cfRule type="cellIs" dxfId="5145" priority="12" operator="equal">
      <formula>"Uncertain"</formula>
    </cfRule>
    <cfRule type="cellIs" dxfId="5144" priority="13" operator="equal">
      <formula>"Neutral"</formula>
    </cfRule>
    <cfRule type="cellIs" dxfId="5143" priority="14" operator="equal">
      <formula>"Minor Positive"</formula>
    </cfRule>
    <cfRule type="cellIs" dxfId="5142" priority="15" operator="equal">
      <formula>"Significant Positive"</formula>
    </cfRule>
  </conditionalFormatting>
  <conditionalFormatting sqref="J47">
    <cfRule type="cellIs" dxfId="5141" priority="28" operator="equal">
      <formula>"Significant Negative"</formula>
    </cfRule>
    <cfRule type="cellIs" dxfId="5140" priority="29" operator="equal">
      <formula>"Minor Negative"</formula>
    </cfRule>
    <cfRule type="cellIs" dxfId="5139" priority="30" operator="equal">
      <formula>"Uncertain"</formula>
    </cfRule>
    <cfRule type="cellIs" dxfId="5138" priority="31" operator="equal">
      <formula>"Neutral"</formula>
    </cfRule>
    <cfRule type="cellIs" dxfId="5137" priority="32" operator="equal">
      <formula>"Minor Positive"</formula>
    </cfRule>
    <cfRule type="cellIs" dxfId="5136" priority="33" operator="equal">
      <formula>"Significant Positive"</formula>
    </cfRule>
  </conditionalFormatting>
  <conditionalFormatting sqref="J54">
    <cfRule type="cellIs" dxfId="5135" priority="4" operator="equal">
      <formula>"Significant Negative"</formula>
    </cfRule>
    <cfRule type="cellIs" dxfId="5134" priority="5" operator="equal">
      <formula>"Minor Negative"</formula>
    </cfRule>
    <cfRule type="cellIs" dxfId="5133" priority="6" operator="equal">
      <formula>"Uncertain"</formula>
    </cfRule>
    <cfRule type="cellIs" dxfId="5132" priority="7" operator="equal">
      <formula>"Neutral"</formula>
    </cfRule>
    <cfRule type="cellIs" dxfId="5131" priority="8" operator="equal">
      <formula>"Minor Positive"</formula>
    </cfRule>
    <cfRule type="cellIs" dxfId="5130"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7A812063-33CB-48A3-AF28-0822B3E8D04A}">
          <x14:formula1>
            <xm:f>'Drop downs'!$G$2:$G$7</xm:f>
          </x14:formula1>
          <xm:sqref>J8 J18 J20 J28 J36 J42 J84 J54 J57 J65 J72 J77 J47 J49</xm:sqref>
        </x14:dataValidation>
        <x14:dataValidation type="list" allowBlank="1" showInputMessage="1" showErrorMessage="1" xr:uid="{5D102414-9580-463F-92F6-AF70B80F846B}">
          <x14:formula1>
            <xm:f>'Drop downs'!$F$2:$F$6</xm:f>
          </x14:formula1>
          <xm:sqref>I8 I18 I20 I28 I36 I42 I84 I54 I57 I65 I72 I77 I47 I49</xm:sqref>
        </x14:dataValidation>
        <x14:dataValidation type="list" allowBlank="1" showInputMessage="1" showErrorMessage="1" xr:uid="{C044E4B7-5771-4D57-A3AC-DF144182D207}">
          <x14:formula1>
            <xm:f>'Drop downs'!$E$2:$E$6</xm:f>
          </x14:formula1>
          <xm:sqref>H8 H18 H20 H28 H36 H42 H84 H54 H57 H65 H72 H77 H47 H49</xm:sqref>
        </x14:dataValidation>
        <x14:dataValidation type="list" allowBlank="1" showInputMessage="1" showErrorMessage="1" xr:uid="{FB56BA96-B883-4545-95C9-9775B8960F96}">
          <x14:formula1>
            <xm:f>'Drop downs'!$D$2:$D$7</xm:f>
          </x14:formula1>
          <xm:sqref>G8 G18 G20 G28 G36 G42 G84 G54 G57 G65 G72 G77 G47 G49</xm:sqref>
        </x14:dataValidation>
        <x14:dataValidation type="list" allowBlank="1" showInputMessage="1" showErrorMessage="1" xr:uid="{B3739D06-9348-498D-A2B6-28252681C3D6}">
          <x14:formula1>
            <xm:f>'Drop downs'!$C$2:$C$5</xm:f>
          </x14:formula1>
          <xm:sqref>F8 F18 F20 F28 F36 F42 F84 F54 F57 F65 F72 F77 F47 F49</xm:sqref>
        </x14:dataValidation>
        <x14:dataValidation type="list" allowBlank="1" showInputMessage="1" showErrorMessage="1" xr:uid="{0AC93F59-09E3-4620-A5AD-D1DA6CB204C2}">
          <x14:formula1>
            <xm:f>'Drop downs'!$B$2:$B$4</xm:f>
          </x14:formula1>
          <xm:sqref>E8 E18 E20 E28 E36 E42 E84 E54 E57 E65 E72 E77 E47 E49</xm:sqref>
        </x14:dataValidation>
        <x14:dataValidation type="list" allowBlank="1" showInputMessage="1" showErrorMessage="1" xr:uid="{6A7F0906-23DC-46D0-8831-68D4471F4B01}">
          <x14:formula1>
            <xm:f>'Drop downs'!$J$2:$J$3</xm:f>
          </x14:formula1>
          <xm:sqref>L8 L18 L20 L28 L36 L42 L84 L54 L57 L65 L72 L77 L47 L49</xm:sqref>
        </x14:dataValidation>
        <x14:dataValidation type="list" allowBlank="1" showInputMessage="1" showErrorMessage="1" xr:uid="{3D5BC366-7733-4222-9410-666D59266738}">
          <x14:formula1>
            <xm:f>'Drop downs'!$A$2:$A$3</xm:f>
          </x14:formula1>
          <xm:sqref>D8:D87</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280FA-422E-474A-8D49-EA03D99F771D}">
  <sheetPr codeName="Sheet154">
    <tabColor theme="4" tint="0.79998168889431442"/>
  </sheetPr>
  <dimension ref="A1:V98"/>
  <sheetViews>
    <sheetView topLeftCell="A49" zoomScale="70" zoomScaleNormal="70" workbookViewId="0">
      <selection activeCell="N7" sqref="N7"/>
    </sheetView>
  </sheetViews>
  <sheetFormatPr defaultColWidth="8.54296875" defaultRowHeight="14.5" x14ac:dyDescent="0.35"/>
  <cols>
    <col min="1" max="1" width="46.1796875" customWidth="1"/>
    <col min="2" max="2" width="6.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80.1796875" customWidth="1"/>
    <col min="12" max="12" width="16.54296875" customWidth="1"/>
    <col min="13" max="13" width="26" customWidth="1"/>
    <col min="14" max="14" width="27.179687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357" t="s">
        <v>1266</v>
      </c>
      <c r="D1" s="261"/>
      <c r="E1" s="261"/>
      <c r="F1" s="262"/>
      <c r="G1" s="16"/>
      <c r="I1" s="7"/>
      <c r="J1" s="7"/>
      <c r="K1" s="7"/>
    </row>
    <row r="2" spans="1:22" x14ac:dyDescent="0.35">
      <c r="A2" s="74" t="s">
        <v>29</v>
      </c>
      <c r="B2" s="9"/>
      <c r="C2" s="263" t="s">
        <v>1252</v>
      </c>
      <c r="D2" s="263"/>
      <c r="E2" s="263"/>
      <c r="F2" s="264"/>
      <c r="I2" s="8"/>
      <c r="J2" s="8"/>
      <c r="K2" s="8"/>
    </row>
    <row r="3" spans="1:22" ht="53.5" customHeight="1" x14ac:dyDescent="0.35">
      <c r="A3" s="75" t="s">
        <v>30</v>
      </c>
      <c r="B3" s="4"/>
      <c r="C3" s="263" t="s">
        <v>1267</v>
      </c>
      <c r="D3" s="263"/>
      <c r="E3" s="263"/>
      <c r="F3" s="264"/>
      <c r="I3" s="8"/>
      <c r="J3" s="8"/>
      <c r="K3" s="8"/>
    </row>
    <row r="4" spans="1:22" ht="17.25" customHeight="1" x14ac:dyDescent="0.35">
      <c r="A4" s="75" t="s">
        <v>31</v>
      </c>
      <c r="B4" s="17"/>
      <c r="C4" s="229" t="s">
        <v>444</v>
      </c>
      <c r="D4" s="229"/>
      <c r="E4" s="229"/>
      <c r="F4" s="230"/>
      <c r="I4" s="8"/>
      <c r="J4" s="8"/>
      <c r="K4" s="8"/>
    </row>
    <row r="6" spans="1:22" x14ac:dyDescent="0.35">
      <c r="A6" s="225" t="s">
        <v>32</v>
      </c>
      <c r="B6" s="225"/>
      <c r="C6" s="225"/>
      <c r="D6" s="76"/>
      <c r="E6" s="329" t="s">
        <v>33</v>
      </c>
      <c r="F6" s="329"/>
      <c r="G6" s="329"/>
      <c r="H6" s="329"/>
      <c r="I6" s="329"/>
      <c r="J6" s="329"/>
      <c r="K6" s="329"/>
      <c r="L6" s="329"/>
      <c r="M6" s="329"/>
      <c r="N6" s="329"/>
      <c r="R6" s="18"/>
      <c r="S6" s="18"/>
      <c r="T6" s="18"/>
      <c r="U6" s="18"/>
    </row>
    <row r="7" spans="1:22" ht="47" thickBot="1" x14ac:dyDescent="0.4">
      <c r="A7" s="78" t="s">
        <v>317</v>
      </c>
      <c r="B7" s="78" t="s">
        <v>35</v>
      </c>
      <c r="C7" s="78" t="s">
        <v>318</v>
      </c>
      <c r="D7" s="78" t="s">
        <v>319</v>
      </c>
      <c r="E7" s="78" t="s">
        <v>38</v>
      </c>
      <c r="F7" s="78" t="s">
        <v>39</v>
      </c>
      <c r="G7" s="78" t="s">
        <v>40</v>
      </c>
      <c r="H7" s="78" t="s">
        <v>41</v>
      </c>
      <c r="I7" s="78" t="s">
        <v>42</v>
      </c>
      <c r="J7" s="78" t="s">
        <v>43</v>
      </c>
      <c r="K7" s="78" t="s">
        <v>44</v>
      </c>
      <c r="L7" s="78" t="s">
        <v>45</v>
      </c>
      <c r="M7" s="78" t="s">
        <v>46</v>
      </c>
      <c r="N7" s="78"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432</v>
      </c>
      <c r="F8" s="325" t="s">
        <v>419</v>
      </c>
      <c r="G8" s="325" t="s">
        <v>420</v>
      </c>
      <c r="H8" s="325" t="s">
        <v>477</v>
      </c>
      <c r="I8" s="325" t="s">
        <v>422</v>
      </c>
      <c r="J8" s="310" t="s">
        <v>157</v>
      </c>
      <c r="K8" s="319" t="s">
        <v>1268</v>
      </c>
      <c r="L8" s="310" t="s">
        <v>254</v>
      </c>
      <c r="M8" s="330"/>
      <c r="N8" s="330"/>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250</v>
      </c>
      <c r="E9" s="326"/>
      <c r="F9" s="326"/>
      <c r="G9" s="326"/>
      <c r="H9" s="326"/>
      <c r="I9" s="326"/>
      <c r="J9" s="298"/>
      <c r="K9" s="236"/>
      <c r="L9" s="298"/>
      <c r="M9" s="331"/>
      <c r="N9" s="331"/>
      <c r="R9" s="12"/>
      <c r="S9" s="12"/>
      <c r="T9" s="12"/>
    </row>
    <row r="10" spans="1:22" x14ac:dyDescent="0.35">
      <c r="A10" s="317"/>
      <c r="B10" s="328"/>
      <c r="C10" s="24" t="s">
        <v>323</v>
      </c>
      <c r="D10" s="24" t="s">
        <v>254</v>
      </c>
      <c r="E10" s="326"/>
      <c r="F10" s="326"/>
      <c r="G10" s="326"/>
      <c r="H10" s="326"/>
      <c r="I10" s="326"/>
      <c r="J10" s="298"/>
      <c r="K10" s="236"/>
      <c r="L10" s="298"/>
      <c r="M10" s="331"/>
      <c r="N10" s="331"/>
      <c r="R10" s="12"/>
      <c r="S10" s="12"/>
      <c r="T10" s="12"/>
    </row>
    <row r="11" spans="1:22" x14ac:dyDescent="0.35">
      <c r="A11" s="317"/>
      <c r="B11" s="328"/>
      <c r="C11" s="24" t="s">
        <v>324</v>
      </c>
      <c r="D11" s="24" t="s">
        <v>254</v>
      </c>
      <c r="E11" s="326"/>
      <c r="F11" s="326"/>
      <c r="G11" s="326"/>
      <c r="H11" s="326"/>
      <c r="I11" s="326"/>
      <c r="J11" s="298"/>
      <c r="K11" s="236"/>
      <c r="L11" s="298"/>
      <c r="M11" s="331"/>
      <c r="N11" s="331"/>
      <c r="R11" s="12"/>
      <c r="S11" s="12"/>
      <c r="T11" s="12"/>
    </row>
    <row r="12" spans="1:22" x14ac:dyDescent="0.35">
      <c r="A12" s="317"/>
      <c r="B12" s="328"/>
      <c r="C12" s="24" t="s">
        <v>325</v>
      </c>
      <c r="D12" s="24" t="s">
        <v>254</v>
      </c>
      <c r="E12" s="326"/>
      <c r="F12" s="326"/>
      <c r="G12" s="326"/>
      <c r="H12" s="326"/>
      <c r="I12" s="326"/>
      <c r="J12" s="298"/>
      <c r="K12" s="236"/>
      <c r="L12" s="298"/>
      <c r="M12" s="331"/>
      <c r="N12" s="331"/>
      <c r="R12" s="12"/>
      <c r="S12" s="12"/>
      <c r="T12" s="12"/>
    </row>
    <row r="13" spans="1:22" x14ac:dyDescent="0.35">
      <c r="A13" s="317"/>
      <c r="B13" s="328"/>
      <c r="C13" s="24" t="s">
        <v>326</v>
      </c>
      <c r="D13" s="24" t="s">
        <v>254</v>
      </c>
      <c r="E13" s="326"/>
      <c r="F13" s="326"/>
      <c r="G13" s="326"/>
      <c r="H13" s="326"/>
      <c r="I13" s="326"/>
      <c r="J13" s="298"/>
      <c r="K13" s="236"/>
      <c r="L13" s="298"/>
      <c r="M13" s="331"/>
      <c r="N13" s="331"/>
      <c r="R13" s="12"/>
      <c r="S13" s="12"/>
      <c r="T13" s="12"/>
    </row>
    <row r="14" spans="1:22" ht="29" x14ac:dyDescent="0.35">
      <c r="A14" s="317"/>
      <c r="B14" s="328"/>
      <c r="C14" s="24" t="s">
        <v>327</v>
      </c>
      <c r="D14" s="24" t="s">
        <v>254</v>
      </c>
      <c r="E14" s="326"/>
      <c r="F14" s="326"/>
      <c r="G14" s="326"/>
      <c r="H14" s="326"/>
      <c r="I14" s="326"/>
      <c r="J14" s="298"/>
      <c r="K14" s="236"/>
      <c r="L14" s="298"/>
      <c r="M14" s="331"/>
      <c r="N14" s="331"/>
      <c r="R14" s="12"/>
      <c r="S14" s="12"/>
      <c r="T14" s="12"/>
    </row>
    <row r="15" spans="1:22" x14ac:dyDescent="0.35">
      <c r="A15" s="317"/>
      <c r="B15" s="328"/>
      <c r="C15" s="24" t="s">
        <v>328</v>
      </c>
      <c r="D15" s="24" t="s">
        <v>254</v>
      </c>
      <c r="E15" s="326"/>
      <c r="F15" s="326"/>
      <c r="G15" s="326"/>
      <c r="H15" s="326"/>
      <c r="I15" s="326"/>
      <c r="J15" s="298"/>
      <c r="K15" s="236"/>
      <c r="L15" s="298"/>
      <c r="M15" s="331"/>
      <c r="N15" s="331"/>
      <c r="R15" s="12"/>
      <c r="S15" s="12"/>
      <c r="T15" s="12"/>
    </row>
    <row r="16" spans="1:22" ht="29" x14ac:dyDescent="0.35">
      <c r="A16" s="317"/>
      <c r="B16" s="328"/>
      <c r="C16" s="24" t="s">
        <v>329</v>
      </c>
      <c r="D16" s="24" t="s">
        <v>254</v>
      </c>
      <c r="E16" s="326"/>
      <c r="F16" s="326"/>
      <c r="G16" s="326"/>
      <c r="H16" s="326"/>
      <c r="I16" s="326"/>
      <c r="J16" s="298"/>
      <c r="K16" s="236"/>
      <c r="L16" s="298"/>
      <c r="M16" s="331"/>
      <c r="N16" s="331"/>
      <c r="R16" s="12"/>
      <c r="S16" s="12"/>
      <c r="T16" s="12"/>
    </row>
    <row r="17" spans="1:22" ht="15" thickBot="1" x14ac:dyDescent="0.4">
      <c r="A17" s="318"/>
      <c r="B17" s="267"/>
      <c r="C17" s="19" t="s">
        <v>330</v>
      </c>
      <c r="D17" s="19" t="s">
        <v>254</v>
      </c>
      <c r="E17" s="258"/>
      <c r="F17" s="258"/>
      <c r="G17" s="258"/>
      <c r="H17" s="258"/>
      <c r="I17" s="258"/>
      <c r="J17" s="270"/>
      <c r="K17" s="320"/>
      <c r="L17" s="270"/>
      <c r="M17" s="332"/>
      <c r="N17" s="332"/>
      <c r="R17" s="12"/>
      <c r="S17" s="12"/>
      <c r="T17" s="12"/>
    </row>
    <row r="18" spans="1:22" ht="39" customHeight="1" x14ac:dyDescent="0.35">
      <c r="A18" s="323" t="s">
        <v>331</v>
      </c>
      <c r="B18" s="307" t="s">
        <v>117</v>
      </c>
      <c r="C18" s="86" t="s">
        <v>332</v>
      </c>
      <c r="D18" s="86" t="s">
        <v>250</v>
      </c>
      <c r="E18" s="310" t="s">
        <v>432</v>
      </c>
      <c r="F18" s="310" t="s">
        <v>419</v>
      </c>
      <c r="G18" s="310" t="s">
        <v>420</v>
      </c>
      <c r="H18" s="310" t="s">
        <v>477</v>
      </c>
      <c r="I18" s="310" t="s">
        <v>422</v>
      </c>
      <c r="J18" s="310" t="s">
        <v>157</v>
      </c>
      <c r="K18" s="319" t="s">
        <v>1269</v>
      </c>
      <c r="L18" s="310" t="s">
        <v>250</v>
      </c>
      <c r="M18" s="330"/>
      <c r="N18" s="330"/>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32"/>
      <c r="N19" s="332"/>
      <c r="R19" s="12"/>
      <c r="S19" s="12"/>
      <c r="T19" s="12"/>
    </row>
    <row r="20" spans="1:22" ht="72.5" x14ac:dyDescent="0.35">
      <c r="A20" s="316" t="s">
        <v>334</v>
      </c>
      <c r="B20" s="307" t="s">
        <v>118</v>
      </c>
      <c r="C20" s="79" t="s">
        <v>335</v>
      </c>
      <c r="D20" s="79" t="s">
        <v>254</v>
      </c>
      <c r="E20" s="310" t="s">
        <v>101</v>
      </c>
      <c r="F20" s="310" t="s">
        <v>101</v>
      </c>
      <c r="G20" s="310" t="s">
        <v>101</v>
      </c>
      <c r="H20" s="310" t="s">
        <v>101</v>
      </c>
      <c r="I20" s="310" t="s">
        <v>101</v>
      </c>
      <c r="J20" s="310" t="s">
        <v>159</v>
      </c>
      <c r="K20" s="319" t="s">
        <v>661</v>
      </c>
      <c r="L20" s="310" t="s">
        <v>250</v>
      </c>
      <c r="M20" s="330"/>
      <c r="N20" s="330"/>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17"/>
      <c r="B21" s="308"/>
      <c r="C21" s="3" t="s">
        <v>336</v>
      </c>
      <c r="D21" s="3" t="s">
        <v>254</v>
      </c>
      <c r="E21" s="298"/>
      <c r="F21" s="298"/>
      <c r="G21" s="298"/>
      <c r="H21" s="298"/>
      <c r="I21" s="298"/>
      <c r="J21" s="298"/>
      <c r="K21" s="236"/>
      <c r="L21" s="298"/>
      <c r="M21" s="331"/>
      <c r="N21" s="331"/>
      <c r="R21" s="12"/>
      <c r="S21" s="12"/>
      <c r="T21" s="12"/>
    </row>
    <row r="22" spans="1:22" ht="14.5" customHeight="1" x14ac:dyDescent="0.35">
      <c r="A22" s="317"/>
      <c r="B22" s="308"/>
      <c r="C22" s="3" t="s">
        <v>337</v>
      </c>
      <c r="D22" s="3" t="s">
        <v>254</v>
      </c>
      <c r="E22" s="298"/>
      <c r="F22" s="298"/>
      <c r="G22" s="298"/>
      <c r="H22" s="298"/>
      <c r="I22" s="298"/>
      <c r="J22" s="298"/>
      <c r="K22" s="236"/>
      <c r="L22" s="298"/>
      <c r="M22" s="331"/>
      <c r="N22" s="331"/>
      <c r="R22" s="12"/>
      <c r="S22" s="12"/>
      <c r="T22" s="12"/>
    </row>
    <row r="23" spans="1:22" x14ac:dyDescent="0.35">
      <c r="A23" s="317"/>
      <c r="B23" s="308"/>
      <c r="C23" s="3" t="s">
        <v>338</v>
      </c>
      <c r="D23" s="3" t="s">
        <v>254</v>
      </c>
      <c r="E23" s="298"/>
      <c r="F23" s="298"/>
      <c r="G23" s="298"/>
      <c r="H23" s="298"/>
      <c r="I23" s="298"/>
      <c r="J23" s="298"/>
      <c r="K23" s="236"/>
      <c r="L23" s="298"/>
      <c r="M23" s="331"/>
      <c r="N23" s="331"/>
      <c r="R23" s="12"/>
      <c r="S23" s="12"/>
      <c r="T23" s="12"/>
    </row>
    <row r="24" spans="1:22" ht="14.5" customHeight="1" x14ac:dyDescent="0.35">
      <c r="A24" s="317"/>
      <c r="B24" s="308"/>
      <c r="C24" s="3" t="s">
        <v>339</v>
      </c>
      <c r="D24" s="3" t="s">
        <v>254</v>
      </c>
      <c r="E24" s="298"/>
      <c r="F24" s="298"/>
      <c r="G24" s="298"/>
      <c r="H24" s="298"/>
      <c r="I24" s="298"/>
      <c r="J24" s="298"/>
      <c r="K24" s="236"/>
      <c r="L24" s="298"/>
      <c r="M24" s="331"/>
      <c r="N24" s="331"/>
      <c r="R24" s="12"/>
      <c r="S24" s="12"/>
      <c r="T24" s="12"/>
    </row>
    <row r="25" spans="1:22" ht="29" x14ac:dyDescent="0.35">
      <c r="A25" s="317"/>
      <c r="B25" s="308"/>
      <c r="C25" s="3" t="s">
        <v>340</v>
      </c>
      <c r="D25" s="3" t="s">
        <v>254</v>
      </c>
      <c r="E25" s="298"/>
      <c r="F25" s="298"/>
      <c r="G25" s="298"/>
      <c r="H25" s="298"/>
      <c r="I25" s="298"/>
      <c r="J25" s="298"/>
      <c r="K25" s="236"/>
      <c r="L25" s="298"/>
      <c r="M25" s="331"/>
      <c r="N25" s="331"/>
      <c r="R25" s="12"/>
      <c r="S25" s="12"/>
      <c r="T25" s="12"/>
    </row>
    <row r="26" spans="1:22" ht="14.5" customHeight="1" x14ac:dyDescent="0.35">
      <c r="A26" s="317"/>
      <c r="B26" s="308"/>
      <c r="C26" s="3" t="s">
        <v>341</v>
      </c>
      <c r="D26" s="3" t="s">
        <v>254</v>
      </c>
      <c r="E26" s="298"/>
      <c r="F26" s="298"/>
      <c r="G26" s="298"/>
      <c r="H26" s="298"/>
      <c r="I26" s="298"/>
      <c r="J26" s="298"/>
      <c r="K26" s="236"/>
      <c r="L26" s="298"/>
      <c r="M26" s="331"/>
      <c r="N26" s="331"/>
      <c r="R26" s="12"/>
      <c r="S26" s="12"/>
      <c r="T26" s="12"/>
    </row>
    <row r="27" spans="1:22" ht="29.5" thickBot="1" x14ac:dyDescent="0.4">
      <c r="A27" s="318"/>
      <c r="B27" s="309"/>
      <c r="C27" s="15" t="s">
        <v>342</v>
      </c>
      <c r="D27" s="15" t="s">
        <v>254</v>
      </c>
      <c r="E27" s="270"/>
      <c r="F27" s="270"/>
      <c r="G27" s="270"/>
      <c r="H27" s="270"/>
      <c r="I27" s="270"/>
      <c r="J27" s="270"/>
      <c r="K27" s="320"/>
      <c r="L27" s="270"/>
      <c r="M27" s="332"/>
      <c r="N27" s="332"/>
      <c r="R27" s="12"/>
      <c r="S27" s="12"/>
      <c r="T27" s="12"/>
    </row>
    <row r="28" spans="1:22" ht="29" x14ac:dyDescent="0.35">
      <c r="A28" s="316" t="s">
        <v>343</v>
      </c>
      <c r="B28" s="307" t="s">
        <v>119</v>
      </c>
      <c r="C28" s="85" t="s">
        <v>344</v>
      </c>
      <c r="D28" s="79" t="s">
        <v>254</v>
      </c>
      <c r="E28" s="310" t="s">
        <v>432</v>
      </c>
      <c r="F28" s="310" t="s">
        <v>419</v>
      </c>
      <c r="G28" s="310" t="s">
        <v>420</v>
      </c>
      <c r="H28" s="310" t="s">
        <v>477</v>
      </c>
      <c r="I28" s="310" t="s">
        <v>422</v>
      </c>
      <c r="J28" s="310" t="s">
        <v>157</v>
      </c>
      <c r="K28" s="319" t="s">
        <v>1270</v>
      </c>
      <c r="L28" s="310" t="s">
        <v>254</v>
      </c>
      <c r="M28" s="330"/>
      <c r="N28" s="330"/>
      <c r="R28" s="12" t="str">
        <f>IF(OR(J28='Drop downs'!$G$7,J28='Drop downs'!$G$5), B28&amp;": "&amp;K28&amp;CHAR(10),"")</f>
        <v/>
      </c>
      <c r="S28" s="12" t="str">
        <f>IF(J28='Drop downs'!$G$2,B28&amp;": "&amp;K28&amp;"
"," ")</f>
        <v xml:space="preserve"> </v>
      </c>
      <c r="T28" s="12" t="str">
        <f>IF(E28='Drop downs'!$B$6,B28&amp;": "&amp;K28&amp;"","")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331"/>
      <c r="N29" s="331"/>
      <c r="R29" s="12"/>
      <c r="S29" s="12"/>
      <c r="T29" s="12"/>
    </row>
    <row r="30" spans="1:22" x14ac:dyDescent="0.35">
      <c r="A30" s="317"/>
      <c r="B30" s="308"/>
      <c r="C30" s="83" t="s">
        <v>346</v>
      </c>
      <c r="D30" s="3" t="s">
        <v>254</v>
      </c>
      <c r="E30" s="298"/>
      <c r="F30" s="298"/>
      <c r="G30" s="298"/>
      <c r="H30" s="298"/>
      <c r="I30" s="298"/>
      <c r="J30" s="298"/>
      <c r="K30" s="236"/>
      <c r="L30" s="298"/>
      <c r="M30" s="331"/>
      <c r="N30" s="331"/>
      <c r="R30" s="12"/>
      <c r="S30" s="12"/>
      <c r="T30" s="12"/>
    </row>
    <row r="31" spans="1:22" ht="30" customHeight="1" x14ac:dyDescent="0.35">
      <c r="A31" s="317"/>
      <c r="B31" s="308"/>
      <c r="C31" s="83" t="s">
        <v>347</v>
      </c>
      <c r="D31" s="3" t="s">
        <v>254</v>
      </c>
      <c r="E31" s="298"/>
      <c r="F31" s="298"/>
      <c r="G31" s="298"/>
      <c r="H31" s="298"/>
      <c r="I31" s="298"/>
      <c r="J31" s="298"/>
      <c r="K31" s="236"/>
      <c r="L31" s="298"/>
      <c r="M31" s="331"/>
      <c r="N31" s="331"/>
      <c r="R31" s="12"/>
      <c r="S31" s="12"/>
      <c r="T31" s="12"/>
    </row>
    <row r="32" spans="1:22" x14ac:dyDescent="0.35">
      <c r="A32" s="317"/>
      <c r="B32" s="308"/>
      <c r="C32" s="83" t="s">
        <v>348</v>
      </c>
      <c r="D32" s="3" t="s">
        <v>254</v>
      </c>
      <c r="E32" s="298"/>
      <c r="F32" s="298"/>
      <c r="G32" s="298"/>
      <c r="H32" s="298"/>
      <c r="I32" s="298"/>
      <c r="J32" s="298"/>
      <c r="K32" s="236"/>
      <c r="L32" s="298"/>
      <c r="M32" s="331"/>
      <c r="N32" s="331"/>
      <c r="R32" s="12"/>
      <c r="S32" s="12"/>
      <c r="T32" s="12"/>
    </row>
    <row r="33" spans="1:22" x14ac:dyDescent="0.35">
      <c r="A33" s="317"/>
      <c r="B33" s="308"/>
      <c r="C33" s="83" t="s">
        <v>349</v>
      </c>
      <c r="D33" s="3" t="s">
        <v>254</v>
      </c>
      <c r="E33" s="298"/>
      <c r="F33" s="298"/>
      <c r="G33" s="298"/>
      <c r="H33" s="298"/>
      <c r="I33" s="298"/>
      <c r="J33" s="298"/>
      <c r="K33" s="236"/>
      <c r="L33" s="298"/>
      <c r="M33" s="331"/>
      <c r="N33" s="331"/>
      <c r="R33" s="12"/>
      <c r="S33" s="12"/>
      <c r="T33" s="12"/>
    </row>
    <row r="34" spans="1:22" x14ac:dyDescent="0.35">
      <c r="A34" s="317"/>
      <c r="B34" s="308"/>
      <c r="C34" s="83" t="s">
        <v>350</v>
      </c>
      <c r="D34" s="3" t="s">
        <v>254</v>
      </c>
      <c r="E34" s="298"/>
      <c r="F34" s="298"/>
      <c r="G34" s="298"/>
      <c r="H34" s="298"/>
      <c r="I34" s="298"/>
      <c r="J34" s="298"/>
      <c r="K34" s="236"/>
      <c r="L34" s="298"/>
      <c r="M34" s="331"/>
      <c r="N34" s="331"/>
      <c r="R34" s="12"/>
      <c r="S34" s="12"/>
      <c r="T34" s="12"/>
    </row>
    <row r="35" spans="1:22" ht="15" thickBot="1" x14ac:dyDescent="0.4">
      <c r="A35" s="318"/>
      <c r="B35" s="309"/>
      <c r="C35" s="100" t="s">
        <v>351</v>
      </c>
      <c r="D35" s="15" t="s">
        <v>254</v>
      </c>
      <c r="E35" s="270"/>
      <c r="F35" s="270"/>
      <c r="G35" s="270"/>
      <c r="H35" s="270"/>
      <c r="I35" s="270"/>
      <c r="J35" s="270"/>
      <c r="K35" s="320"/>
      <c r="L35" s="270"/>
      <c r="M35" s="332"/>
      <c r="N35" s="332"/>
      <c r="R35" s="12"/>
      <c r="S35" s="12"/>
      <c r="T35" s="12"/>
    </row>
    <row r="36" spans="1:22" x14ac:dyDescent="0.35">
      <c r="A36" s="316" t="s">
        <v>352</v>
      </c>
      <c r="B36" s="307" t="s">
        <v>120</v>
      </c>
      <c r="C36" s="79" t="s">
        <v>353</v>
      </c>
      <c r="D36" s="79" t="s">
        <v>254</v>
      </c>
      <c r="E36" s="310" t="s">
        <v>101</v>
      </c>
      <c r="F36" s="310" t="s">
        <v>101</v>
      </c>
      <c r="G36" s="310" t="s">
        <v>101</v>
      </c>
      <c r="H36" s="310" t="s">
        <v>101</v>
      </c>
      <c r="I36" s="310" t="s">
        <v>101</v>
      </c>
      <c r="J36" s="310" t="s">
        <v>159</v>
      </c>
      <c r="K36" s="354" t="s">
        <v>661</v>
      </c>
      <c r="L36" s="310" t="s">
        <v>254</v>
      </c>
      <c r="M36" s="330"/>
      <c r="N36" s="330"/>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17"/>
      <c r="B37" s="308"/>
      <c r="C37" s="3" t="s">
        <v>354</v>
      </c>
      <c r="D37" s="3" t="s">
        <v>254</v>
      </c>
      <c r="E37" s="298"/>
      <c r="F37" s="298"/>
      <c r="G37" s="298"/>
      <c r="H37" s="298"/>
      <c r="I37" s="298"/>
      <c r="J37" s="298"/>
      <c r="K37" s="232"/>
      <c r="L37" s="298"/>
      <c r="M37" s="331"/>
      <c r="N37" s="331"/>
      <c r="R37" s="12"/>
      <c r="S37" s="12"/>
      <c r="T37" s="12"/>
    </row>
    <row r="38" spans="1:22" x14ac:dyDescent="0.35">
      <c r="A38" s="317"/>
      <c r="B38" s="308"/>
      <c r="C38" s="3" t="s">
        <v>355</v>
      </c>
      <c r="D38" s="3" t="s">
        <v>254</v>
      </c>
      <c r="E38" s="298"/>
      <c r="F38" s="298"/>
      <c r="G38" s="298"/>
      <c r="H38" s="298"/>
      <c r="I38" s="298"/>
      <c r="J38" s="298"/>
      <c r="K38" s="232"/>
      <c r="L38" s="298"/>
      <c r="M38" s="331"/>
      <c r="N38" s="331"/>
      <c r="R38" s="12"/>
      <c r="S38" s="12"/>
      <c r="T38" s="12"/>
    </row>
    <row r="39" spans="1:22" ht="29" x14ac:dyDescent="0.35">
      <c r="A39" s="317"/>
      <c r="B39" s="308"/>
      <c r="C39" s="3" t="s">
        <v>356</v>
      </c>
      <c r="D39" s="3" t="s">
        <v>254</v>
      </c>
      <c r="E39" s="298"/>
      <c r="F39" s="298"/>
      <c r="G39" s="298"/>
      <c r="H39" s="298"/>
      <c r="I39" s="298"/>
      <c r="J39" s="298"/>
      <c r="K39" s="232"/>
      <c r="L39" s="298"/>
      <c r="M39" s="331"/>
      <c r="N39" s="331"/>
      <c r="R39" s="12"/>
      <c r="S39" s="12"/>
      <c r="T39" s="12"/>
    </row>
    <row r="40" spans="1:22" ht="43.5" x14ac:dyDescent="0.35">
      <c r="A40" s="317"/>
      <c r="B40" s="308"/>
      <c r="C40" s="3" t="s">
        <v>357</v>
      </c>
      <c r="D40" s="3" t="s">
        <v>254</v>
      </c>
      <c r="E40" s="298"/>
      <c r="F40" s="298"/>
      <c r="G40" s="298"/>
      <c r="H40" s="298"/>
      <c r="I40" s="298"/>
      <c r="J40" s="298"/>
      <c r="K40" s="232"/>
      <c r="L40" s="298"/>
      <c r="M40" s="331"/>
      <c r="N40" s="331"/>
      <c r="R40" s="12"/>
      <c r="S40" s="12"/>
      <c r="T40" s="12"/>
    </row>
    <row r="41" spans="1:22" ht="29.5" thickBot="1" x14ac:dyDescent="0.4">
      <c r="A41" s="318"/>
      <c r="B41" s="309"/>
      <c r="C41" s="15" t="s">
        <v>358</v>
      </c>
      <c r="D41" s="15" t="s">
        <v>254</v>
      </c>
      <c r="E41" s="270"/>
      <c r="F41" s="270"/>
      <c r="G41" s="270"/>
      <c r="H41" s="270"/>
      <c r="I41" s="270"/>
      <c r="J41" s="270"/>
      <c r="K41" s="355"/>
      <c r="L41" s="270"/>
      <c r="M41" s="332"/>
      <c r="N41" s="332"/>
      <c r="R41" s="12"/>
      <c r="S41" s="12"/>
      <c r="T41" s="12"/>
    </row>
    <row r="42" spans="1:22" ht="29" x14ac:dyDescent="0.35">
      <c r="A42" s="316" t="s">
        <v>359</v>
      </c>
      <c r="B42" s="307" t="s">
        <v>121</v>
      </c>
      <c r="C42" s="79" t="s">
        <v>360</v>
      </c>
      <c r="D42" s="79"/>
      <c r="E42" s="310" t="s">
        <v>101</v>
      </c>
      <c r="F42" s="310" t="s">
        <v>101</v>
      </c>
      <c r="G42" s="310" t="s">
        <v>101</v>
      </c>
      <c r="H42" s="310" t="s">
        <v>101</v>
      </c>
      <c r="I42" s="310" t="s">
        <v>101</v>
      </c>
      <c r="J42" s="310" t="s">
        <v>159</v>
      </c>
      <c r="K42" s="354" t="s">
        <v>1271</v>
      </c>
      <c r="L42" s="310" t="s">
        <v>254</v>
      </c>
      <c r="M42" s="349"/>
      <c r="N42" s="349" t="s">
        <v>1272</v>
      </c>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xml:space="preserve">IIA6:A potential enhancement to this policy could be the introduction of sustainable travel within design e.g., the increase in EV charging points included within new development.
</v>
      </c>
    </row>
    <row r="43" spans="1:22" ht="30" customHeight="1" x14ac:dyDescent="0.35">
      <c r="A43" s="317"/>
      <c r="B43" s="308"/>
      <c r="C43" s="3" t="s">
        <v>361</v>
      </c>
      <c r="D43" s="3" t="s">
        <v>254</v>
      </c>
      <c r="E43" s="298"/>
      <c r="F43" s="298"/>
      <c r="G43" s="298"/>
      <c r="H43" s="298"/>
      <c r="I43" s="298"/>
      <c r="J43" s="298"/>
      <c r="K43" s="232"/>
      <c r="L43" s="298"/>
      <c r="M43" s="350"/>
      <c r="N43" s="350"/>
      <c r="R43" s="12"/>
      <c r="S43" s="12"/>
      <c r="T43" s="12"/>
    </row>
    <row r="44" spans="1:22" x14ac:dyDescent="0.35">
      <c r="A44" s="317"/>
      <c r="B44" s="308"/>
      <c r="C44" s="3" t="s">
        <v>362</v>
      </c>
      <c r="D44" s="3" t="s">
        <v>254</v>
      </c>
      <c r="E44" s="298"/>
      <c r="F44" s="298"/>
      <c r="G44" s="298"/>
      <c r="H44" s="298"/>
      <c r="I44" s="298"/>
      <c r="J44" s="298"/>
      <c r="K44" s="232"/>
      <c r="L44" s="298"/>
      <c r="M44" s="350"/>
      <c r="N44" s="350"/>
      <c r="R44" s="12"/>
      <c r="S44" s="12"/>
      <c r="T44" s="12"/>
    </row>
    <row r="45" spans="1:22" x14ac:dyDescent="0.35">
      <c r="A45" s="317"/>
      <c r="B45" s="308"/>
      <c r="C45" s="3" t="s">
        <v>363</v>
      </c>
      <c r="D45" s="3" t="s">
        <v>254</v>
      </c>
      <c r="E45" s="298"/>
      <c r="F45" s="298"/>
      <c r="G45" s="298"/>
      <c r="H45" s="298"/>
      <c r="I45" s="298"/>
      <c r="J45" s="298"/>
      <c r="K45" s="232"/>
      <c r="L45" s="298"/>
      <c r="M45" s="350"/>
      <c r="N45" s="350"/>
      <c r="R45" s="12"/>
      <c r="S45" s="12"/>
      <c r="T45" s="12"/>
    </row>
    <row r="46" spans="1:22" ht="83.15" customHeight="1" thickBot="1" x14ac:dyDescent="0.4">
      <c r="A46" s="318"/>
      <c r="B46" s="309"/>
      <c r="C46" s="15" t="s">
        <v>364</v>
      </c>
      <c r="D46" s="15" t="s">
        <v>254</v>
      </c>
      <c r="E46" s="270"/>
      <c r="F46" s="270"/>
      <c r="G46" s="270"/>
      <c r="H46" s="270"/>
      <c r="I46" s="270"/>
      <c r="J46" s="270"/>
      <c r="K46" s="355"/>
      <c r="L46" s="270"/>
      <c r="M46" s="359"/>
      <c r="N46" s="359"/>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319" t="s">
        <v>661</v>
      </c>
      <c r="L47" s="310" t="s">
        <v>254</v>
      </c>
      <c r="M47" s="379"/>
      <c r="N47" s="330"/>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80"/>
      <c r="N48" s="332"/>
      <c r="R48" s="12"/>
      <c r="S48" s="12"/>
      <c r="T48" s="12"/>
    </row>
    <row r="49" spans="1:22" ht="29" x14ac:dyDescent="0.35">
      <c r="A49" s="316" t="s">
        <v>368</v>
      </c>
      <c r="B49" s="307" t="s">
        <v>123</v>
      </c>
      <c r="C49" s="86" t="s">
        <v>369</v>
      </c>
      <c r="D49" s="86" t="s">
        <v>250</v>
      </c>
      <c r="E49" s="310" t="s">
        <v>418</v>
      </c>
      <c r="F49" s="310" t="s">
        <v>475</v>
      </c>
      <c r="G49" s="310" t="s">
        <v>420</v>
      </c>
      <c r="H49" s="310" t="s">
        <v>628</v>
      </c>
      <c r="I49" s="310" t="s">
        <v>436</v>
      </c>
      <c r="J49" s="310" t="s">
        <v>154</v>
      </c>
      <c r="K49" s="319" t="s">
        <v>1273</v>
      </c>
      <c r="L49" s="310" t="s">
        <v>250</v>
      </c>
      <c r="M49" s="330"/>
      <c r="N49" s="330"/>
      <c r="R49" s="12" t="str">
        <f>IF(OR(J49='Drop downs'!$G$7,J49='Drop downs'!$G$5), B49&amp;": "&amp;K49&amp;CHAR(10),"")</f>
        <v/>
      </c>
      <c r="S49" s="12" t="str">
        <f>IF(J49='Drop downs'!$G$2,B49&amp;": "&amp;K49&amp;"
"," ")</f>
        <v xml:space="preserve">IIA8: The policy supports the achievement of the IIA8 objective through its contribution to the reduction of greenhouse gasses and energy efficiency measures through design and retrofitting. The policy indicates that all new buildings will have purpose led, ultra low energy design that will contribute to utilising low carbon heat, the generation of renewable energies, and have low levels of embodied carbon. These support the delivery of low carbon energy capacity in line with the London Plan (2021), and help achieve the Councils Net Zero aspirations by 2030 where all new buildings in Harrow are required to be Net Zero. High standards of sustainable design, including specified space heating demand and energy use intensity figures have been identified, to ensure energy efficiency and reduce greenhouse gas emissions. As such, a potential significant positive effect has been identified. 
</v>
      </c>
      <c r="T49" s="12" t="str">
        <f>IF(E49='Drop downs'!$B$6,B49&amp;": "&amp;K49&amp;"","")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331"/>
      <c r="N50" s="331"/>
      <c r="R50" s="12"/>
      <c r="S50" s="12"/>
      <c r="T50" s="12"/>
    </row>
    <row r="51" spans="1:22" x14ac:dyDescent="0.35">
      <c r="A51" s="317"/>
      <c r="B51" s="308"/>
      <c r="C51" s="97" t="s">
        <v>371</v>
      </c>
      <c r="D51" s="24" t="s">
        <v>250</v>
      </c>
      <c r="E51" s="298"/>
      <c r="F51" s="298"/>
      <c r="G51" s="298"/>
      <c r="H51" s="298"/>
      <c r="I51" s="298"/>
      <c r="J51" s="298"/>
      <c r="K51" s="236"/>
      <c r="L51" s="298"/>
      <c r="M51" s="331"/>
      <c r="N51" s="331"/>
      <c r="R51" s="12"/>
      <c r="S51" s="12"/>
      <c r="T51" s="12"/>
    </row>
    <row r="52" spans="1:22" x14ac:dyDescent="0.35">
      <c r="A52" s="317"/>
      <c r="B52" s="308"/>
      <c r="C52" s="24" t="s">
        <v>372</v>
      </c>
      <c r="D52" s="24" t="s">
        <v>250</v>
      </c>
      <c r="E52" s="298"/>
      <c r="F52" s="298"/>
      <c r="G52" s="298"/>
      <c r="H52" s="298"/>
      <c r="I52" s="298"/>
      <c r="J52" s="298"/>
      <c r="K52" s="236"/>
      <c r="L52" s="298"/>
      <c r="M52" s="331"/>
      <c r="N52" s="331"/>
      <c r="R52" s="12"/>
      <c r="S52" s="12"/>
      <c r="T52" s="12"/>
    </row>
    <row r="53" spans="1:22" ht="104.5" customHeight="1" thickBot="1" x14ac:dyDescent="0.4">
      <c r="A53" s="318"/>
      <c r="B53" s="309"/>
      <c r="C53" s="19" t="s">
        <v>373</v>
      </c>
      <c r="D53" s="19" t="s">
        <v>250</v>
      </c>
      <c r="E53" s="270"/>
      <c r="F53" s="270"/>
      <c r="G53" s="270"/>
      <c r="H53" s="270"/>
      <c r="I53" s="270"/>
      <c r="J53" s="270"/>
      <c r="K53" s="320"/>
      <c r="L53" s="270"/>
      <c r="M53" s="332"/>
      <c r="N53" s="332"/>
      <c r="R53" s="12"/>
      <c r="S53" s="12"/>
      <c r="T53" s="12"/>
    </row>
    <row r="54" spans="1:22" ht="29.25" customHeight="1" x14ac:dyDescent="0.35">
      <c r="A54" s="316" t="s">
        <v>374</v>
      </c>
      <c r="B54" s="307" t="s">
        <v>124</v>
      </c>
      <c r="C54" s="95" t="s">
        <v>375</v>
      </c>
      <c r="D54" s="86" t="s">
        <v>254</v>
      </c>
      <c r="E54" s="310" t="s">
        <v>418</v>
      </c>
      <c r="F54" s="310" t="s">
        <v>419</v>
      </c>
      <c r="G54" s="310" t="s">
        <v>420</v>
      </c>
      <c r="H54" s="310" t="s">
        <v>628</v>
      </c>
      <c r="I54" s="310" t="s">
        <v>422</v>
      </c>
      <c r="J54" s="310" t="s">
        <v>157</v>
      </c>
      <c r="K54" s="319" t="s">
        <v>1274</v>
      </c>
      <c r="L54" s="310" t="s">
        <v>250</v>
      </c>
      <c r="M54" s="330"/>
      <c r="N54" s="330"/>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331"/>
      <c r="N55" s="331"/>
      <c r="R55" s="12"/>
      <c r="S55" s="12"/>
      <c r="T55" s="12"/>
    </row>
    <row r="56" spans="1:22" ht="48" customHeight="1" thickBot="1" x14ac:dyDescent="0.4">
      <c r="A56" s="318"/>
      <c r="B56" s="309"/>
      <c r="C56" s="98" t="s">
        <v>377</v>
      </c>
      <c r="D56" s="19" t="s">
        <v>250</v>
      </c>
      <c r="E56" s="270"/>
      <c r="F56" s="270"/>
      <c r="G56" s="270"/>
      <c r="H56" s="270"/>
      <c r="I56" s="270"/>
      <c r="J56" s="270"/>
      <c r="K56" s="320"/>
      <c r="L56" s="270"/>
      <c r="M56" s="332"/>
      <c r="N56" s="332"/>
      <c r="R56" s="12"/>
      <c r="S56" s="12"/>
      <c r="T56" s="12"/>
    </row>
    <row r="57" spans="1:22" x14ac:dyDescent="0.35">
      <c r="A57" s="316" t="s">
        <v>378</v>
      </c>
      <c r="B57" s="307" t="s">
        <v>125</v>
      </c>
      <c r="C57" s="86" t="s">
        <v>379</v>
      </c>
      <c r="D57" s="86" t="s">
        <v>254</v>
      </c>
      <c r="E57" s="310" t="s">
        <v>432</v>
      </c>
      <c r="F57" s="310" t="s">
        <v>419</v>
      </c>
      <c r="G57" s="310" t="s">
        <v>420</v>
      </c>
      <c r="H57" s="310" t="s">
        <v>421</v>
      </c>
      <c r="I57" s="310" t="s">
        <v>436</v>
      </c>
      <c r="J57" s="310" t="s">
        <v>157</v>
      </c>
      <c r="K57" s="319" t="s">
        <v>1275</v>
      </c>
      <c r="L57" s="310" t="s">
        <v>250</v>
      </c>
      <c r="M57" s="330"/>
      <c r="N57" s="330"/>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17"/>
      <c r="B58" s="308"/>
      <c r="C58" s="24" t="s">
        <v>380</v>
      </c>
      <c r="D58" s="24" t="s">
        <v>250</v>
      </c>
      <c r="E58" s="298"/>
      <c r="F58" s="298"/>
      <c r="G58" s="298"/>
      <c r="H58" s="298"/>
      <c r="I58" s="298"/>
      <c r="J58" s="298"/>
      <c r="K58" s="236"/>
      <c r="L58" s="298"/>
      <c r="M58" s="331"/>
      <c r="N58" s="331"/>
      <c r="R58" s="12"/>
      <c r="S58" s="12"/>
      <c r="T58" s="12"/>
    </row>
    <row r="59" spans="1:22" x14ac:dyDescent="0.35">
      <c r="A59" s="317"/>
      <c r="B59" s="308"/>
      <c r="C59" s="24" t="s">
        <v>381</v>
      </c>
      <c r="D59" s="24" t="s">
        <v>254</v>
      </c>
      <c r="E59" s="298"/>
      <c r="F59" s="298"/>
      <c r="G59" s="298"/>
      <c r="H59" s="298"/>
      <c r="I59" s="298"/>
      <c r="J59" s="298"/>
      <c r="K59" s="236"/>
      <c r="L59" s="298"/>
      <c r="M59" s="331"/>
      <c r="N59" s="331"/>
      <c r="R59" s="12"/>
      <c r="S59" s="12"/>
      <c r="T59" s="12"/>
    </row>
    <row r="60" spans="1:22" x14ac:dyDescent="0.35">
      <c r="A60" s="317"/>
      <c r="B60" s="308"/>
      <c r="C60" s="24" t="s">
        <v>382</v>
      </c>
      <c r="D60" s="24" t="s">
        <v>254</v>
      </c>
      <c r="E60" s="298"/>
      <c r="F60" s="298"/>
      <c r="G60" s="298"/>
      <c r="H60" s="298"/>
      <c r="I60" s="298"/>
      <c r="J60" s="298"/>
      <c r="K60" s="236"/>
      <c r="L60" s="298"/>
      <c r="M60" s="331"/>
      <c r="N60" s="331"/>
      <c r="R60" s="12"/>
      <c r="S60" s="12"/>
      <c r="T60" s="12"/>
    </row>
    <row r="61" spans="1:22" x14ac:dyDescent="0.35">
      <c r="A61" s="317"/>
      <c r="B61" s="308"/>
      <c r="C61" s="24" t="s">
        <v>383</v>
      </c>
      <c r="D61" s="24" t="s">
        <v>254</v>
      </c>
      <c r="E61" s="298"/>
      <c r="F61" s="298"/>
      <c r="G61" s="298"/>
      <c r="H61" s="298"/>
      <c r="I61" s="298"/>
      <c r="J61" s="298"/>
      <c r="K61" s="236"/>
      <c r="L61" s="298"/>
      <c r="M61" s="331"/>
      <c r="N61" s="331"/>
      <c r="R61" s="12"/>
      <c r="S61" s="12"/>
      <c r="T61" s="12"/>
    </row>
    <row r="62" spans="1:22" x14ac:dyDescent="0.35">
      <c r="A62" s="317"/>
      <c r="B62" s="308"/>
      <c r="C62" s="24" t="s">
        <v>384</v>
      </c>
      <c r="D62" s="24" t="s">
        <v>254</v>
      </c>
      <c r="E62" s="298"/>
      <c r="F62" s="298"/>
      <c r="G62" s="298"/>
      <c r="H62" s="298"/>
      <c r="I62" s="298"/>
      <c r="J62" s="298"/>
      <c r="K62" s="236"/>
      <c r="L62" s="298"/>
      <c r="M62" s="331"/>
      <c r="N62" s="331"/>
      <c r="R62" s="12"/>
      <c r="S62" s="12"/>
      <c r="T62" s="12"/>
    </row>
    <row r="63" spans="1:22" ht="29" x14ac:dyDescent="0.35">
      <c r="A63" s="317"/>
      <c r="B63" s="308"/>
      <c r="C63" s="24" t="s">
        <v>385</v>
      </c>
      <c r="D63" s="24" t="s">
        <v>254</v>
      </c>
      <c r="E63" s="298"/>
      <c r="F63" s="298"/>
      <c r="G63" s="298"/>
      <c r="H63" s="298"/>
      <c r="I63" s="298"/>
      <c r="J63" s="298"/>
      <c r="K63" s="236"/>
      <c r="L63" s="298"/>
      <c r="M63" s="331"/>
      <c r="N63" s="331"/>
      <c r="R63" s="12"/>
      <c r="S63" s="12"/>
      <c r="T63" s="12"/>
    </row>
    <row r="64" spans="1:22" ht="15" thickBot="1" x14ac:dyDescent="0.4">
      <c r="A64" s="318"/>
      <c r="B64" s="309"/>
      <c r="C64" s="19" t="s">
        <v>386</v>
      </c>
      <c r="D64" s="19" t="s">
        <v>254</v>
      </c>
      <c r="E64" s="270"/>
      <c r="F64" s="270"/>
      <c r="G64" s="270"/>
      <c r="H64" s="270"/>
      <c r="I64" s="270"/>
      <c r="J64" s="270"/>
      <c r="K64" s="320"/>
      <c r="L64" s="270"/>
      <c r="M64" s="332"/>
      <c r="N64" s="332"/>
      <c r="R64" s="12"/>
      <c r="S64" s="12"/>
      <c r="T64" s="12"/>
    </row>
    <row r="65" spans="1:22" x14ac:dyDescent="0.35">
      <c r="A65" s="316" t="s">
        <v>387</v>
      </c>
      <c r="B65" s="307" t="s">
        <v>126</v>
      </c>
      <c r="C65" s="85" t="s">
        <v>388</v>
      </c>
      <c r="D65" s="86" t="s">
        <v>250</v>
      </c>
      <c r="E65" s="310" t="s">
        <v>432</v>
      </c>
      <c r="F65" s="310" t="s">
        <v>419</v>
      </c>
      <c r="G65" s="310" t="s">
        <v>420</v>
      </c>
      <c r="H65" s="310" t="s">
        <v>421</v>
      </c>
      <c r="I65" s="310" t="s">
        <v>436</v>
      </c>
      <c r="J65" s="310" t="s">
        <v>157</v>
      </c>
      <c r="K65" s="319" t="s">
        <v>1276</v>
      </c>
      <c r="L65" s="310" t="s">
        <v>250</v>
      </c>
      <c r="M65" s="330"/>
      <c r="N65" s="330"/>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331"/>
      <c r="N66" s="331"/>
      <c r="R66" s="12"/>
      <c r="S66" s="12"/>
      <c r="T66" s="12"/>
    </row>
    <row r="67" spans="1:22" ht="29" x14ac:dyDescent="0.35">
      <c r="A67" s="317"/>
      <c r="B67" s="308"/>
      <c r="C67" s="83" t="s">
        <v>390</v>
      </c>
      <c r="D67" s="24" t="s">
        <v>254</v>
      </c>
      <c r="E67" s="298"/>
      <c r="F67" s="298"/>
      <c r="G67" s="298"/>
      <c r="H67" s="298"/>
      <c r="I67" s="298"/>
      <c r="J67" s="298"/>
      <c r="K67" s="236"/>
      <c r="L67" s="298"/>
      <c r="M67" s="331"/>
      <c r="N67" s="331"/>
      <c r="R67" s="12"/>
      <c r="S67" s="12"/>
      <c r="T67" s="12"/>
    </row>
    <row r="68" spans="1:22" x14ac:dyDescent="0.35">
      <c r="A68" s="317"/>
      <c r="B68" s="308"/>
      <c r="C68" s="83" t="s">
        <v>391</v>
      </c>
      <c r="D68" s="24" t="s">
        <v>254</v>
      </c>
      <c r="E68" s="298"/>
      <c r="F68" s="298"/>
      <c r="G68" s="298"/>
      <c r="H68" s="298"/>
      <c r="I68" s="298"/>
      <c r="J68" s="298"/>
      <c r="K68" s="236"/>
      <c r="L68" s="298"/>
      <c r="M68" s="331"/>
      <c r="N68" s="331"/>
      <c r="R68" s="12"/>
      <c r="S68" s="12"/>
      <c r="T68" s="12"/>
    </row>
    <row r="69" spans="1:22" x14ac:dyDescent="0.35">
      <c r="A69" s="317"/>
      <c r="B69" s="308"/>
      <c r="C69" s="83" t="s">
        <v>392</v>
      </c>
      <c r="D69" s="24" t="s">
        <v>254</v>
      </c>
      <c r="E69" s="298"/>
      <c r="F69" s="298"/>
      <c r="G69" s="298"/>
      <c r="H69" s="298"/>
      <c r="I69" s="298"/>
      <c r="J69" s="298"/>
      <c r="K69" s="236"/>
      <c r="L69" s="298"/>
      <c r="M69" s="331"/>
      <c r="N69" s="331"/>
      <c r="R69" s="12"/>
      <c r="S69" s="12"/>
      <c r="T69" s="12"/>
    </row>
    <row r="70" spans="1:22" x14ac:dyDescent="0.35">
      <c r="A70" s="317"/>
      <c r="B70" s="308"/>
      <c r="C70" s="83" t="s">
        <v>393</v>
      </c>
      <c r="D70" s="24" t="s">
        <v>254</v>
      </c>
      <c r="E70" s="298"/>
      <c r="F70" s="298"/>
      <c r="G70" s="298"/>
      <c r="H70" s="298"/>
      <c r="I70" s="298"/>
      <c r="J70" s="298"/>
      <c r="K70" s="236"/>
      <c r="L70" s="298"/>
      <c r="M70" s="331"/>
      <c r="N70" s="331"/>
      <c r="R70" s="12"/>
      <c r="S70" s="12"/>
      <c r="T70" s="12"/>
    </row>
    <row r="71" spans="1:22" ht="15" thickBot="1" x14ac:dyDescent="0.4">
      <c r="A71" s="318"/>
      <c r="B71" s="309"/>
      <c r="C71" s="100" t="s">
        <v>394</v>
      </c>
      <c r="D71" s="19" t="s">
        <v>254</v>
      </c>
      <c r="E71" s="270"/>
      <c r="F71" s="270"/>
      <c r="G71" s="270"/>
      <c r="H71" s="270"/>
      <c r="I71" s="270"/>
      <c r="J71" s="270"/>
      <c r="K71" s="320"/>
      <c r="L71" s="270"/>
      <c r="M71" s="332"/>
      <c r="N71" s="332"/>
      <c r="R71" s="12"/>
      <c r="S71" s="12"/>
      <c r="T71" s="12"/>
    </row>
    <row r="72" spans="1:22" x14ac:dyDescent="0.35">
      <c r="A72" s="316" t="s">
        <v>395</v>
      </c>
      <c r="B72" s="307" t="s">
        <v>127</v>
      </c>
      <c r="C72" s="85" t="s">
        <v>396</v>
      </c>
      <c r="D72" s="86" t="s">
        <v>254</v>
      </c>
      <c r="E72" s="310" t="s">
        <v>418</v>
      </c>
      <c r="F72" s="310" t="s">
        <v>441</v>
      </c>
      <c r="G72" s="310" t="s">
        <v>420</v>
      </c>
      <c r="H72" s="310" t="s">
        <v>628</v>
      </c>
      <c r="I72" s="310" t="s">
        <v>422</v>
      </c>
      <c r="J72" s="310" t="s">
        <v>157</v>
      </c>
      <c r="K72" s="311" t="s">
        <v>1277</v>
      </c>
      <c r="L72" s="310" t="s">
        <v>250</v>
      </c>
      <c r="M72" s="330"/>
      <c r="N72" s="330"/>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17"/>
      <c r="B73" s="308"/>
      <c r="C73" s="83" t="s">
        <v>397</v>
      </c>
      <c r="D73" s="24" t="s">
        <v>250</v>
      </c>
      <c r="E73" s="298"/>
      <c r="F73" s="298"/>
      <c r="G73" s="298"/>
      <c r="H73" s="298"/>
      <c r="I73" s="298"/>
      <c r="J73" s="298"/>
      <c r="K73" s="312"/>
      <c r="L73" s="298"/>
      <c r="M73" s="331"/>
      <c r="N73" s="331"/>
      <c r="R73" s="12"/>
      <c r="S73" s="12"/>
      <c r="T73" s="12"/>
    </row>
    <row r="74" spans="1:22" x14ac:dyDescent="0.35">
      <c r="A74" s="317"/>
      <c r="B74" s="308"/>
      <c r="C74" s="83" t="s">
        <v>398</v>
      </c>
      <c r="D74" s="24" t="s">
        <v>254</v>
      </c>
      <c r="E74" s="298"/>
      <c r="F74" s="298"/>
      <c r="G74" s="298"/>
      <c r="H74" s="298"/>
      <c r="I74" s="298"/>
      <c r="J74" s="298"/>
      <c r="K74" s="312"/>
      <c r="L74" s="298"/>
      <c r="M74" s="331"/>
      <c r="N74" s="331"/>
      <c r="R74" s="12"/>
      <c r="S74" s="12"/>
      <c r="T74" s="12"/>
    </row>
    <row r="75" spans="1:22" x14ac:dyDescent="0.35">
      <c r="A75" s="317"/>
      <c r="B75" s="308"/>
      <c r="C75" s="83" t="s">
        <v>399</v>
      </c>
      <c r="D75" s="24" t="s">
        <v>250</v>
      </c>
      <c r="E75" s="298"/>
      <c r="F75" s="298"/>
      <c r="G75" s="298"/>
      <c r="H75" s="298"/>
      <c r="I75" s="298"/>
      <c r="J75" s="298"/>
      <c r="K75" s="312"/>
      <c r="L75" s="298"/>
      <c r="M75" s="331"/>
      <c r="N75" s="331"/>
      <c r="R75" s="12"/>
      <c r="S75" s="12"/>
      <c r="T75" s="12"/>
    </row>
    <row r="76" spans="1:22" ht="77.5" customHeight="1" thickBot="1" x14ac:dyDescent="0.4">
      <c r="A76" s="318"/>
      <c r="B76" s="309"/>
      <c r="C76" s="89" t="s">
        <v>400</v>
      </c>
      <c r="D76" s="19" t="s">
        <v>254</v>
      </c>
      <c r="E76" s="270"/>
      <c r="F76" s="270"/>
      <c r="G76" s="270"/>
      <c r="H76" s="270"/>
      <c r="I76" s="270"/>
      <c r="J76" s="270"/>
      <c r="K76" s="430"/>
      <c r="L76" s="270"/>
      <c r="M76" s="332"/>
      <c r="N76" s="332"/>
      <c r="R76" s="12"/>
      <c r="S76" s="12"/>
      <c r="T76" s="12"/>
    </row>
    <row r="77" spans="1:22" x14ac:dyDescent="0.35">
      <c r="A77" s="323" t="s">
        <v>401</v>
      </c>
      <c r="B77" s="307" t="s">
        <v>128</v>
      </c>
      <c r="C77" s="85" t="s">
        <v>402</v>
      </c>
      <c r="D77" s="79" t="s">
        <v>254</v>
      </c>
      <c r="E77" s="310" t="s">
        <v>101</v>
      </c>
      <c r="F77" s="310" t="s">
        <v>101</v>
      </c>
      <c r="G77" s="310" t="s">
        <v>101</v>
      </c>
      <c r="H77" s="310" t="s">
        <v>101</v>
      </c>
      <c r="I77" s="310" t="s">
        <v>101</v>
      </c>
      <c r="J77" s="310" t="s">
        <v>159</v>
      </c>
      <c r="K77" s="319" t="s">
        <v>661</v>
      </c>
      <c r="L77" s="310" t="s">
        <v>254</v>
      </c>
      <c r="M77" s="330"/>
      <c r="N77" s="330"/>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331"/>
      <c r="N78" s="331"/>
      <c r="R78" s="12"/>
      <c r="S78" s="12"/>
      <c r="T78" s="12"/>
    </row>
    <row r="79" spans="1:22" x14ac:dyDescent="0.35">
      <c r="A79" s="305"/>
      <c r="B79" s="308"/>
      <c r="C79" s="83" t="s">
        <v>404</v>
      </c>
      <c r="D79" s="3" t="s">
        <v>254</v>
      </c>
      <c r="E79" s="298"/>
      <c r="F79" s="298"/>
      <c r="G79" s="298"/>
      <c r="H79" s="298"/>
      <c r="I79" s="298"/>
      <c r="J79" s="298"/>
      <c r="K79" s="236"/>
      <c r="L79" s="298"/>
      <c r="M79" s="331"/>
      <c r="N79" s="331"/>
      <c r="R79" s="12"/>
      <c r="S79" s="12"/>
      <c r="T79" s="12"/>
    </row>
    <row r="80" spans="1:22" x14ac:dyDescent="0.35">
      <c r="A80" s="305"/>
      <c r="B80" s="308"/>
      <c r="C80" s="84" t="s">
        <v>405</v>
      </c>
      <c r="D80" s="3" t="s">
        <v>254</v>
      </c>
      <c r="E80" s="298"/>
      <c r="F80" s="298"/>
      <c r="G80" s="298"/>
      <c r="H80" s="298"/>
      <c r="I80" s="298"/>
      <c r="J80" s="298"/>
      <c r="K80" s="236"/>
      <c r="L80" s="298"/>
      <c r="M80" s="331"/>
      <c r="N80" s="331"/>
      <c r="R80" s="12"/>
      <c r="S80" s="12"/>
      <c r="T80" s="12"/>
    </row>
    <row r="81" spans="1:22" ht="29" x14ac:dyDescent="0.35">
      <c r="A81" s="305"/>
      <c r="B81" s="308"/>
      <c r="C81" s="84" t="s">
        <v>406</v>
      </c>
      <c r="D81" s="3" t="s">
        <v>254</v>
      </c>
      <c r="E81" s="298"/>
      <c r="F81" s="298"/>
      <c r="G81" s="298"/>
      <c r="H81" s="298"/>
      <c r="I81" s="298"/>
      <c r="J81" s="298"/>
      <c r="K81" s="236"/>
      <c r="L81" s="298"/>
      <c r="M81" s="331"/>
      <c r="N81" s="331"/>
      <c r="R81" s="12"/>
      <c r="S81" s="12"/>
      <c r="T81" s="12"/>
    </row>
    <row r="82" spans="1:22" ht="29" x14ac:dyDescent="0.35">
      <c r="A82" s="305"/>
      <c r="B82" s="308"/>
      <c r="C82" s="84" t="s">
        <v>407</v>
      </c>
      <c r="D82" s="3" t="s">
        <v>254</v>
      </c>
      <c r="E82" s="298"/>
      <c r="F82" s="298"/>
      <c r="G82" s="298"/>
      <c r="H82" s="298"/>
      <c r="I82" s="298"/>
      <c r="J82" s="298"/>
      <c r="K82" s="236"/>
      <c r="L82" s="298"/>
      <c r="M82" s="331"/>
      <c r="N82" s="331"/>
      <c r="R82" s="12"/>
      <c r="S82" s="12"/>
      <c r="T82" s="12"/>
    </row>
    <row r="83" spans="1:22" ht="15" thickBot="1" x14ac:dyDescent="0.4">
      <c r="A83" s="324"/>
      <c r="B83" s="309"/>
      <c r="C83" s="98" t="s">
        <v>408</v>
      </c>
      <c r="D83" s="15" t="s">
        <v>254</v>
      </c>
      <c r="E83" s="270"/>
      <c r="F83" s="270"/>
      <c r="G83" s="270"/>
      <c r="H83" s="270"/>
      <c r="I83" s="270"/>
      <c r="J83" s="270"/>
      <c r="K83" s="320"/>
      <c r="L83" s="270"/>
      <c r="M83" s="332"/>
      <c r="N83" s="332"/>
      <c r="R83" s="12"/>
      <c r="S83" s="12"/>
      <c r="T83" s="12"/>
    </row>
    <row r="84" spans="1:22" x14ac:dyDescent="0.35">
      <c r="A84" s="323" t="s">
        <v>409</v>
      </c>
      <c r="B84" s="307" t="s">
        <v>129</v>
      </c>
      <c r="C84" s="99" t="s">
        <v>410</v>
      </c>
      <c r="D84" s="79" t="s">
        <v>254</v>
      </c>
      <c r="E84" s="310" t="s">
        <v>101</v>
      </c>
      <c r="F84" s="310" t="s">
        <v>101</v>
      </c>
      <c r="G84" s="310" t="s">
        <v>101</v>
      </c>
      <c r="H84" s="310" t="s">
        <v>101</v>
      </c>
      <c r="I84" s="310" t="s">
        <v>101</v>
      </c>
      <c r="J84" s="310" t="s">
        <v>159</v>
      </c>
      <c r="K84" s="319" t="s">
        <v>661</v>
      </c>
      <c r="L84" s="310" t="s">
        <v>254</v>
      </c>
      <c r="M84" s="330"/>
      <c r="N84" s="330"/>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305"/>
      <c r="B85" s="308"/>
      <c r="C85" s="84" t="s">
        <v>411</v>
      </c>
      <c r="D85" s="3" t="s">
        <v>254</v>
      </c>
      <c r="E85" s="298"/>
      <c r="F85" s="298"/>
      <c r="G85" s="298"/>
      <c r="H85" s="298"/>
      <c r="I85" s="298"/>
      <c r="J85" s="298"/>
      <c r="K85" s="236"/>
      <c r="L85" s="298"/>
      <c r="M85" s="331"/>
      <c r="N85" s="331"/>
      <c r="R85" s="12"/>
      <c r="S85" s="12"/>
      <c r="T85" s="12"/>
    </row>
    <row r="86" spans="1:22" x14ac:dyDescent="0.35">
      <c r="A86" s="305"/>
      <c r="B86" s="308"/>
      <c r="C86" s="84" t="s">
        <v>412</v>
      </c>
      <c r="D86" s="3" t="s">
        <v>254</v>
      </c>
      <c r="E86" s="298"/>
      <c r="F86" s="298"/>
      <c r="G86" s="298"/>
      <c r="H86" s="298"/>
      <c r="I86" s="298"/>
      <c r="J86" s="298"/>
      <c r="K86" s="236"/>
      <c r="L86" s="298"/>
      <c r="M86" s="331"/>
      <c r="N86" s="331"/>
      <c r="R86" s="12"/>
      <c r="S86" s="12"/>
      <c r="T86" s="12"/>
    </row>
    <row r="87" spans="1:22" ht="15" thickBot="1" x14ac:dyDescent="0.4">
      <c r="A87" s="306"/>
      <c r="B87" s="309"/>
      <c r="C87" s="87" t="s">
        <v>413</v>
      </c>
      <c r="D87" s="81" t="s">
        <v>254</v>
      </c>
      <c r="E87" s="299"/>
      <c r="F87" s="299"/>
      <c r="G87" s="299"/>
      <c r="H87" s="299"/>
      <c r="I87" s="299"/>
      <c r="J87" s="299"/>
      <c r="K87" s="301"/>
      <c r="L87" s="299"/>
      <c r="M87" s="333"/>
      <c r="N87" s="333"/>
      <c r="R87" s="12" t="str">
        <f>IF(OR(J87='Drop downs'!$G$7,J87='Drop downs'!$G$5), B87&amp;": "&amp;K87&amp;CHAR(10),"")</f>
        <v/>
      </c>
      <c r="S87" s="12" t="str">
        <f>IF(J87='Drop downs'!$G$2,B87&amp;": "&amp;K87&amp;""," ")</f>
        <v xml:space="preserve"> </v>
      </c>
      <c r="T87" s="12"/>
    </row>
    <row r="89" spans="1:22" x14ac:dyDescent="0.35">
      <c r="A89" s="231" t="s">
        <v>57</v>
      </c>
      <c r="B89" s="231"/>
      <c r="C89" s="231"/>
      <c r="D89" s="231"/>
      <c r="E89" s="231"/>
      <c r="F89" s="231"/>
      <c r="G89" s="231"/>
      <c r="H89" s="231"/>
      <c r="I89" s="231"/>
      <c r="J89" s="231"/>
      <c r="K89" s="231"/>
      <c r="L89" s="231"/>
      <c r="M89" s="231"/>
    </row>
    <row r="90" spans="1:22" s="2" customFormat="1" ht="129" customHeight="1" x14ac:dyDescent="0.35">
      <c r="A90" s="236" t="str">
        <f>R8&amp;R18&amp;R20&amp;R28&amp;R36&amp;R42&amp;R47&amp;R48&amp;R49&amp;R54&amp;R57&amp;R65&amp;R72&amp;R77&amp;R84&amp;R87</f>
        <v/>
      </c>
      <c r="B90" s="236"/>
      <c r="C90" s="236"/>
      <c r="D90" s="236"/>
      <c r="E90" s="236"/>
      <c r="F90" s="236"/>
      <c r="G90" s="236"/>
      <c r="H90" s="236"/>
      <c r="I90" s="236"/>
      <c r="J90" s="236"/>
      <c r="K90" s="236"/>
      <c r="L90" s="236"/>
      <c r="M90" s="236"/>
    </row>
    <row r="91" spans="1:22" x14ac:dyDescent="0.35">
      <c r="A91" s="231" t="s">
        <v>59</v>
      </c>
      <c r="B91" s="231"/>
      <c r="C91" s="231"/>
      <c r="D91" s="231"/>
      <c r="E91" s="231"/>
      <c r="F91" s="231"/>
      <c r="G91" s="231"/>
      <c r="H91" s="231"/>
      <c r="I91" s="231"/>
      <c r="J91" s="231"/>
      <c r="K91" s="231"/>
      <c r="L91" s="231"/>
      <c r="M91" s="231"/>
    </row>
    <row r="92" spans="1:22" ht="50.5" customHeight="1" x14ac:dyDescent="0.35">
      <c r="A92" s="236" t="str">
        <f>S8&amp;S18&amp;S20&amp;S28&amp;S36&amp;S42&amp;S47&amp;S48&amp;S49&amp;S54&amp;S57&amp;S65&amp;S72&amp;S77&amp;S84&amp;S87</f>
        <v xml:space="preserve">       IIA8: The policy supports the achievement of the IIA8 objective through its contribution to the reduction of greenhouse gasses and energy efficiency measures through design and retrofitting. The policy indicates that all new buildings will have purpose led, ultra low energy design that will contribute to utilising low carbon heat, the generation of renewable energies, and have low levels of embodied carbon. These support the delivery of low carbon energy capacity in line with the London Plan (2021), and help achieve the Councils Net Zero aspirations by 2030 where all new buildings in Harrow are required to be Net Zero. High standards of sustainable design, including specified space heating demand and energy use intensity figures have been identified, to ensure energy efficiency and reduce greenhouse gas emissions. As such, a potential significant positive effect has been identified. 
       </v>
      </c>
      <c r="B92" s="236"/>
      <c r="C92" s="236"/>
      <c r="D92" s="236"/>
      <c r="E92" s="236"/>
      <c r="F92" s="236"/>
      <c r="G92" s="236"/>
      <c r="H92" s="236"/>
      <c r="I92" s="236"/>
      <c r="J92" s="236"/>
      <c r="K92" s="236"/>
      <c r="L92" s="236"/>
      <c r="M92" s="236"/>
    </row>
    <row r="93" spans="1:22" x14ac:dyDescent="0.35">
      <c r="A93" s="231" t="s">
        <v>61</v>
      </c>
      <c r="B93" s="231"/>
      <c r="C93" s="231"/>
      <c r="D93" s="231"/>
      <c r="E93" s="231"/>
      <c r="F93" s="231"/>
      <c r="G93" s="231"/>
      <c r="H93" s="231"/>
      <c r="I93" s="231"/>
      <c r="J93" s="231"/>
      <c r="K93" s="231"/>
      <c r="L93" s="231"/>
      <c r="M93" s="231"/>
    </row>
    <row r="94" spans="1:22" ht="150" customHeight="1" x14ac:dyDescent="0.35">
      <c r="A94" s="232"/>
      <c r="B94" s="232"/>
      <c r="C94" s="232"/>
      <c r="D94" s="232"/>
      <c r="E94" s="232"/>
      <c r="F94" s="232"/>
      <c r="G94" s="232"/>
      <c r="H94" s="232"/>
      <c r="I94" s="232"/>
      <c r="J94" s="232"/>
      <c r="K94" s="232"/>
      <c r="L94" s="232"/>
      <c r="M94" s="232"/>
    </row>
    <row r="95" spans="1:22" x14ac:dyDescent="0.35">
      <c r="A95" s="231" t="s">
        <v>46</v>
      </c>
      <c r="B95" s="231"/>
      <c r="C95" s="231"/>
      <c r="D95" s="231"/>
      <c r="E95" s="231"/>
      <c r="F95" s="231"/>
      <c r="G95" s="231"/>
      <c r="H95" s="231"/>
      <c r="I95" s="231"/>
      <c r="J95" s="231"/>
      <c r="K95" s="231"/>
      <c r="L95" s="231"/>
      <c r="M95" s="231"/>
    </row>
    <row r="96" spans="1:22" ht="186.75" customHeight="1" x14ac:dyDescent="0.35">
      <c r="A96" s="232" t="str">
        <f>U8&amp;U18&amp;U20&amp;U28&amp;U36&amp;U42&amp;U47&amp;U49&amp;U54&amp;U57&amp;U65&amp;U72&amp;U77&amp;U84</f>
        <v/>
      </c>
      <c r="B96" s="277"/>
      <c r="C96" s="232"/>
      <c r="D96" s="232"/>
      <c r="E96" s="232"/>
      <c r="F96" s="232"/>
      <c r="G96" s="232"/>
      <c r="H96" s="232"/>
      <c r="I96" s="232"/>
      <c r="J96" s="232"/>
      <c r="K96" s="232"/>
      <c r="L96" s="232"/>
      <c r="M96" s="232"/>
    </row>
    <row r="97" spans="1:14" x14ac:dyDescent="0.35">
      <c r="A97" s="295" t="s">
        <v>320</v>
      </c>
      <c r="B97" s="296"/>
      <c r="C97" s="296"/>
      <c r="D97" s="296"/>
      <c r="E97" s="296"/>
      <c r="F97" s="296"/>
      <c r="G97" s="296"/>
      <c r="H97" s="296"/>
      <c r="I97" s="296"/>
      <c r="J97" s="296"/>
      <c r="K97" s="296"/>
      <c r="L97" s="296"/>
      <c r="M97" s="296"/>
      <c r="N97" s="297"/>
    </row>
    <row r="98" spans="1:14" x14ac:dyDescent="0.35">
      <c r="A98" s="232" t="str">
        <f>V8&amp;V18&amp;V20&amp;V28&amp;V36&amp;V42&amp;V47&amp;V49&amp;V54&amp;V57&amp;V65&amp;V72&amp;V77&amp;V84</f>
        <v xml:space="preserve">IIA6:A potential enhancement to this policy could be the introduction of sustainable travel within design e.g., the increase in EV charging points included within new development.
</v>
      </c>
      <c r="B98" s="277"/>
      <c r="C98" s="232"/>
      <c r="D98" s="232"/>
      <c r="E98" s="232"/>
      <c r="F98" s="232"/>
      <c r="G98" s="232"/>
      <c r="H98" s="232"/>
      <c r="I98" s="232"/>
      <c r="J98" s="232"/>
      <c r="K98" s="232"/>
      <c r="L98" s="232"/>
      <c r="M98" s="232"/>
    </row>
  </sheetData>
  <sheetProtection algorithmName="SHA-512" hashValue="/QED8JNT9SsJ/G5eLeMADS0wqdppg1KIpfLey6u0CprSpi3xJ7rotsij5HFQNlR0UFGwG9OFLt4gBVjRUHdBcw==" saltValue="a6B9UJEciTbTde1AlA3B7w==" spinCount="100000" sheet="1" objects="1" scenarios="1"/>
  <autoFilter ref="A7:M87" xr:uid="{D2C47CAF-421C-4D58-AA7A-22430CCF83D7}"/>
  <mergeCells count="184">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609" priority="8">
      <formula>$D50="No"</formula>
    </cfRule>
  </conditionalFormatting>
  <conditionalFormatting sqref="C8:D87">
    <cfRule type="expression" dxfId="608" priority="7">
      <formula>$D8="No"</formula>
    </cfRule>
  </conditionalFormatting>
  <conditionalFormatting sqref="J8 J28 J49 J57 J65 J72 J77 J84">
    <cfRule type="cellIs" dxfId="607" priority="43" operator="equal">
      <formula>"Neutral"</formula>
    </cfRule>
    <cfRule type="cellIs" dxfId="606" priority="42" operator="equal">
      <formula>"Uncertain"</formula>
    </cfRule>
    <cfRule type="cellIs" dxfId="605" priority="41" operator="equal">
      <formula>"Minor Negative"</formula>
    </cfRule>
    <cfRule type="cellIs" dxfId="604" priority="40" operator="equal">
      <formula>"Significant Negative"</formula>
    </cfRule>
    <cfRule type="cellIs" dxfId="603" priority="44" operator="equal">
      <formula>"Minor Positive"</formula>
    </cfRule>
    <cfRule type="cellIs" dxfId="602" priority="45" operator="equal">
      <formula>"Significant Positive"</formula>
    </cfRule>
  </conditionalFormatting>
  <conditionalFormatting sqref="J18">
    <cfRule type="cellIs" dxfId="601" priority="1" operator="equal">
      <formula>"Significant Negative"</formula>
    </cfRule>
    <cfRule type="cellIs" dxfId="600" priority="2" operator="equal">
      <formula>"Minor Negative"</formula>
    </cfRule>
    <cfRule type="cellIs" dxfId="599" priority="3" operator="equal">
      <formula>"Uncertain"</formula>
    </cfRule>
    <cfRule type="cellIs" dxfId="598" priority="4" operator="equal">
      <formula>"Neutral"</formula>
    </cfRule>
    <cfRule type="cellIs" dxfId="597" priority="5" operator="equal">
      <formula>"Minor Positive"</formula>
    </cfRule>
    <cfRule type="cellIs" dxfId="596" priority="6" operator="equal">
      <formula>"Significant Positive"</formula>
    </cfRule>
  </conditionalFormatting>
  <conditionalFormatting sqref="J20">
    <cfRule type="cellIs" dxfId="595" priority="28" operator="equal">
      <formula>"Significant Negative"</formula>
    </cfRule>
    <cfRule type="cellIs" dxfId="594" priority="30" operator="equal">
      <formula>"Uncertain"</formula>
    </cfRule>
    <cfRule type="cellIs" dxfId="593" priority="31" operator="equal">
      <formula>"Neutral"</formula>
    </cfRule>
    <cfRule type="cellIs" dxfId="592" priority="32" operator="equal">
      <formula>"Minor Positive"</formula>
    </cfRule>
    <cfRule type="cellIs" dxfId="591" priority="33" operator="equal">
      <formula>"Significant Positive"</formula>
    </cfRule>
    <cfRule type="cellIs" dxfId="590" priority="29" operator="equal">
      <formula>"Minor Negative"</formula>
    </cfRule>
  </conditionalFormatting>
  <conditionalFormatting sqref="J36">
    <cfRule type="cellIs" dxfId="589" priority="25" operator="equal">
      <formula>"Neutral"</formula>
    </cfRule>
    <cfRule type="cellIs" dxfId="588" priority="26" operator="equal">
      <formula>"Minor Positive"</formula>
    </cfRule>
    <cfRule type="cellIs" dxfId="587" priority="27" operator="equal">
      <formula>"Significant Positive"</formula>
    </cfRule>
    <cfRule type="cellIs" dxfId="586" priority="23" operator="equal">
      <formula>"Minor Negative"</formula>
    </cfRule>
    <cfRule type="cellIs" dxfId="585" priority="24" operator="equal">
      <formula>"Uncertain"</formula>
    </cfRule>
    <cfRule type="cellIs" dxfId="584" priority="22" operator="equal">
      <formula>"Significant Negative"</formula>
    </cfRule>
  </conditionalFormatting>
  <conditionalFormatting sqref="J42">
    <cfRule type="cellIs" dxfId="583" priority="16" operator="equal">
      <formula>"Significant Negative"</formula>
    </cfRule>
    <cfRule type="cellIs" dxfId="582" priority="17" operator="equal">
      <formula>"Minor Negative"</formula>
    </cfRule>
    <cfRule type="cellIs" dxfId="581" priority="18" operator="equal">
      <formula>"Uncertain"</formula>
    </cfRule>
    <cfRule type="cellIs" dxfId="580" priority="19" operator="equal">
      <formula>"Neutral"</formula>
    </cfRule>
    <cfRule type="cellIs" dxfId="579" priority="21" operator="equal">
      <formula>"Significant Positive"</formula>
    </cfRule>
    <cfRule type="cellIs" dxfId="578" priority="20" operator="equal">
      <formula>"Minor Positive"</formula>
    </cfRule>
  </conditionalFormatting>
  <conditionalFormatting sqref="J47">
    <cfRule type="cellIs" dxfId="577" priority="34" operator="equal">
      <formula>"Significant Negative"</formula>
    </cfRule>
    <cfRule type="cellIs" dxfId="576" priority="36" operator="equal">
      <formula>"Uncertain"</formula>
    </cfRule>
    <cfRule type="cellIs" dxfId="575" priority="37" operator="equal">
      <formula>"Neutral"</formula>
    </cfRule>
    <cfRule type="cellIs" dxfId="574" priority="38" operator="equal">
      <formula>"Minor Positive"</formula>
    </cfRule>
    <cfRule type="cellIs" dxfId="573" priority="39" operator="equal">
      <formula>"Significant Positive"</formula>
    </cfRule>
    <cfRule type="cellIs" dxfId="572" priority="35" operator="equal">
      <formula>"Minor Negative"</formula>
    </cfRule>
  </conditionalFormatting>
  <conditionalFormatting sqref="J54">
    <cfRule type="cellIs" dxfId="571" priority="10" operator="equal">
      <formula>"Significant Negative"</formula>
    </cfRule>
    <cfRule type="cellIs" dxfId="570" priority="11" operator="equal">
      <formula>"Minor Negative"</formula>
    </cfRule>
    <cfRule type="cellIs" dxfId="569" priority="12" operator="equal">
      <formula>"Uncertain"</formula>
    </cfRule>
    <cfRule type="cellIs" dxfId="568" priority="13" operator="equal">
      <formula>"Neutral"</formula>
    </cfRule>
    <cfRule type="cellIs" dxfId="567" priority="14" operator="equal">
      <formula>"Minor Positive"</formula>
    </cfRule>
    <cfRule type="cellIs" dxfId="566" priority="15" operator="equal">
      <formula>"Significant Positive"</formula>
    </cfRule>
  </conditionalFormatting>
  <pageMargins left="0.7" right="0.7" top="0.75" bottom="0.75" header="0.3" footer="0.3"/>
  <pageSetup orientation="portrait" horizontalDpi="4294967293" verticalDpi="4294967293"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C50D8-29E7-41C8-AA3D-ECC276AF965D}">
  <sheetPr codeName="Sheet155">
    <tabColor rgb="FF7030A0"/>
  </sheetPr>
  <dimension ref="A1:V98"/>
  <sheetViews>
    <sheetView topLeftCell="A53" zoomScale="60" zoomScaleNormal="60" workbookViewId="0">
      <selection activeCell="C67" sqref="C67"/>
    </sheetView>
  </sheetViews>
  <sheetFormatPr defaultColWidth="8.54296875" defaultRowHeight="14.5" x14ac:dyDescent="0.35"/>
  <cols>
    <col min="1" max="1" width="46.1796875" customWidth="1"/>
    <col min="2" max="2" width="6.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63.81640625" customWidth="1"/>
    <col min="12" max="12" width="16.54296875" customWidth="1"/>
    <col min="13" max="13" width="22.81640625" customWidth="1"/>
    <col min="14" max="14" width="33.1796875" customWidth="1"/>
    <col min="15" max="15" width="6.1796875" hidden="1" customWidth="1"/>
    <col min="16"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357" t="s">
        <v>1278</v>
      </c>
      <c r="D1" s="261"/>
      <c r="E1" s="261"/>
      <c r="F1" s="262"/>
      <c r="G1" s="16"/>
      <c r="I1" s="7"/>
      <c r="J1" s="7"/>
      <c r="K1" s="7"/>
    </row>
    <row r="2" spans="1:22" x14ac:dyDescent="0.35">
      <c r="A2" s="74" t="s">
        <v>29</v>
      </c>
      <c r="B2" s="9"/>
      <c r="C2" s="263" t="s">
        <v>1252</v>
      </c>
      <c r="D2" s="263"/>
      <c r="E2" s="263"/>
      <c r="F2" s="264"/>
      <c r="I2" s="8"/>
      <c r="J2" s="8"/>
      <c r="K2" s="8"/>
    </row>
    <row r="3" spans="1:22" ht="30" customHeight="1" x14ac:dyDescent="0.35">
      <c r="A3" s="75" t="s">
        <v>30</v>
      </c>
      <c r="B3" s="4"/>
      <c r="C3" s="263" t="s">
        <v>1279</v>
      </c>
      <c r="D3" s="263"/>
      <c r="E3" s="263"/>
      <c r="F3" s="264"/>
      <c r="I3" s="8"/>
      <c r="J3" s="8"/>
      <c r="K3" s="8"/>
    </row>
    <row r="4" spans="1:22" ht="17.25" customHeight="1" x14ac:dyDescent="0.35">
      <c r="A4" s="75" t="s">
        <v>31</v>
      </c>
      <c r="B4" s="17"/>
      <c r="C4" s="229" t="s">
        <v>444</v>
      </c>
      <c r="D4" s="229"/>
      <c r="E4" s="229"/>
      <c r="F4" s="230"/>
      <c r="I4" s="8"/>
      <c r="J4" s="8"/>
      <c r="K4" s="8"/>
    </row>
    <row r="6" spans="1:22" x14ac:dyDescent="0.35">
      <c r="A6" s="225" t="s">
        <v>32</v>
      </c>
      <c r="B6" s="225"/>
      <c r="C6" s="225"/>
      <c r="D6" s="76"/>
      <c r="E6" s="329" t="s">
        <v>33</v>
      </c>
      <c r="F6" s="329"/>
      <c r="G6" s="329"/>
      <c r="H6" s="329"/>
      <c r="I6" s="329"/>
      <c r="J6" s="329"/>
      <c r="K6" s="329"/>
      <c r="L6" s="329"/>
      <c r="M6" s="329"/>
      <c r="N6" s="329"/>
      <c r="R6" s="18"/>
      <c r="S6" s="18"/>
      <c r="T6" s="18"/>
      <c r="U6" s="18"/>
    </row>
    <row r="7" spans="1:22" ht="47" thickBot="1" x14ac:dyDescent="0.4">
      <c r="A7" s="78" t="s">
        <v>317</v>
      </c>
      <c r="B7" s="78" t="s">
        <v>35</v>
      </c>
      <c r="C7" s="78" t="s">
        <v>318</v>
      </c>
      <c r="D7" s="78" t="s">
        <v>319</v>
      </c>
      <c r="E7" s="78" t="s">
        <v>38</v>
      </c>
      <c r="F7" s="78" t="s">
        <v>39</v>
      </c>
      <c r="G7" s="78" t="s">
        <v>40</v>
      </c>
      <c r="H7" s="78" t="s">
        <v>41</v>
      </c>
      <c r="I7" s="78" t="s">
        <v>42</v>
      </c>
      <c r="J7" s="78" t="s">
        <v>43</v>
      </c>
      <c r="K7" s="78" t="s">
        <v>44</v>
      </c>
      <c r="L7" s="78" t="s">
        <v>45</v>
      </c>
      <c r="M7" s="78" t="s">
        <v>46</v>
      </c>
      <c r="N7" s="78"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432</v>
      </c>
      <c r="F8" s="325" t="s">
        <v>419</v>
      </c>
      <c r="G8" s="325" t="s">
        <v>420</v>
      </c>
      <c r="H8" s="325" t="s">
        <v>477</v>
      </c>
      <c r="I8" s="325" t="s">
        <v>422</v>
      </c>
      <c r="J8" s="310" t="s">
        <v>157</v>
      </c>
      <c r="K8" s="319" t="s">
        <v>1268</v>
      </c>
      <c r="L8" s="310" t="s">
        <v>254</v>
      </c>
      <c r="M8" s="330"/>
      <c r="N8" s="330"/>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250</v>
      </c>
      <c r="E9" s="326"/>
      <c r="F9" s="326"/>
      <c r="G9" s="326"/>
      <c r="H9" s="326"/>
      <c r="I9" s="326"/>
      <c r="J9" s="298"/>
      <c r="K9" s="236"/>
      <c r="L9" s="298"/>
      <c r="M9" s="331"/>
      <c r="N9" s="331"/>
      <c r="R9" s="12"/>
      <c r="S9" s="12"/>
      <c r="T9" s="12"/>
    </row>
    <row r="10" spans="1:22" x14ac:dyDescent="0.35">
      <c r="A10" s="317"/>
      <c r="B10" s="328"/>
      <c r="C10" s="24" t="s">
        <v>323</v>
      </c>
      <c r="D10" s="24" t="s">
        <v>254</v>
      </c>
      <c r="E10" s="326"/>
      <c r="F10" s="326"/>
      <c r="G10" s="326"/>
      <c r="H10" s="326"/>
      <c r="I10" s="326"/>
      <c r="J10" s="298"/>
      <c r="K10" s="236"/>
      <c r="L10" s="298"/>
      <c r="M10" s="331"/>
      <c r="N10" s="331"/>
      <c r="R10" s="12"/>
      <c r="S10" s="12"/>
      <c r="T10" s="12"/>
    </row>
    <row r="11" spans="1:22" x14ac:dyDescent="0.35">
      <c r="A11" s="317"/>
      <c r="B11" s="328"/>
      <c r="C11" s="24" t="s">
        <v>324</v>
      </c>
      <c r="D11" s="24" t="s">
        <v>254</v>
      </c>
      <c r="E11" s="326"/>
      <c r="F11" s="326"/>
      <c r="G11" s="326"/>
      <c r="H11" s="326"/>
      <c r="I11" s="326"/>
      <c r="J11" s="298"/>
      <c r="K11" s="236"/>
      <c r="L11" s="298"/>
      <c r="M11" s="331"/>
      <c r="N11" s="331"/>
      <c r="R11" s="12"/>
      <c r="S11" s="12"/>
      <c r="T11" s="12"/>
    </row>
    <row r="12" spans="1:22" x14ac:dyDescent="0.35">
      <c r="A12" s="317"/>
      <c r="B12" s="328"/>
      <c r="C12" s="24" t="s">
        <v>325</v>
      </c>
      <c r="D12" s="24" t="s">
        <v>254</v>
      </c>
      <c r="E12" s="326"/>
      <c r="F12" s="326"/>
      <c r="G12" s="326"/>
      <c r="H12" s="326"/>
      <c r="I12" s="326"/>
      <c r="J12" s="298"/>
      <c r="K12" s="236"/>
      <c r="L12" s="298"/>
      <c r="M12" s="331"/>
      <c r="N12" s="331"/>
      <c r="R12" s="12"/>
      <c r="S12" s="12"/>
      <c r="T12" s="12"/>
    </row>
    <row r="13" spans="1:22" x14ac:dyDescent="0.35">
      <c r="A13" s="317"/>
      <c r="B13" s="328"/>
      <c r="C13" s="24" t="s">
        <v>326</v>
      </c>
      <c r="D13" s="24" t="s">
        <v>254</v>
      </c>
      <c r="E13" s="326"/>
      <c r="F13" s="326"/>
      <c r="G13" s="326"/>
      <c r="H13" s="326"/>
      <c r="I13" s="326"/>
      <c r="J13" s="298"/>
      <c r="K13" s="236"/>
      <c r="L13" s="298"/>
      <c r="M13" s="331"/>
      <c r="N13" s="331"/>
      <c r="R13" s="12"/>
      <c r="S13" s="12"/>
      <c r="T13" s="12"/>
    </row>
    <row r="14" spans="1:22" ht="29" x14ac:dyDescent="0.35">
      <c r="A14" s="317"/>
      <c r="B14" s="328"/>
      <c r="C14" s="24" t="s">
        <v>327</v>
      </c>
      <c r="D14" s="24" t="s">
        <v>254</v>
      </c>
      <c r="E14" s="326"/>
      <c r="F14" s="326"/>
      <c r="G14" s="326"/>
      <c r="H14" s="326"/>
      <c r="I14" s="326"/>
      <c r="J14" s="298"/>
      <c r="K14" s="236"/>
      <c r="L14" s="298"/>
      <c r="M14" s="331"/>
      <c r="N14" s="331"/>
      <c r="R14" s="12"/>
      <c r="S14" s="12"/>
      <c r="T14" s="12"/>
    </row>
    <row r="15" spans="1:22" x14ac:dyDescent="0.35">
      <c r="A15" s="317"/>
      <c r="B15" s="328"/>
      <c r="C15" s="24" t="s">
        <v>328</v>
      </c>
      <c r="D15" s="24" t="s">
        <v>254</v>
      </c>
      <c r="E15" s="326"/>
      <c r="F15" s="326"/>
      <c r="G15" s="326"/>
      <c r="H15" s="326"/>
      <c r="I15" s="326"/>
      <c r="J15" s="298"/>
      <c r="K15" s="236"/>
      <c r="L15" s="298"/>
      <c r="M15" s="331"/>
      <c r="N15" s="331"/>
      <c r="R15" s="12"/>
      <c r="S15" s="12"/>
      <c r="T15" s="12"/>
    </row>
    <row r="16" spans="1:22" ht="29" x14ac:dyDescent="0.35">
      <c r="A16" s="317"/>
      <c r="B16" s="328"/>
      <c r="C16" s="24" t="s">
        <v>329</v>
      </c>
      <c r="D16" s="24" t="s">
        <v>254</v>
      </c>
      <c r="E16" s="326"/>
      <c r="F16" s="326"/>
      <c r="G16" s="326"/>
      <c r="H16" s="326"/>
      <c r="I16" s="326"/>
      <c r="J16" s="298"/>
      <c r="K16" s="236"/>
      <c r="L16" s="298"/>
      <c r="M16" s="331"/>
      <c r="N16" s="331"/>
      <c r="R16" s="12"/>
      <c r="S16" s="12"/>
      <c r="T16" s="12"/>
    </row>
    <row r="17" spans="1:22" ht="15" thickBot="1" x14ac:dyDescent="0.4">
      <c r="A17" s="318"/>
      <c r="B17" s="267"/>
      <c r="C17" s="19" t="s">
        <v>330</v>
      </c>
      <c r="D17" s="19" t="s">
        <v>254</v>
      </c>
      <c r="E17" s="258"/>
      <c r="F17" s="258"/>
      <c r="G17" s="258"/>
      <c r="H17" s="258"/>
      <c r="I17" s="258"/>
      <c r="J17" s="270"/>
      <c r="K17" s="320"/>
      <c r="L17" s="270"/>
      <c r="M17" s="332"/>
      <c r="N17" s="332"/>
      <c r="R17" s="12"/>
      <c r="S17" s="12"/>
      <c r="T17" s="12"/>
    </row>
    <row r="18" spans="1:22" ht="39" customHeight="1" x14ac:dyDescent="0.35">
      <c r="A18" s="323" t="s">
        <v>331</v>
      </c>
      <c r="B18" s="307" t="s">
        <v>117</v>
      </c>
      <c r="C18" s="86" t="s">
        <v>332</v>
      </c>
      <c r="D18" s="86" t="s">
        <v>250</v>
      </c>
      <c r="E18" s="310" t="s">
        <v>432</v>
      </c>
      <c r="F18" s="310" t="s">
        <v>419</v>
      </c>
      <c r="G18" s="310" t="s">
        <v>420</v>
      </c>
      <c r="H18" s="310" t="s">
        <v>477</v>
      </c>
      <c r="I18" s="310" t="s">
        <v>422</v>
      </c>
      <c r="J18" s="310" t="s">
        <v>157</v>
      </c>
      <c r="K18" s="319" t="s">
        <v>1269</v>
      </c>
      <c r="L18" s="310" t="s">
        <v>250</v>
      </c>
      <c r="M18" s="330"/>
      <c r="N18" s="330"/>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32"/>
      <c r="N19" s="332"/>
      <c r="R19" s="12"/>
      <c r="S19" s="12"/>
      <c r="T19" s="12"/>
    </row>
    <row r="20" spans="1:22" ht="72.5" x14ac:dyDescent="0.35">
      <c r="A20" s="316" t="s">
        <v>334</v>
      </c>
      <c r="B20" s="307" t="s">
        <v>118</v>
      </c>
      <c r="C20" s="79" t="s">
        <v>335</v>
      </c>
      <c r="D20" s="79" t="s">
        <v>254</v>
      </c>
      <c r="E20" s="310" t="s">
        <v>101</v>
      </c>
      <c r="F20" s="310" t="s">
        <v>101</v>
      </c>
      <c r="G20" s="310" t="s">
        <v>101</v>
      </c>
      <c r="H20" s="310" t="s">
        <v>101</v>
      </c>
      <c r="I20" s="310" t="s">
        <v>101</v>
      </c>
      <c r="J20" s="310" t="s">
        <v>159</v>
      </c>
      <c r="K20" s="319" t="s">
        <v>661</v>
      </c>
      <c r="L20" s="310"/>
      <c r="M20" s="330"/>
      <c r="N20" s="330"/>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17"/>
      <c r="B21" s="308"/>
      <c r="C21" s="3" t="s">
        <v>336</v>
      </c>
      <c r="D21" s="3" t="s">
        <v>254</v>
      </c>
      <c r="E21" s="298"/>
      <c r="F21" s="298"/>
      <c r="G21" s="298"/>
      <c r="H21" s="298"/>
      <c r="I21" s="298"/>
      <c r="J21" s="298"/>
      <c r="K21" s="236"/>
      <c r="L21" s="298"/>
      <c r="M21" s="331"/>
      <c r="N21" s="331"/>
      <c r="R21" s="12"/>
      <c r="S21" s="12"/>
      <c r="T21" s="12"/>
    </row>
    <row r="22" spans="1:22" ht="14.5" customHeight="1" x14ac:dyDescent="0.35">
      <c r="A22" s="317"/>
      <c r="B22" s="308"/>
      <c r="C22" s="3" t="s">
        <v>337</v>
      </c>
      <c r="D22" s="3" t="s">
        <v>254</v>
      </c>
      <c r="E22" s="298"/>
      <c r="F22" s="298"/>
      <c r="G22" s="298"/>
      <c r="H22" s="298"/>
      <c r="I22" s="298"/>
      <c r="J22" s="298"/>
      <c r="K22" s="236"/>
      <c r="L22" s="298"/>
      <c r="M22" s="331"/>
      <c r="N22" s="331"/>
      <c r="R22" s="12"/>
      <c r="S22" s="12"/>
      <c r="T22" s="12"/>
    </row>
    <row r="23" spans="1:22" x14ac:dyDescent="0.35">
      <c r="A23" s="317"/>
      <c r="B23" s="308"/>
      <c r="C23" s="3" t="s">
        <v>338</v>
      </c>
      <c r="D23" s="3" t="s">
        <v>254</v>
      </c>
      <c r="E23" s="298"/>
      <c r="F23" s="298"/>
      <c r="G23" s="298"/>
      <c r="H23" s="298"/>
      <c r="I23" s="298"/>
      <c r="J23" s="298"/>
      <c r="K23" s="236"/>
      <c r="L23" s="298"/>
      <c r="M23" s="331"/>
      <c r="N23" s="331"/>
      <c r="R23" s="12"/>
      <c r="S23" s="12"/>
      <c r="T23" s="12"/>
    </row>
    <row r="24" spans="1:22" ht="14.5" customHeight="1" x14ac:dyDescent="0.35">
      <c r="A24" s="317"/>
      <c r="B24" s="308"/>
      <c r="C24" s="3" t="s">
        <v>339</v>
      </c>
      <c r="D24" s="3" t="s">
        <v>254</v>
      </c>
      <c r="E24" s="298"/>
      <c r="F24" s="298"/>
      <c r="G24" s="298"/>
      <c r="H24" s="298"/>
      <c r="I24" s="298"/>
      <c r="J24" s="298"/>
      <c r="K24" s="236"/>
      <c r="L24" s="298"/>
      <c r="M24" s="331"/>
      <c r="N24" s="331"/>
      <c r="R24" s="12"/>
      <c r="S24" s="12"/>
      <c r="T24" s="12"/>
    </row>
    <row r="25" spans="1:22" ht="29" x14ac:dyDescent="0.35">
      <c r="A25" s="317"/>
      <c r="B25" s="308"/>
      <c r="C25" s="3" t="s">
        <v>340</v>
      </c>
      <c r="D25" s="3" t="s">
        <v>254</v>
      </c>
      <c r="E25" s="298"/>
      <c r="F25" s="298"/>
      <c r="G25" s="298"/>
      <c r="H25" s="298"/>
      <c r="I25" s="298"/>
      <c r="J25" s="298"/>
      <c r="K25" s="236"/>
      <c r="L25" s="298"/>
      <c r="M25" s="331"/>
      <c r="N25" s="331"/>
      <c r="R25" s="12"/>
      <c r="S25" s="12"/>
      <c r="T25" s="12"/>
    </row>
    <row r="26" spans="1:22" ht="14.5" customHeight="1" x14ac:dyDescent="0.35">
      <c r="A26" s="317"/>
      <c r="B26" s="308"/>
      <c r="C26" s="3" t="s">
        <v>341</v>
      </c>
      <c r="D26" s="3" t="s">
        <v>254</v>
      </c>
      <c r="E26" s="298"/>
      <c r="F26" s="298"/>
      <c r="G26" s="298"/>
      <c r="H26" s="298"/>
      <c r="I26" s="298"/>
      <c r="J26" s="298"/>
      <c r="K26" s="236"/>
      <c r="L26" s="298"/>
      <c r="M26" s="331"/>
      <c r="N26" s="331"/>
      <c r="R26" s="12"/>
      <c r="S26" s="12"/>
      <c r="T26" s="12"/>
    </row>
    <row r="27" spans="1:22" ht="29.5" thickBot="1" x14ac:dyDescent="0.4">
      <c r="A27" s="318"/>
      <c r="B27" s="309"/>
      <c r="C27" s="15" t="s">
        <v>342</v>
      </c>
      <c r="D27" s="15" t="s">
        <v>254</v>
      </c>
      <c r="E27" s="270"/>
      <c r="F27" s="270"/>
      <c r="G27" s="270"/>
      <c r="H27" s="270"/>
      <c r="I27" s="270"/>
      <c r="J27" s="270"/>
      <c r="K27" s="320"/>
      <c r="L27" s="270"/>
      <c r="M27" s="332"/>
      <c r="N27" s="332"/>
      <c r="R27" s="12"/>
      <c r="S27" s="12"/>
      <c r="T27" s="12"/>
    </row>
    <row r="28" spans="1:22" ht="29" x14ac:dyDescent="0.35">
      <c r="A28" s="316" t="s">
        <v>343</v>
      </c>
      <c r="B28" s="307" t="s">
        <v>119</v>
      </c>
      <c r="C28" s="85" t="s">
        <v>344</v>
      </c>
      <c r="D28" s="79" t="s">
        <v>254</v>
      </c>
      <c r="E28" s="310" t="s">
        <v>432</v>
      </c>
      <c r="F28" s="310" t="s">
        <v>419</v>
      </c>
      <c r="G28" s="310" t="s">
        <v>420</v>
      </c>
      <c r="H28" s="310" t="s">
        <v>477</v>
      </c>
      <c r="I28" s="310" t="s">
        <v>422</v>
      </c>
      <c r="J28" s="310" t="s">
        <v>157</v>
      </c>
      <c r="K28" s="319" t="s">
        <v>1270</v>
      </c>
      <c r="L28" s="310" t="s">
        <v>254</v>
      </c>
      <c r="M28" s="330"/>
      <c r="N28" s="330"/>
      <c r="R28" s="12" t="str">
        <f>IF(OR(J28='Drop downs'!$G$7,J28='Drop downs'!$G$5), B28&amp;": "&amp;K28&amp;CHAR(10),"")</f>
        <v/>
      </c>
      <c r="S28" s="12" t="str">
        <f>IF(J28='Drop downs'!$G$2,B28&amp;": "&amp;K28&amp;"
"," ")</f>
        <v xml:space="preserve"> </v>
      </c>
      <c r="T28" s="12" t="str">
        <f>IF(E28='Drop downs'!$B$6,B28&amp;": "&amp;K28&amp;"","")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331"/>
      <c r="N29" s="331"/>
      <c r="R29" s="12"/>
      <c r="S29" s="12"/>
      <c r="T29" s="12"/>
    </row>
    <row r="30" spans="1:22" x14ac:dyDescent="0.35">
      <c r="A30" s="317"/>
      <c r="B30" s="308"/>
      <c r="C30" s="83" t="s">
        <v>346</v>
      </c>
      <c r="D30" s="3" t="s">
        <v>254</v>
      </c>
      <c r="E30" s="298"/>
      <c r="F30" s="298"/>
      <c r="G30" s="298"/>
      <c r="H30" s="298"/>
      <c r="I30" s="298"/>
      <c r="J30" s="298"/>
      <c r="K30" s="236"/>
      <c r="L30" s="298"/>
      <c r="M30" s="331"/>
      <c r="N30" s="331"/>
      <c r="R30" s="12"/>
      <c r="S30" s="12"/>
      <c r="T30" s="12"/>
    </row>
    <row r="31" spans="1:22" ht="30" customHeight="1" x14ac:dyDescent="0.35">
      <c r="A31" s="317"/>
      <c r="B31" s="308"/>
      <c r="C31" s="83" t="s">
        <v>347</v>
      </c>
      <c r="D31" s="3" t="s">
        <v>254</v>
      </c>
      <c r="E31" s="298"/>
      <c r="F31" s="298"/>
      <c r="G31" s="298"/>
      <c r="H31" s="298"/>
      <c r="I31" s="298"/>
      <c r="J31" s="298"/>
      <c r="K31" s="236"/>
      <c r="L31" s="298"/>
      <c r="M31" s="331"/>
      <c r="N31" s="331"/>
      <c r="R31" s="12"/>
      <c r="S31" s="12"/>
      <c r="T31" s="12"/>
    </row>
    <row r="32" spans="1:22" x14ac:dyDescent="0.35">
      <c r="A32" s="317"/>
      <c r="B32" s="308"/>
      <c r="C32" s="83" t="s">
        <v>348</v>
      </c>
      <c r="D32" s="3" t="s">
        <v>254</v>
      </c>
      <c r="E32" s="298"/>
      <c r="F32" s="298"/>
      <c r="G32" s="298"/>
      <c r="H32" s="298"/>
      <c r="I32" s="298"/>
      <c r="J32" s="298"/>
      <c r="K32" s="236"/>
      <c r="L32" s="298"/>
      <c r="M32" s="331"/>
      <c r="N32" s="331"/>
      <c r="R32" s="12"/>
      <c r="S32" s="12"/>
      <c r="T32" s="12"/>
    </row>
    <row r="33" spans="1:22" x14ac:dyDescent="0.35">
      <c r="A33" s="317"/>
      <c r="B33" s="308"/>
      <c r="C33" s="83" t="s">
        <v>349</v>
      </c>
      <c r="D33" s="3" t="s">
        <v>254</v>
      </c>
      <c r="E33" s="298"/>
      <c r="F33" s="298"/>
      <c r="G33" s="298"/>
      <c r="H33" s="298"/>
      <c r="I33" s="298"/>
      <c r="J33" s="298"/>
      <c r="K33" s="236"/>
      <c r="L33" s="298"/>
      <c r="M33" s="331"/>
      <c r="N33" s="331"/>
      <c r="R33" s="12"/>
      <c r="S33" s="12"/>
      <c r="T33" s="12"/>
    </row>
    <row r="34" spans="1:22" x14ac:dyDescent="0.35">
      <c r="A34" s="317"/>
      <c r="B34" s="308"/>
      <c r="C34" s="83" t="s">
        <v>350</v>
      </c>
      <c r="D34" s="3" t="s">
        <v>254</v>
      </c>
      <c r="E34" s="298"/>
      <c r="F34" s="298"/>
      <c r="G34" s="298"/>
      <c r="H34" s="298"/>
      <c r="I34" s="298"/>
      <c r="J34" s="298"/>
      <c r="K34" s="236"/>
      <c r="L34" s="298"/>
      <c r="M34" s="331"/>
      <c r="N34" s="331"/>
      <c r="R34" s="12"/>
      <c r="S34" s="12"/>
      <c r="T34" s="12"/>
    </row>
    <row r="35" spans="1:22" ht="15" thickBot="1" x14ac:dyDescent="0.4">
      <c r="A35" s="318"/>
      <c r="B35" s="309"/>
      <c r="C35" s="100" t="s">
        <v>351</v>
      </c>
      <c r="D35" s="15" t="s">
        <v>254</v>
      </c>
      <c r="E35" s="270"/>
      <c r="F35" s="270"/>
      <c r="G35" s="270"/>
      <c r="H35" s="270"/>
      <c r="I35" s="270"/>
      <c r="J35" s="270"/>
      <c r="K35" s="320"/>
      <c r="L35" s="270"/>
      <c r="M35" s="332"/>
      <c r="N35" s="332"/>
      <c r="R35" s="12"/>
      <c r="S35" s="12"/>
      <c r="T35" s="12"/>
    </row>
    <row r="36" spans="1:22" x14ac:dyDescent="0.35">
      <c r="A36" s="316" t="s">
        <v>352</v>
      </c>
      <c r="B36" s="307" t="s">
        <v>120</v>
      </c>
      <c r="C36" s="79" t="s">
        <v>353</v>
      </c>
      <c r="D36" s="79" t="s">
        <v>250</v>
      </c>
      <c r="E36" s="310" t="s">
        <v>432</v>
      </c>
      <c r="F36" s="310" t="s">
        <v>419</v>
      </c>
      <c r="G36" s="310" t="s">
        <v>420</v>
      </c>
      <c r="H36" s="310" t="s">
        <v>628</v>
      </c>
      <c r="I36" s="310" t="s">
        <v>422</v>
      </c>
      <c r="J36" s="310" t="s">
        <v>157</v>
      </c>
      <c r="K36" s="354" t="s">
        <v>1280</v>
      </c>
      <c r="L36" s="310" t="s">
        <v>254</v>
      </c>
      <c r="M36" s="330"/>
      <c r="N36" s="330"/>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17"/>
      <c r="B37" s="308"/>
      <c r="C37" s="3" t="s">
        <v>354</v>
      </c>
      <c r="D37" s="3" t="s">
        <v>250</v>
      </c>
      <c r="E37" s="298"/>
      <c r="F37" s="298"/>
      <c r="G37" s="298"/>
      <c r="H37" s="298"/>
      <c r="I37" s="298"/>
      <c r="J37" s="298"/>
      <c r="K37" s="232"/>
      <c r="L37" s="298"/>
      <c r="M37" s="331"/>
      <c r="N37" s="331"/>
      <c r="R37" s="12"/>
      <c r="S37" s="12"/>
      <c r="T37" s="12"/>
    </row>
    <row r="38" spans="1:22" x14ac:dyDescent="0.35">
      <c r="A38" s="317"/>
      <c r="B38" s="308"/>
      <c r="C38" s="3" t="s">
        <v>355</v>
      </c>
      <c r="D38" s="3" t="s">
        <v>254</v>
      </c>
      <c r="E38" s="298"/>
      <c r="F38" s="298"/>
      <c r="G38" s="298"/>
      <c r="H38" s="298"/>
      <c r="I38" s="298"/>
      <c r="J38" s="298"/>
      <c r="K38" s="232"/>
      <c r="L38" s="298"/>
      <c r="M38" s="331"/>
      <c r="N38" s="331"/>
      <c r="R38" s="12"/>
      <c r="S38" s="12"/>
      <c r="T38" s="12"/>
    </row>
    <row r="39" spans="1:22" ht="29" x14ac:dyDescent="0.35">
      <c r="A39" s="317"/>
      <c r="B39" s="308"/>
      <c r="C39" s="3" t="s">
        <v>356</v>
      </c>
      <c r="D39" s="3" t="s">
        <v>254</v>
      </c>
      <c r="E39" s="298"/>
      <c r="F39" s="298"/>
      <c r="G39" s="298"/>
      <c r="H39" s="298"/>
      <c r="I39" s="298"/>
      <c r="J39" s="298"/>
      <c r="K39" s="232"/>
      <c r="L39" s="298"/>
      <c r="M39" s="331"/>
      <c r="N39" s="331"/>
      <c r="R39" s="12"/>
      <c r="S39" s="12"/>
      <c r="T39" s="12"/>
    </row>
    <row r="40" spans="1:22" ht="43.5" x14ac:dyDescent="0.35">
      <c r="A40" s="317"/>
      <c r="B40" s="308"/>
      <c r="C40" s="3" t="s">
        <v>357</v>
      </c>
      <c r="D40" s="3" t="s">
        <v>254</v>
      </c>
      <c r="E40" s="298"/>
      <c r="F40" s="298"/>
      <c r="G40" s="298"/>
      <c r="H40" s="298"/>
      <c r="I40" s="298"/>
      <c r="J40" s="298"/>
      <c r="K40" s="232"/>
      <c r="L40" s="298"/>
      <c r="M40" s="331"/>
      <c r="N40" s="331"/>
      <c r="R40" s="12"/>
      <c r="S40" s="12"/>
      <c r="T40" s="12"/>
    </row>
    <row r="41" spans="1:22" ht="29.5" thickBot="1" x14ac:dyDescent="0.4">
      <c r="A41" s="318"/>
      <c r="B41" s="309"/>
      <c r="C41" s="15" t="s">
        <v>358</v>
      </c>
      <c r="D41" s="15" t="s">
        <v>250</v>
      </c>
      <c r="E41" s="270"/>
      <c r="F41" s="270"/>
      <c r="G41" s="270"/>
      <c r="H41" s="270"/>
      <c r="I41" s="270"/>
      <c r="J41" s="270"/>
      <c r="K41" s="355"/>
      <c r="L41" s="270"/>
      <c r="M41" s="332"/>
      <c r="N41" s="332"/>
      <c r="R41" s="12"/>
      <c r="S41" s="12"/>
      <c r="T41" s="12"/>
    </row>
    <row r="42" spans="1:22" ht="29" x14ac:dyDescent="0.35">
      <c r="A42" s="316" t="s">
        <v>359</v>
      </c>
      <c r="B42" s="307" t="s">
        <v>121</v>
      </c>
      <c r="C42" s="79" t="s">
        <v>360</v>
      </c>
      <c r="D42" s="79"/>
      <c r="E42" s="310" t="s">
        <v>101</v>
      </c>
      <c r="F42" s="310" t="s">
        <v>101</v>
      </c>
      <c r="G42" s="310" t="s">
        <v>101</v>
      </c>
      <c r="H42" s="310" t="s">
        <v>101</v>
      </c>
      <c r="I42" s="310" t="s">
        <v>101</v>
      </c>
      <c r="J42" s="310" t="s">
        <v>159</v>
      </c>
      <c r="K42" s="354" t="s">
        <v>1271</v>
      </c>
      <c r="L42" s="310" t="s">
        <v>254</v>
      </c>
      <c r="M42" s="349"/>
      <c r="N42" s="349" t="s">
        <v>1281</v>
      </c>
      <c r="O42" t="s">
        <v>1282</v>
      </c>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xml:space="preserve">IIA6:A potential enhancement to this policy could be the introduction of sustainable travel within design e.g., the increase in EV charging points included within new development, Solar PV on top of new development to regenerate renewable energy. 
</v>
      </c>
    </row>
    <row r="43" spans="1:22" ht="30" customHeight="1" x14ac:dyDescent="0.35">
      <c r="A43" s="317"/>
      <c r="B43" s="308"/>
      <c r="C43" s="3" t="s">
        <v>361</v>
      </c>
      <c r="D43" s="3" t="s">
        <v>254</v>
      </c>
      <c r="E43" s="298"/>
      <c r="F43" s="298"/>
      <c r="G43" s="298"/>
      <c r="H43" s="298"/>
      <c r="I43" s="298"/>
      <c r="J43" s="298"/>
      <c r="K43" s="232"/>
      <c r="L43" s="298"/>
      <c r="M43" s="350"/>
      <c r="N43" s="350"/>
      <c r="R43" s="12"/>
      <c r="S43" s="12"/>
      <c r="T43" s="12"/>
    </row>
    <row r="44" spans="1:22" x14ac:dyDescent="0.35">
      <c r="A44" s="317"/>
      <c r="B44" s="308"/>
      <c r="C44" s="3" t="s">
        <v>362</v>
      </c>
      <c r="D44" s="3" t="s">
        <v>254</v>
      </c>
      <c r="E44" s="298"/>
      <c r="F44" s="298"/>
      <c r="G44" s="298"/>
      <c r="H44" s="298"/>
      <c r="I44" s="298"/>
      <c r="J44" s="298"/>
      <c r="K44" s="232"/>
      <c r="L44" s="298"/>
      <c r="M44" s="350"/>
      <c r="N44" s="350"/>
      <c r="R44" s="12"/>
      <c r="S44" s="12"/>
      <c r="T44" s="12"/>
    </row>
    <row r="45" spans="1:22" x14ac:dyDescent="0.35">
      <c r="A45" s="317"/>
      <c r="B45" s="308"/>
      <c r="C45" s="3" t="s">
        <v>363</v>
      </c>
      <c r="D45" s="3" t="s">
        <v>254</v>
      </c>
      <c r="E45" s="298"/>
      <c r="F45" s="298"/>
      <c r="G45" s="298"/>
      <c r="H45" s="298"/>
      <c r="I45" s="298"/>
      <c r="J45" s="298"/>
      <c r="K45" s="232"/>
      <c r="L45" s="298"/>
      <c r="M45" s="350"/>
      <c r="N45" s="350"/>
      <c r="R45" s="12"/>
      <c r="S45" s="12"/>
      <c r="T45" s="12"/>
    </row>
    <row r="46" spans="1:22" ht="83.15" customHeight="1" thickBot="1" x14ac:dyDescent="0.4">
      <c r="A46" s="318"/>
      <c r="B46" s="309"/>
      <c r="C46" s="15" t="s">
        <v>364</v>
      </c>
      <c r="D46" s="15" t="s">
        <v>254</v>
      </c>
      <c r="E46" s="270"/>
      <c r="F46" s="270"/>
      <c r="G46" s="270"/>
      <c r="H46" s="270"/>
      <c r="I46" s="270"/>
      <c r="J46" s="270"/>
      <c r="K46" s="355"/>
      <c r="L46" s="270"/>
      <c r="M46" s="359"/>
      <c r="N46" s="359"/>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319" t="s">
        <v>661</v>
      </c>
      <c r="L47" s="310" t="s">
        <v>254</v>
      </c>
      <c r="M47" s="379"/>
      <c r="N47" s="330"/>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80"/>
      <c r="N48" s="332"/>
      <c r="R48" s="12"/>
      <c r="S48" s="12"/>
      <c r="T48" s="12"/>
    </row>
    <row r="49" spans="1:22" ht="29" x14ac:dyDescent="0.35">
      <c r="A49" s="316" t="s">
        <v>368</v>
      </c>
      <c r="B49" s="307" t="s">
        <v>123</v>
      </c>
      <c r="C49" s="86" t="s">
        <v>369</v>
      </c>
      <c r="D49" s="86" t="s">
        <v>250</v>
      </c>
      <c r="E49" s="310" t="s">
        <v>418</v>
      </c>
      <c r="F49" s="310" t="s">
        <v>475</v>
      </c>
      <c r="G49" s="310" t="s">
        <v>420</v>
      </c>
      <c r="H49" s="310" t="s">
        <v>628</v>
      </c>
      <c r="I49" s="310" t="s">
        <v>436</v>
      </c>
      <c r="J49" s="310" t="s">
        <v>839</v>
      </c>
      <c r="K49" s="354" t="s">
        <v>1283</v>
      </c>
      <c r="L49" s="310" t="s">
        <v>250</v>
      </c>
      <c r="M49" s="330"/>
      <c r="N49" s="330"/>
      <c r="R49" s="12" t="str">
        <f>IF(OR(J49='Drop downs'!$G$7,J49='Drop downs'!$G$5), B49&amp;": "&amp;K49&amp;CHAR(10),"")</f>
        <v xml:space="preserve">IIA8: The alternative policy supports the achievement of the IIA8 objective through its contribution to the reduction of greenhouse gasses and energy efficiency measures through design and retrofitting. The alternative only focusses on major development proposals, however, i.e. those with greater than 10 units, or sites less than 0.25 hectares. The proportion of development coming forward on small sites within the Borough is likely to be quite significant given the nature of the Borough and the London Plan targets. This would likely undermine the intent for all buildings to meet net zero, and therefore would have a lesser effect on carbon reduction than Policy CN1. It would also mean that many buildings within the suburban area would not be required to achieve net zero design, which would be a missed opportunity to minimise carbon emissions and future proof the boroughs buildings. As such, although the alternative supports the delivery of low carbon energy capacity in line with the London Plan (2021) and helps achieve the Councils Net Zero aspirations by 2030, it does not meet the requirements that all new buildings in Harrow are required to be Net Zero. As such, a potential significant negative effect has been identified. 
</v>
      </c>
      <c r="S49" s="12" t="str">
        <f>IF(J49='Drop downs'!$G$2,B49&amp;": "&amp;K49&amp;"
"," ")</f>
        <v xml:space="preserve"> </v>
      </c>
      <c r="T49" s="12" t="str">
        <f>IF(E49='Drop downs'!$B$6,B49&amp;": "&amp;K49&amp;"","")</f>
        <v/>
      </c>
      <c r="U49" t="str">
        <f t="shared" si="0"/>
        <v/>
      </c>
      <c r="V49" t="str">
        <f>IF(N49&gt;0,B49&amp;":"&amp;N49&amp;"
","")</f>
        <v/>
      </c>
    </row>
    <row r="50" spans="1:22" x14ac:dyDescent="0.35">
      <c r="A50" s="317"/>
      <c r="B50" s="308"/>
      <c r="C50" s="24" t="s">
        <v>370</v>
      </c>
      <c r="D50" s="24" t="s">
        <v>254</v>
      </c>
      <c r="E50" s="298"/>
      <c r="F50" s="298"/>
      <c r="G50" s="298"/>
      <c r="H50" s="298"/>
      <c r="I50" s="298"/>
      <c r="J50" s="298"/>
      <c r="K50" s="232"/>
      <c r="L50" s="298"/>
      <c r="M50" s="331"/>
      <c r="N50" s="331"/>
      <c r="R50" s="12"/>
      <c r="S50" s="12"/>
      <c r="T50" s="12"/>
    </row>
    <row r="51" spans="1:22" x14ac:dyDescent="0.35">
      <c r="A51" s="317"/>
      <c r="B51" s="308"/>
      <c r="C51" s="97" t="s">
        <v>371</v>
      </c>
      <c r="D51" s="24" t="s">
        <v>250</v>
      </c>
      <c r="E51" s="298"/>
      <c r="F51" s="298"/>
      <c r="G51" s="298"/>
      <c r="H51" s="298"/>
      <c r="I51" s="298"/>
      <c r="J51" s="298"/>
      <c r="K51" s="232"/>
      <c r="L51" s="298"/>
      <c r="M51" s="331"/>
      <c r="N51" s="331"/>
      <c r="R51" s="12"/>
      <c r="S51" s="12"/>
      <c r="T51" s="12"/>
    </row>
    <row r="52" spans="1:22" x14ac:dyDescent="0.35">
      <c r="A52" s="317"/>
      <c r="B52" s="308"/>
      <c r="C52" s="24" t="s">
        <v>372</v>
      </c>
      <c r="D52" s="24" t="s">
        <v>250</v>
      </c>
      <c r="E52" s="298"/>
      <c r="F52" s="298"/>
      <c r="G52" s="298"/>
      <c r="H52" s="298"/>
      <c r="I52" s="298"/>
      <c r="J52" s="298"/>
      <c r="K52" s="232"/>
      <c r="L52" s="298"/>
      <c r="M52" s="331"/>
      <c r="N52" s="331"/>
      <c r="R52" s="12"/>
      <c r="S52" s="12"/>
      <c r="T52" s="12"/>
    </row>
    <row r="53" spans="1:22" ht="229.5" customHeight="1" thickBot="1" x14ac:dyDescent="0.4">
      <c r="A53" s="318"/>
      <c r="B53" s="309"/>
      <c r="C53" s="19" t="s">
        <v>373</v>
      </c>
      <c r="D53" s="19" t="s">
        <v>250</v>
      </c>
      <c r="E53" s="270"/>
      <c r="F53" s="270"/>
      <c r="G53" s="270"/>
      <c r="H53" s="270"/>
      <c r="I53" s="270"/>
      <c r="J53" s="270"/>
      <c r="K53" s="355"/>
      <c r="L53" s="270"/>
      <c r="M53" s="332"/>
      <c r="N53" s="332"/>
      <c r="R53" s="12"/>
      <c r="S53" s="12"/>
      <c r="T53" s="12"/>
    </row>
    <row r="54" spans="1:22" ht="29.25" customHeight="1" x14ac:dyDescent="0.35">
      <c r="A54" s="316" t="s">
        <v>374</v>
      </c>
      <c r="B54" s="307" t="s">
        <v>124</v>
      </c>
      <c r="C54" s="95" t="s">
        <v>375</v>
      </c>
      <c r="D54" s="86" t="s">
        <v>254</v>
      </c>
      <c r="E54" s="310" t="s">
        <v>418</v>
      </c>
      <c r="F54" s="310" t="s">
        <v>419</v>
      </c>
      <c r="G54" s="310" t="s">
        <v>420</v>
      </c>
      <c r="H54" s="310" t="s">
        <v>628</v>
      </c>
      <c r="I54" s="310" t="s">
        <v>422</v>
      </c>
      <c r="J54" s="310" t="s">
        <v>157</v>
      </c>
      <c r="K54" s="319" t="s">
        <v>1284</v>
      </c>
      <c r="L54" s="310" t="s">
        <v>250</v>
      </c>
      <c r="M54" s="330"/>
      <c r="N54" s="330"/>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331"/>
      <c r="N55" s="331"/>
      <c r="R55" s="12"/>
      <c r="S55" s="12"/>
      <c r="T55" s="12"/>
    </row>
    <row r="56" spans="1:22" ht="48" customHeight="1" thickBot="1" x14ac:dyDescent="0.4">
      <c r="A56" s="318"/>
      <c r="B56" s="309"/>
      <c r="C56" s="98" t="s">
        <v>377</v>
      </c>
      <c r="D56" s="19" t="s">
        <v>250</v>
      </c>
      <c r="E56" s="270"/>
      <c r="F56" s="270"/>
      <c r="G56" s="270"/>
      <c r="H56" s="270"/>
      <c r="I56" s="270"/>
      <c r="J56" s="270"/>
      <c r="K56" s="320"/>
      <c r="L56" s="270"/>
      <c r="M56" s="332"/>
      <c r="N56" s="332"/>
      <c r="R56" s="12"/>
      <c r="S56" s="12"/>
      <c r="T56" s="12"/>
    </row>
    <row r="57" spans="1:22" x14ac:dyDescent="0.35">
      <c r="A57" s="316" t="s">
        <v>378</v>
      </c>
      <c r="B57" s="307" t="s">
        <v>125</v>
      </c>
      <c r="C57" s="86" t="s">
        <v>379</v>
      </c>
      <c r="D57" s="86" t="s">
        <v>254</v>
      </c>
      <c r="E57" s="310" t="s">
        <v>432</v>
      </c>
      <c r="F57" s="310" t="s">
        <v>419</v>
      </c>
      <c r="G57" s="310" t="s">
        <v>420</v>
      </c>
      <c r="H57" s="310" t="s">
        <v>421</v>
      </c>
      <c r="I57" s="310" t="s">
        <v>436</v>
      </c>
      <c r="J57" s="310" t="s">
        <v>157</v>
      </c>
      <c r="K57" s="319" t="s">
        <v>1285</v>
      </c>
      <c r="L57" s="310" t="s">
        <v>250</v>
      </c>
      <c r="M57" s="330"/>
      <c r="N57" s="330"/>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17"/>
      <c r="B58" s="308"/>
      <c r="C58" s="24" t="s">
        <v>380</v>
      </c>
      <c r="D58" s="24" t="s">
        <v>250</v>
      </c>
      <c r="E58" s="298"/>
      <c r="F58" s="298"/>
      <c r="G58" s="298"/>
      <c r="H58" s="298"/>
      <c r="I58" s="298"/>
      <c r="J58" s="298"/>
      <c r="K58" s="236"/>
      <c r="L58" s="298"/>
      <c r="M58" s="331"/>
      <c r="N58" s="331"/>
      <c r="R58" s="12"/>
      <c r="S58" s="12"/>
      <c r="T58" s="12"/>
    </row>
    <row r="59" spans="1:22" x14ac:dyDescent="0.35">
      <c r="A59" s="317"/>
      <c r="B59" s="308"/>
      <c r="C59" s="24" t="s">
        <v>381</v>
      </c>
      <c r="D59" s="24" t="s">
        <v>254</v>
      </c>
      <c r="E59" s="298"/>
      <c r="F59" s="298"/>
      <c r="G59" s="298"/>
      <c r="H59" s="298"/>
      <c r="I59" s="298"/>
      <c r="J59" s="298"/>
      <c r="K59" s="236"/>
      <c r="L59" s="298"/>
      <c r="M59" s="331"/>
      <c r="N59" s="331"/>
      <c r="R59" s="12"/>
      <c r="S59" s="12"/>
      <c r="T59" s="12"/>
    </row>
    <row r="60" spans="1:22" x14ac:dyDescent="0.35">
      <c r="A60" s="317"/>
      <c r="B60" s="308"/>
      <c r="C60" s="24" t="s">
        <v>382</v>
      </c>
      <c r="D60" s="24" t="s">
        <v>254</v>
      </c>
      <c r="E60" s="298"/>
      <c r="F60" s="298"/>
      <c r="G60" s="298"/>
      <c r="H60" s="298"/>
      <c r="I60" s="298"/>
      <c r="J60" s="298"/>
      <c r="K60" s="236"/>
      <c r="L60" s="298"/>
      <c r="M60" s="331"/>
      <c r="N60" s="331"/>
      <c r="R60" s="12"/>
      <c r="S60" s="12"/>
      <c r="T60" s="12"/>
    </row>
    <row r="61" spans="1:22" x14ac:dyDescent="0.35">
      <c r="A61" s="317"/>
      <c r="B61" s="308"/>
      <c r="C61" s="24" t="s">
        <v>383</v>
      </c>
      <c r="D61" s="24" t="s">
        <v>254</v>
      </c>
      <c r="E61" s="298"/>
      <c r="F61" s="298"/>
      <c r="G61" s="298"/>
      <c r="H61" s="298"/>
      <c r="I61" s="298"/>
      <c r="J61" s="298"/>
      <c r="K61" s="236"/>
      <c r="L61" s="298"/>
      <c r="M61" s="331"/>
      <c r="N61" s="331"/>
      <c r="R61" s="12"/>
      <c r="S61" s="12"/>
      <c r="T61" s="12"/>
    </row>
    <row r="62" spans="1:22" x14ac:dyDescent="0.35">
      <c r="A62" s="317"/>
      <c r="B62" s="308"/>
      <c r="C62" s="24" t="s">
        <v>384</v>
      </c>
      <c r="D62" s="24" t="s">
        <v>254</v>
      </c>
      <c r="E62" s="298"/>
      <c r="F62" s="298"/>
      <c r="G62" s="298"/>
      <c r="H62" s="298"/>
      <c r="I62" s="298"/>
      <c r="J62" s="298"/>
      <c r="K62" s="236"/>
      <c r="L62" s="298"/>
      <c r="M62" s="331"/>
      <c r="N62" s="331"/>
      <c r="R62" s="12"/>
      <c r="S62" s="12"/>
      <c r="T62" s="12"/>
    </row>
    <row r="63" spans="1:22" ht="29" x14ac:dyDescent="0.35">
      <c r="A63" s="317"/>
      <c r="B63" s="308"/>
      <c r="C63" s="24" t="s">
        <v>385</v>
      </c>
      <c r="D63" s="24" t="s">
        <v>254</v>
      </c>
      <c r="E63" s="298"/>
      <c r="F63" s="298"/>
      <c r="G63" s="298"/>
      <c r="H63" s="298"/>
      <c r="I63" s="298"/>
      <c r="J63" s="298"/>
      <c r="K63" s="236"/>
      <c r="L63" s="298"/>
      <c r="M63" s="331"/>
      <c r="N63" s="331"/>
      <c r="R63" s="12"/>
      <c r="S63" s="12"/>
      <c r="T63" s="12"/>
    </row>
    <row r="64" spans="1:22" ht="15" thickBot="1" x14ac:dyDescent="0.4">
      <c r="A64" s="318"/>
      <c r="B64" s="309"/>
      <c r="C64" s="19" t="s">
        <v>386</v>
      </c>
      <c r="D64" s="19" t="s">
        <v>254</v>
      </c>
      <c r="E64" s="270"/>
      <c r="F64" s="270"/>
      <c r="G64" s="270"/>
      <c r="H64" s="270"/>
      <c r="I64" s="270"/>
      <c r="J64" s="270"/>
      <c r="K64" s="320"/>
      <c r="L64" s="270"/>
      <c r="M64" s="332"/>
      <c r="N64" s="332"/>
      <c r="R64" s="12"/>
      <c r="S64" s="12"/>
      <c r="T64" s="12"/>
    </row>
    <row r="65" spans="1:22" x14ac:dyDescent="0.35">
      <c r="A65" s="316" t="s">
        <v>387</v>
      </c>
      <c r="B65" s="307" t="s">
        <v>126</v>
      </c>
      <c r="C65" s="85" t="s">
        <v>452</v>
      </c>
      <c r="D65" s="86" t="s">
        <v>250</v>
      </c>
      <c r="E65" s="310" t="s">
        <v>432</v>
      </c>
      <c r="F65" s="310" t="s">
        <v>419</v>
      </c>
      <c r="G65" s="310" t="s">
        <v>420</v>
      </c>
      <c r="H65" s="310" t="s">
        <v>421</v>
      </c>
      <c r="I65" s="310" t="s">
        <v>436</v>
      </c>
      <c r="J65" s="310" t="s">
        <v>157</v>
      </c>
      <c r="K65" s="319" t="s">
        <v>1276</v>
      </c>
      <c r="L65" s="310" t="s">
        <v>250</v>
      </c>
      <c r="M65" s="330"/>
      <c r="N65" s="330"/>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331"/>
      <c r="N66" s="331"/>
      <c r="R66" s="12"/>
      <c r="S66" s="12"/>
      <c r="T66" s="12"/>
    </row>
    <row r="67" spans="1:22" ht="29" x14ac:dyDescent="0.35">
      <c r="A67" s="317"/>
      <c r="B67" s="308"/>
      <c r="C67" s="83" t="s">
        <v>390</v>
      </c>
      <c r="D67" s="24" t="s">
        <v>254</v>
      </c>
      <c r="E67" s="298"/>
      <c r="F67" s="298"/>
      <c r="G67" s="298"/>
      <c r="H67" s="298"/>
      <c r="I67" s="298"/>
      <c r="J67" s="298"/>
      <c r="K67" s="236"/>
      <c r="L67" s="298"/>
      <c r="M67" s="331"/>
      <c r="N67" s="331"/>
      <c r="R67" s="12"/>
      <c r="S67" s="12"/>
      <c r="T67" s="12"/>
    </row>
    <row r="68" spans="1:22" x14ac:dyDescent="0.35">
      <c r="A68" s="317"/>
      <c r="B68" s="308"/>
      <c r="C68" s="83" t="s">
        <v>391</v>
      </c>
      <c r="D68" s="24" t="s">
        <v>254</v>
      </c>
      <c r="E68" s="298"/>
      <c r="F68" s="298"/>
      <c r="G68" s="298"/>
      <c r="H68" s="298"/>
      <c r="I68" s="298"/>
      <c r="J68" s="298"/>
      <c r="K68" s="236"/>
      <c r="L68" s="298"/>
      <c r="M68" s="331"/>
      <c r="N68" s="331"/>
      <c r="R68" s="12"/>
      <c r="S68" s="12"/>
      <c r="T68" s="12"/>
    </row>
    <row r="69" spans="1:22" x14ac:dyDescent="0.35">
      <c r="A69" s="317"/>
      <c r="B69" s="308"/>
      <c r="C69" s="83" t="s">
        <v>454</v>
      </c>
      <c r="D69" s="24" t="s">
        <v>254</v>
      </c>
      <c r="E69" s="298"/>
      <c r="F69" s="298"/>
      <c r="G69" s="298"/>
      <c r="H69" s="298"/>
      <c r="I69" s="298"/>
      <c r="J69" s="298"/>
      <c r="K69" s="236"/>
      <c r="L69" s="298"/>
      <c r="M69" s="331"/>
      <c r="N69" s="331"/>
      <c r="R69" s="12"/>
      <c r="S69" s="12"/>
      <c r="T69" s="12"/>
    </row>
    <row r="70" spans="1:22" x14ac:dyDescent="0.35">
      <c r="A70" s="317"/>
      <c r="B70" s="308"/>
      <c r="C70" s="83" t="s">
        <v>393</v>
      </c>
      <c r="D70" s="24" t="s">
        <v>254</v>
      </c>
      <c r="E70" s="298"/>
      <c r="F70" s="298"/>
      <c r="G70" s="298"/>
      <c r="H70" s="298"/>
      <c r="I70" s="298"/>
      <c r="J70" s="298"/>
      <c r="K70" s="236"/>
      <c r="L70" s="298"/>
      <c r="M70" s="331"/>
      <c r="N70" s="331"/>
      <c r="R70" s="12"/>
      <c r="S70" s="12"/>
      <c r="T70" s="12"/>
    </row>
    <row r="71" spans="1:22" ht="15" thickBot="1" x14ac:dyDescent="0.4">
      <c r="A71" s="318"/>
      <c r="B71" s="309"/>
      <c r="C71" s="100" t="s">
        <v>394</v>
      </c>
      <c r="D71" s="19" t="s">
        <v>254</v>
      </c>
      <c r="E71" s="270"/>
      <c r="F71" s="270"/>
      <c r="G71" s="270"/>
      <c r="H71" s="270"/>
      <c r="I71" s="270"/>
      <c r="J71" s="270"/>
      <c r="K71" s="320"/>
      <c r="L71" s="270"/>
      <c r="M71" s="332"/>
      <c r="N71" s="332"/>
      <c r="R71" s="12"/>
      <c r="S71" s="12"/>
      <c r="T71" s="12"/>
    </row>
    <row r="72" spans="1:22" x14ac:dyDescent="0.35">
      <c r="A72" s="316" t="s">
        <v>395</v>
      </c>
      <c r="B72" s="307" t="s">
        <v>127</v>
      </c>
      <c r="C72" s="85" t="s">
        <v>396</v>
      </c>
      <c r="D72" s="86" t="s">
        <v>254</v>
      </c>
      <c r="E72" s="310" t="s">
        <v>418</v>
      </c>
      <c r="F72" s="310" t="s">
        <v>441</v>
      </c>
      <c r="G72" s="310" t="s">
        <v>420</v>
      </c>
      <c r="H72" s="310" t="s">
        <v>628</v>
      </c>
      <c r="I72" s="310" t="s">
        <v>422</v>
      </c>
      <c r="J72" s="310" t="s">
        <v>157</v>
      </c>
      <c r="K72" s="311" t="s">
        <v>1277</v>
      </c>
      <c r="L72" s="310" t="s">
        <v>250</v>
      </c>
      <c r="M72" s="330"/>
      <c r="N72" s="330"/>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17"/>
      <c r="B73" s="308"/>
      <c r="C73" s="83" t="s">
        <v>397</v>
      </c>
      <c r="D73" s="24" t="s">
        <v>250</v>
      </c>
      <c r="E73" s="298"/>
      <c r="F73" s="298"/>
      <c r="G73" s="298"/>
      <c r="H73" s="298"/>
      <c r="I73" s="298"/>
      <c r="J73" s="298"/>
      <c r="K73" s="312"/>
      <c r="L73" s="298"/>
      <c r="M73" s="331"/>
      <c r="N73" s="331"/>
      <c r="R73" s="12"/>
      <c r="S73" s="12"/>
      <c r="T73" s="12"/>
    </row>
    <row r="74" spans="1:22" x14ac:dyDescent="0.35">
      <c r="A74" s="317"/>
      <c r="B74" s="308"/>
      <c r="C74" s="83" t="s">
        <v>398</v>
      </c>
      <c r="D74" s="24" t="s">
        <v>254</v>
      </c>
      <c r="E74" s="298"/>
      <c r="F74" s="298"/>
      <c r="G74" s="298"/>
      <c r="H74" s="298"/>
      <c r="I74" s="298"/>
      <c r="J74" s="298"/>
      <c r="K74" s="312"/>
      <c r="L74" s="298"/>
      <c r="M74" s="331"/>
      <c r="N74" s="331"/>
      <c r="R74" s="12"/>
      <c r="S74" s="12"/>
      <c r="T74" s="12"/>
    </row>
    <row r="75" spans="1:22" x14ac:dyDescent="0.35">
      <c r="A75" s="317"/>
      <c r="B75" s="308"/>
      <c r="C75" s="83" t="s">
        <v>399</v>
      </c>
      <c r="D75" s="24" t="s">
        <v>250</v>
      </c>
      <c r="E75" s="298"/>
      <c r="F75" s="298"/>
      <c r="G75" s="298"/>
      <c r="H75" s="298"/>
      <c r="I75" s="298"/>
      <c r="J75" s="298"/>
      <c r="K75" s="312"/>
      <c r="L75" s="298"/>
      <c r="M75" s="331"/>
      <c r="N75" s="331"/>
      <c r="R75" s="12"/>
      <c r="S75" s="12"/>
      <c r="T75" s="12"/>
    </row>
    <row r="76" spans="1:22" ht="100" customHeight="1" thickBot="1" x14ac:dyDescent="0.4">
      <c r="A76" s="318"/>
      <c r="B76" s="309"/>
      <c r="C76" s="89" t="s">
        <v>400</v>
      </c>
      <c r="D76" s="19" t="s">
        <v>254</v>
      </c>
      <c r="E76" s="270"/>
      <c r="F76" s="270"/>
      <c r="G76" s="270"/>
      <c r="H76" s="270"/>
      <c r="I76" s="270"/>
      <c r="J76" s="270"/>
      <c r="K76" s="430"/>
      <c r="L76" s="270"/>
      <c r="M76" s="332"/>
      <c r="N76" s="332"/>
      <c r="R76" s="12"/>
      <c r="S76" s="12"/>
      <c r="T76" s="12"/>
    </row>
    <row r="77" spans="1:22" x14ac:dyDescent="0.35">
      <c r="A77" s="323" t="s">
        <v>401</v>
      </c>
      <c r="B77" s="307" t="s">
        <v>128</v>
      </c>
      <c r="C77" s="85" t="s">
        <v>402</v>
      </c>
      <c r="D77" s="79" t="s">
        <v>254</v>
      </c>
      <c r="E77" s="310" t="s">
        <v>101</v>
      </c>
      <c r="F77" s="310" t="s">
        <v>101</v>
      </c>
      <c r="G77" s="310" t="s">
        <v>101</v>
      </c>
      <c r="H77" s="310" t="s">
        <v>101</v>
      </c>
      <c r="I77" s="310" t="s">
        <v>101</v>
      </c>
      <c r="J77" s="310" t="s">
        <v>159</v>
      </c>
      <c r="K77" s="319" t="s">
        <v>661</v>
      </c>
      <c r="L77" s="310" t="s">
        <v>254</v>
      </c>
      <c r="M77" s="330"/>
      <c r="N77" s="330"/>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331"/>
      <c r="N78" s="331"/>
      <c r="R78" s="12"/>
      <c r="S78" s="12"/>
      <c r="T78" s="12"/>
    </row>
    <row r="79" spans="1:22" x14ac:dyDescent="0.35">
      <c r="A79" s="305"/>
      <c r="B79" s="308"/>
      <c r="C79" s="83" t="s">
        <v>404</v>
      </c>
      <c r="D79" s="3" t="s">
        <v>254</v>
      </c>
      <c r="E79" s="298"/>
      <c r="F79" s="298"/>
      <c r="G79" s="298"/>
      <c r="H79" s="298"/>
      <c r="I79" s="298"/>
      <c r="J79" s="298"/>
      <c r="K79" s="236"/>
      <c r="L79" s="298"/>
      <c r="M79" s="331"/>
      <c r="N79" s="331"/>
      <c r="R79" s="12"/>
      <c r="S79" s="12"/>
      <c r="T79" s="12"/>
    </row>
    <row r="80" spans="1:22" x14ac:dyDescent="0.35">
      <c r="A80" s="305"/>
      <c r="B80" s="308"/>
      <c r="C80" s="84" t="s">
        <v>405</v>
      </c>
      <c r="D80" s="3" t="s">
        <v>254</v>
      </c>
      <c r="E80" s="298"/>
      <c r="F80" s="298"/>
      <c r="G80" s="298"/>
      <c r="H80" s="298"/>
      <c r="I80" s="298"/>
      <c r="J80" s="298"/>
      <c r="K80" s="236"/>
      <c r="L80" s="298"/>
      <c r="M80" s="331"/>
      <c r="N80" s="331"/>
      <c r="R80" s="12"/>
      <c r="S80" s="12"/>
      <c r="T80" s="12"/>
    </row>
    <row r="81" spans="1:22" ht="29" x14ac:dyDescent="0.35">
      <c r="A81" s="305"/>
      <c r="B81" s="308"/>
      <c r="C81" s="84" t="s">
        <v>406</v>
      </c>
      <c r="D81" s="3" t="s">
        <v>254</v>
      </c>
      <c r="E81" s="298"/>
      <c r="F81" s="298"/>
      <c r="G81" s="298"/>
      <c r="H81" s="298"/>
      <c r="I81" s="298"/>
      <c r="J81" s="298"/>
      <c r="K81" s="236"/>
      <c r="L81" s="298"/>
      <c r="M81" s="331"/>
      <c r="N81" s="331"/>
      <c r="R81" s="12"/>
      <c r="S81" s="12"/>
      <c r="T81" s="12"/>
    </row>
    <row r="82" spans="1:22" ht="29" x14ac:dyDescent="0.35">
      <c r="A82" s="305"/>
      <c r="B82" s="308"/>
      <c r="C82" s="84" t="s">
        <v>407</v>
      </c>
      <c r="D82" s="3" t="s">
        <v>254</v>
      </c>
      <c r="E82" s="298"/>
      <c r="F82" s="298"/>
      <c r="G82" s="298"/>
      <c r="H82" s="298"/>
      <c r="I82" s="298"/>
      <c r="J82" s="298"/>
      <c r="K82" s="236"/>
      <c r="L82" s="298"/>
      <c r="M82" s="331"/>
      <c r="N82" s="331"/>
      <c r="R82" s="12"/>
      <c r="S82" s="12"/>
      <c r="T82" s="12"/>
    </row>
    <row r="83" spans="1:22" ht="15" thickBot="1" x14ac:dyDescent="0.4">
      <c r="A83" s="324"/>
      <c r="B83" s="309"/>
      <c r="C83" s="98" t="s">
        <v>408</v>
      </c>
      <c r="D83" s="15" t="s">
        <v>254</v>
      </c>
      <c r="E83" s="270"/>
      <c r="F83" s="270"/>
      <c r="G83" s="270"/>
      <c r="H83" s="270"/>
      <c r="I83" s="270"/>
      <c r="J83" s="270"/>
      <c r="K83" s="320"/>
      <c r="L83" s="270"/>
      <c r="M83" s="332"/>
      <c r="N83" s="332"/>
      <c r="R83" s="12"/>
      <c r="S83" s="12"/>
      <c r="T83" s="12"/>
    </row>
    <row r="84" spans="1:22" x14ac:dyDescent="0.35">
      <c r="A84" s="323" t="s">
        <v>409</v>
      </c>
      <c r="B84" s="307" t="s">
        <v>129</v>
      </c>
      <c r="C84" s="99" t="s">
        <v>410</v>
      </c>
      <c r="D84" s="79" t="s">
        <v>254</v>
      </c>
      <c r="E84" s="310" t="s">
        <v>101</v>
      </c>
      <c r="F84" s="310" t="s">
        <v>101</v>
      </c>
      <c r="G84" s="310" t="s">
        <v>101</v>
      </c>
      <c r="H84" s="310" t="s">
        <v>101</v>
      </c>
      <c r="I84" s="310" t="s">
        <v>101</v>
      </c>
      <c r="J84" s="310" t="s">
        <v>159</v>
      </c>
      <c r="K84" s="319" t="s">
        <v>661</v>
      </c>
      <c r="L84" s="310" t="s">
        <v>254</v>
      </c>
      <c r="M84" s="330"/>
      <c r="N84" s="330"/>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305"/>
      <c r="B85" s="308"/>
      <c r="C85" s="84" t="s">
        <v>411</v>
      </c>
      <c r="D85" s="3" t="s">
        <v>254</v>
      </c>
      <c r="E85" s="298"/>
      <c r="F85" s="298"/>
      <c r="G85" s="298"/>
      <c r="H85" s="298"/>
      <c r="I85" s="298"/>
      <c r="J85" s="298"/>
      <c r="K85" s="236"/>
      <c r="L85" s="298"/>
      <c r="M85" s="331"/>
      <c r="N85" s="331"/>
      <c r="R85" s="12"/>
      <c r="S85" s="12"/>
      <c r="T85" s="12"/>
    </row>
    <row r="86" spans="1:22" x14ac:dyDescent="0.35">
      <c r="A86" s="305"/>
      <c r="B86" s="308"/>
      <c r="C86" s="84" t="s">
        <v>412</v>
      </c>
      <c r="D86" s="3" t="s">
        <v>254</v>
      </c>
      <c r="E86" s="298"/>
      <c r="F86" s="298"/>
      <c r="G86" s="298"/>
      <c r="H86" s="298"/>
      <c r="I86" s="298"/>
      <c r="J86" s="298"/>
      <c r="K86" s="236"/>
      <c r="L86" s="298"/>
      <c r="M86" s="331"/>
      <c r="N86" s="331"/>
      <c r="R86" s="12"/>
      <c r="S86" s="12"/>
      <c r="T86" s="12"/>
    </row>
    <row r="87" spans="1:22" ht="15" thickBot="1" x14ac:dyDescent="0.4">
      <c r="A87" s="306"/>
      <c r="B87" s="309"/>
      <c r="C87" s="87" t="s">
        <v>413</v>
      </c>
      <c r="D87" s="81" t="s">
        <v>254</v>
      </c>
      <c r="E87" s="299"/>
      <c r="F87" s="299"/>
      <c r="G87" s="299"/>
      <c r="H87" s="299"/>
      <c r="I87" s="299"/>
      <c r="J87" s="299"/>
      <c r="K87" s="301"/>
      <c r="L87" s="299"/>
      <c r="M87" s="333"/>
      <c r="N87" s="333"/>
      <c r="R87" s="12" t="str">
        <f>IF(OR(J87='Drop downs'!$G$7,J87='Drop downs'!$G$5), B87&amp;": "&amp;K87&amp;CHAR(10),"")</f>
        <v/>
      </c>
      <c r="S87" s="12" t="str">
        <f>IF(J87='Drop downs'!$G$2,B87&amp;": "&amp;K87&amp;""," ")</f>
        <v xml:space="preserve"> </v>
      </c>
      <c r="T87" s="12"/>
    </row>
    <row r="89" spans="1:22" x14ac:dyDescent="0.35">
      <c r="A89" s="231" t="s">
        <v>57</v>
      </c>
      <c r="B89" s="231"/>
      <c r="C89" s="231"/>
      <c r="D89" s="231"/>
      <c r="E89" s="231"/>
      <c r="F89" s="231"/>
      <c r="G89" s="231"/>
      <c r="H89" s="231"/>
      <c r="I89" s="231"/>
      <c r="J89" s="231"/>
      <c r="K89" s="231"/>
      <c r="L89" s="231"/>
      <c r="M89" s="231"/>
    </row>
    <row r="90" spans="1:22" s="2" customFormat="1" ht="82" customHeight="1" x14ac:dyDescent="0.35">
      <c r="A90" s="236" t="str">
        <f>R8&amp;R18&amp;R20&amp;R28&amp;R36&amp;R42&amp;R47&amp;R48&amp;R49&amp;R54&amp;R57&amp;R65&amp;R72&amp;R77&amp;R84&amp;R87</f>
        <v xml:space="preserve">IIA8: The alternative policy supports the achievement of the IIA8 objective through its contribution to the reduction of greenhouse gasses and energy efficiency measures through design and retrofitting. The alternative only focusses on major development proposals, however, i.e. those with greater than 10 units, or sites less than 0.25 hectares. The proportion of development coming forward on small sites within the Borough is likely to be quite significant given the nature of the Borough and the London Plan targets. This would likely undermine the intent for all buildings to meet net zero, and therefore would have a lesser effect on carbon reduction than Policy CN1. It would also mean that many buildings within the suburban area would not be required to achieve net zero design, which would be a missed opportunity to minimise carbon emissions and future proof the boroughs buildings. As such, although the alternative supports the delivery of low carbon energy capacity in line with the London Plan (2021) and helps achieve the Councils Net Zero aspirations by 2030, it does not meet the requirements that all new buildings in Harrow are required to be Net Zero. As such, a potential significant negative effect has been identified. 
</v>
      </c>
      <c r="B90" s="236"/>
      <c r="C90" s="236"/>
      <c r="D90" s="236"/>
      <c r="E90" s="236"/>
      <c r="F90" s="236"/>
      <c r="G90" s="236"/>
      <c r="H90" s="236"/>
      <c r="I90" s="236"/>
      <c r="J90" s="236"/>
      <c r="K90" s="236"/>
      <c r="L90" s="236"/>
      <c r="M90" s="236"/>
    </row>
    <row r="91" spans="1:22" x14ac:dyDescent="0.35">
      <c r="A91" s="231" t="s">
        <v>59</v>
      </c>
      <c r="B91" s="231"/>
      <c r="C91" s="231"/>
      <c r="D91" s="231"/>
      <c r="E91" s="231"/>
      <c r="F91" s="231"/>
      <c r="G91" s="231"/>
      <c r="H91" s="231"/>
      <c r="I91" s="231"/>
      <c r="J91" s="231"/>
      <c r="K91" s="231"/>
      <c r="L91" s="231"/>
      <c r="M91" s="231"/>
    </row>
    <row r="92" spans="1:22" ht="50.5" customHeight="1" x14ac:dyDescent="0.35">
      <c r="A92" s="236" t="str">
        <f>S8&amp;S18&amp;S20&amp;S28&amp;S36&amp;S42&amp;S47&amp;S48&amp;S49&amp;S54&amp;S57&amp;S65&amp;S72&amp;S77&amp;S84&amp;S87</f>
        <v xml:space="preserve">               </v>
      </c>
      <c r="B92" s="236"/>
      <c r="C92" s="236"/>
      <c r="D92" s="236"/>
      <c r="E92" s="236"/>
      <c r="F92" s="236"/>
      <c r="G92" s="236"/>
      <c r="H92" s="236"/>
      <c r="I92" s="236"/>
      <c r="J92" s="236"/>
      <c r="K92" s="236"/>
      <c r="L92" s="236"/>
      <c r="M92" s="236"/>
    </row>
    <row r="93" spans="1:22" x14ac:dyDescent="0.35">
      <c r="A93" s="231" t="s">
        <v>61</v>
      </c>
      <c r="B93" s="231"/>
      <c r="C93" s="231"/>
      <c r="D93" s="231"/>
      <c r="E93" s="231"/>
      <c r="F93" s="231"/>
      <c r="G93" s="231"/>
      <c r="H93" s="231"/>
      <c r="I93" s="231"/>
      <c r="J93" s="231"/>
      <c r="K93" s="231"/>
      <c r="L93" s="231"/>
      <c r="M93" s="231"/>
    </row>
    <row r="94" spans="1:22" ht="56.15" customHeight="1" x14ac:dyDescent="0.35">
      <c r="A94" s="232"/>
      <c r="B94" s="232"/>
      <c r="C94" s="232"/>
      <c r="D94" s="232"/>
      <c r="E94" s="232"/>
      <c r="F94" s="232"/>
      <c r="G94" s="232"/>
      <c r="H94" s="232"/>
      <c r="I94" s="232"/>
      <c r="J94" s="232"/>
      <c r="K94" s="232"/>
      <c r="L94" s="232"/>
      <c r="M94" s="232"/>
    </row>
    <row r="95" spans="1:22" x14ac:dyDescent="0.35">
      <c r="A95" s="231" t="s">
        <v>46</v>
      </c>
      <c r="B95" s="231"/>
      <c r="C95" s="231"/>
      <c r="D95" s="231"/>
      <c r="E95" s="231"/>
      <c r="F95" s="231"/>
      <c r="G95" s="231"/>
      <c r="H95" s="231"/>
      <c r="I95" s="231"/>
      <c r="J95" s="231"/>
      <c r="K95" s="231"/>
      <c r="L95" s="231"/>
      <c r="M95" s="231"/>
    </row>
    <row r="96" spans="1:22" ht="65.5" customHeight="1" x14ac:dyDescent="0.35">
      <c r="A96" s="232" t="str">
        <f>U8&amp;U18&amp;U20&amp;U28&amp;U36&amp;U42&amp;U47&amp;U49&amp;U54&amp;U57&amp;U65&amp;U72&amp;U77&amp;U84</f>
        <v/>
      </c>
      <c r="B96" s="277"/>
      <c r="C96" s="232"/>
      <c r="D96" s="232"/>
      <c r="E96" s="232"/>
      <c r="F96" s="232"/>
      <c r="G96" s="232"/>
      <c r="H96" s="232"/>
      <c r="I96" s="232"/>
      <c r="J96" s="232"/>
      <c r="K96" s="232"/>
      <c r="L96" s="232"/>
      <c r="M96" s="232"/>
    </row>
    <row r="97" spans="1:14" x14ac:dyDescent="0.35">
      <c r="A97" s="468" t="s">
        <v>320</v>
      </c>
      <c r="B97" s="469"/>
      <c r="C97" s="469"/>
      <c r="D97" s="469"/>
      <c r="E97" s="469"/>
      <c r="F97" s="469"/>
      <c r="G97" s="469"/>
      <c r="H97" s="469"/>
      <c r="I97" s="469"/>
      <c r="J97" s="469"/>
      <c r="K97" s="469"/>
      <c r="L97" s="469"/>
      <c r="M97" s="470"/>
      <c r="N97" s="184"/>
    </row>
    <row r="98" spans="1:14" ht="48.65" customHeight="1" x14ac:dyDescent="0.35">
      <c r="A98" s="232" t="str">
        <f>V8&amp;V18&amp;V20&amp;V28&amp;V36&amp;V42&amp;V47&amp;V49&amp;V54&amp;V57&amp;V65&amp;V72&amp;V77&amp;V84</f>
        <v xml:space="preserve">IIA6:A potential enhancement to this policy could be the introduction of sustainable travel within design e.g., the increase in EV charging points included within new development, Solar PV on top of new development to regenerate renewable energy. 
</v>
      </c>
      <c r="B98" s="277"/>
      <c r="C98" s="232"/>
      <c r="D98" s="232"/>
      <c r="E98" s="232"/>
      <c r="F98" s="232"/>
      <c r="G98" s="232"/>
      <c r="H98" s="232"/>
      <c r="I98" s="232"/>
      <c r="J98" s="232"/>
      <c r="K98" s="232"/>
      <c r="L98" s="232"/>
      <c r="M98" s="232"/>
    </row>
  </sheetData>
  <sheetProtection algorithmName="SHA-512" hashValue="SKY2uz926Idj0ApnbpbCVHcj7SsIHq9iQr0kihDtg+RNH3POpfx2wxzU3ME/RY9oJGBEEWqI7nTXKJHCkBbweg==" saltValue="eECP6mnRneTrksDH3A1zXQ==" spinCount="100000" sheet="1" objects="1" scenarios="1"/>
  <autoFilter ref="A7:M87" xr:uid="{D2C47CAF-421C-4D58-AA7A-22430CCF83D7}"/>
  <mergeCells count="184">
    <mergeCell ref="N84:N87"/>
    <mergeCell ref="A89:M89"/>
    <mergeCell ref="A84:A87"/>
    <mergeCell ref="B84:B87"/>
    <mergeCell ref="E84:E87"/>
    <mergeCell ref="F84:F87"/>
    <mergeCell ref="G84:G87"/>
    <mergeCell ref="H84:H87"/>
    <mergeCell ref="I84:I87"/>
    <mergeCell ref="J84:J87"/>
    <mergeCell ref="A98:M98"/>
    <mergeCell ref="A96:M96"/>
    <mergeCell ref="A90:M90"/>
    <mergeCell ref="A91:M91"/>
    <mergeCell ref="A92:M92"/>
    <mergeCell ref="A93:M93"/>
    <mergeCell ref="A94:M94"/>
    <mergeCell ref="A95:M95"/>
    <mergeCell ref="K84:K87"/>
    <mergeCell ref="L84:L87"/>
    <mergeCell ref="M84:M87"/>
    <mergeCell ref="A97:M97"/>
    <mergeCell ref="H77:H83"/>
    <mergeCell ref="I77:I83"/>
    <mergeCell ref="J77:J83"/>
    <mergeCell ref="K72:K76"/>
    <mergeCell ref="L72:L76"/>
    <mergeCell ref="M72:M76"/>
    <mergeCell ref="N72:N76"/>
    <mergeCell ref="A77:A83"/>
    <mergeCell ref="B77:B83"/>
    <mergeCell ref="E77:E83"/>
    <mergeCell ref="F77:F83"/>
    <mergeCell ref="G77:G83"/>
    <mergeCell ref="A72:A76"/>
    <mergeCell ref="B72:B76"/>
    <mergeCell ref="E72:E76"/>
    <mergeCell ref="F72:F76"/>
    <mergeCell ref="G72:G76"/>
    <mergeCell ref="H72:H76"/>
    <mergeCell ref="I72:I76"/>
    <mergeCell ref="J72:J76"/>
    <mergeCell ref="N77:N83"/>
    <mergeCell ref="K77:K83"/>
    <mergeCell ref="L77:L83"/>
    <mergeCell ref="M77:M83"/>
    <mergeCell ref="H65:H71"/>
    <mergeCell ref="I65:I71"/>
    <mergeCell ref="J65:J71"/>
    <mergeCell ref="K57:K64"/>
    <mergeCell ref="L57:L64"/>
    <mergeCell ref="M57:M64"/>
    <mergeCell ref="N57:N64"/>
    <mergeCell ref="A65:A71"/>
    <mergeCell ref="B65:B71"/>
    <mergeCell ref="E65:E71"/>
    <mergeCell ref="F65:F71"/>
    <mergeCell ref="G65:G71"/>
    <mergeCell ref="N65:N71"/>
    <mergeCell ref="K65:K71"/>
    <mergeCell ref="L65:L71"/>
    <mergeCell ref="M65:M71"/>
    <mergeCell ref="A57:A64"/>
    <mergeCell ref="B57:B64"/>
    <mergeCell ref="E57:E64"/>
    <mergeCell ref="F57:F64"/>
    <mergeCell ref="G57:G64"/>
    <mergeCell ref="H57:H64"/>
    <mergeCell ref="I57:I64"/>
    <mergeCell ref="J57:J64"/>
    <mergeCell ref="H54:H56"/>
    <mergeCell ref="I54:I56"/>
    <mergeCell ref="J54:J56"/>
    <mergeCell ref="K49:K53"/>
    <mergeCell ref="L49:L53"/>
    <mergeCell ref="M49:M53"/>
    <mergeCell ref="N49:N53"/>
    <mergeCell ref="A54:A56"/>
    <mergeCell ref="B54:B56"/>
    <mergeCell ref="E54:E56"/>
    <mergeCell ref="F54:F56"/>
    <mergeCell ref="G54:G56"/>
    <mergeCell ref="N54:N56"/>
    <mergeCell ref="K54:K56"/>
    <mergeCell ref="L54:L56"/>
    <mergeCell ref="M54:M56"/>
    <mergeCell ref="A49:A53"/>
    <mergeCell ref="B49:B53"/>
    <mergeCell ref="E49:E53"/>
    <mergeCell ref="F49:F53"/>
    <mergeCell ref="G49:G53"/>
    <mergeCell ref="H49:H53"/>
    <mergeCell ref="I49:I53"/>
    <mergeCell ref="J49:J53"/>
    <mergeCell ref="H47:H48"/>
    <mergeCell ref="I47:I48"/>
    <mergeCell ref="J47:J48"/>
    <mergeCell ref="K42:K46"/>
    <mergeCell ref="L42:L46"/>
    <mergeCell ref="M42:M46"/>
    <mergeCell ref="N42:N46"/>
    <mergeCell ref="A47:A48"/>
    <mergeCell ref="B47:B48"/>
    <mergeCell ref="E47:E48"/>
    <mergeCell ref="F47:F48"/>
    <mergeCell ref="G47:G48"/>
    <mergeCell ref="N47:N48"/>
    <mergeCell ref="K47:K48"/>
    <mergeCell ref="L47:L48"/>
    <mergeCell ref="M47:M48"/>
    <mergeCell ref="A42:A46"/>
    <mergeCell ref="B42:B46"/>
    <mergeCell ref="E42:E46"/>
    <mergeCell ref="F42:F46"/>
    <mergeCell ref="G42:G46"/>
    <mergeCell ref="H42:H46"/>
    <mergeCell ref="I42:I46"/>
    <mergeCell ref="J42:J46"/>
    <mergeCell ref="K28:K35"/>
    <mergeCell ref="L28:L35"/>
    <mergeCell ref="M28:M35"/>
    <mergeCell ref="H36:H41"/>
    <mergeCell ref="I36:I41"/>
    <mergeCell ref="J36:J41"/>
    <mergeCell ref="N28:N35"/>
    <mergeCell ref="A36:A41"/>
    <mergeCell ref="B36:B41"/>
    <mergeCell ref="E36:E41"/>
    <mergeCell ref="F36:F41"/>
    <mergeCell ref="G36:G41"/>
    <mergeCell ref="N36:N41"/>
    <mergeCell ref="K36:K41"/>
    <mergeCell ref="L36:L41"/>
    <mergeCell ref="M36:M41"/>
    <mergeCell ref="A28:A35"/>
    <mergeCell ref="B28:B35"/>
    <mergeCell ref="E28:E35"/>
    <mergeCell ref="F28:F35"/>
    <mergeCell ref="G28:G35"/>
    <mergeCell ref="H28:H35"/>
    <mergeCell ref="I28:I35"/>
    <mergeCell ref="J28:J35"/>
    <mergeCell ref="H20:H27"/>
    <mergeCell ref="I20:I27"/>
    <mergeCell ref="J20:J27"/>
    <mergeCell ref="K18:K19"/>
    <mergeCell ref="L18:L19"/>
    <mergeCell ref="M18:M19"/>
    <mergeCell ref="N18:N19"/>
    <mergeCell ref="A20:A27"/>
    <mergeCell ref="B20:B27"/>
    <mergeCell ref="E20:E27"/>
    <mergeCell ref="F20:F27"/>
    <mergeCell ref="G20:G27"/>
    <mergeCell ref="N20:N27"/>
    <mergeCell ref="K20:K27"/>
    <mergeCell ref="L20:L27"/>
    <mergeCell ref="M20:M27"/>
    <mergeCell ref="A18:A19"/>
    <mergeCell ref="B18:B19"/>
    <mergeCell ref="E18:E19"/>
    <mergeCell ref="F18:F19"/>
    <mergeCell ref="G18:G19"/>
    <mergeCell ref="H18:H19"/>
    <mergeCell ref="I18:I19"/>
    <mergeCell ref="J18:J19"/>
    <mergeCell ref="H8:H17"/>
    <mergeCell ref="I8:I17"/>
    <mergeCell ref="J8:J17"/>
    <mergeCell ref="C1:F1"/>
    <mergeCell ref="C2:F2"/>
    <mergeCell ref="C4:F4"/>
    <mergeCell ref="A6:C6"/>
    <mergeCell ref="A8:A17"/>
    <mergeCell ref="B8:B17"/>
    <mergeCell ref="E8:E17"/>
    <mergeCell ref="F8:F17"/>
    <mergeCell ref="G8:G17"/>
    <mergeCell ref="E6:N6"/>
    <mergeCell ref="N8:N17"/>
    <mergeCell ref="K8:K17"/>
    <mergeCell ref="L8:L17"/>
    <mergeCell ref="M8:M17"/>
    <mergeCell ref="C3:F3"/>
  </mergeCells>
  <conditionalFormatting sqref="C50:C53">
    <cfRule type="expression" dxfId="565" priority="9">
      <formula>$D50="No"</formula>
    </cfRule>
  </conditionalFormatting>
  <conditionalFormatting sqref="C8:D87">
    <cfRule type="expression" dxfId="564" priority="1">
      <formula>$D8="No"</formula>
    </cfRule>
  </conditionalFormatting>
  <conditionalFormatting sqref="J8 J28 J49 J57 J65 J72 J77 J84">
    <cfRule type="cellIs" dxfId="563" priority="44" operator="equal">
      <formula>"Neutral"</formula>
    </cfRule>
    <cfRule type="cellIs" dxfId="562" priority="43" operator="equal">
      <formula>"Uncertain"</formula>
    </cfRule>
    <cfRule type="cellIs" dxfId="561" priority="42" operator="equal">
      <formula>"Minor Negative"</formula>
    </cfRule>
    <cfRule type="cellIs" dxfId="560" priority="41" operator="equal">
      <formula>"Significant Negative"</formula>
    </cfRule>
    <cfRule type="cellIs" dxfId="559" priority="46" operator="equal">
      <formula>"Significant Positive"</formula>
    </cfRule>
    <cfRule type="cellIs" dxfId="558" priority="45" operator="equal">
      <formula>"Minor Positive"</formula>
    </cfRule>
  </conditionalFormatting>
  <conditionalFormatting sqref="J18">
    <cfRule type="cellIs" dxfId="557" priority="2" operator="equal">
      <formula>"Significant Negative"</formula>
    </cfRule>
    <cfRule type="cellIs" dxfId="556" priority="3" operator="equal">
      <formula>"Minor Negative"</formula>
    </cfRule>
    <cfRule type="cellIs" dxfId="555" priority="4" operator="equal">
      <formula>"Uncertain"</formula>
    </cfRule>
    <cfRule type="cellIs" dxfId="554" priority="5" operator="equal">
      <formula>"Neutral"</formula>
    </cfRule>
    <cfRule type="cellIs" dxfId="553" priority="7" operator="equal">
      <formula>"Significant Positive"</formula>
    </cfRule>
    <cfRule type="cellIs" dxfId="552" priority="6" operator="equal">
      <formula>"Minor Positive"</formula>
    </cfRule>
  </conditionalFormatting>
  <conditionalFormatting sqref="J20">
    <cfRule type="cellIs" dxfId="551" priority="29" operator="equal">
      <formula>"Significant Negative"</formula>
    </cfRule>
    <cfRule type="cellIs" dxfId="550" priority="31" operator="equal">
      <formula>"Uncertain"</formula>
    </cfRule>
    <cfRule type="cellIs" dxfId="549" priority="32" operator="equal">
      <formula>"Neutral"</formula>
    </cfRule>
    <cfRule type="cellIs" dxfId="548" priority="33" operator="equal">
      <formula>"Minor Positive"</formula>
    </cfRule>
    <cfRule type="cellIs" dxfId="547" priority="34" operator="equal">
      <formula>"Significant Positive"</formula>
    </cfRule>
    <cfRule type="cellIs" dxfId="546" priority="30" operator="equal">
      <formula>"Minor Negative"</formula>
    </cfRule>
  </conditionalFormatting>
  <conditionalFormatting sqref="J36">
    <cfRule type="cellIs" dxfId="545" priority="26" operator="equal">
      <formula>"Neutral"</formula>
    </cfRule>
    <cfRule type="cellIs" dxfId="544" priority="27" operator="equal">
      <formula>"Minor Positive"</formula>
    </cfRule>
    <cfRule type="cellIs" dxfId="543" priority="28" operator="equal">
      <formula>"Significant Positive"</formula>
    </cfRule>
    <cfRule type="cellIs" dxfId="542" priority="24" operator="equal">
      <formula>"Minor Negative"</formula>
    </cfRule>
    <cfRule type="cellIs" dxfId="541" priority="25" operator="equal">
      <formula>"Uncertain"</formula>
    </cfRule>
    <cfRule type="cellIs" dxfId="540" priority="23" operator="equal">
      <formula>"Significant Negative"</formula>
    </cfRule>
  </conditionalFormatting>
  <conditionalFormatting sqref="J42">
    <cfRule type="cellIs" dxfId="539" priority="17" operator="equal">
      <formula>"Significant Negative"</formula>
    </cfRule>
    <cfRule type="cellIs" dxfId="538" priority="18" operator="equal">
      <formula>"Minor Negative"</formula>
    </cfRule>
    <cfRule type="cellIs" dxfId="537" priority="19" operator="equal">
      <formula>"Uncertain"</formula>
    </cfRule>
    <cfRule type="cellIs" dxfId="536" priority="20" operator="equal">
      <formula>"Neutral"</formula>
    </cfRule>
    <cfRule type="cellIs" dxfId="535" priority="22" operator="equal">
      <formula>"Significant Positive"</formula>
    </cfRule>
    <cfRule type="cellIs" dxfId="534" priority="21" operator="equal">
      <formula>"Minor Positive"</formula>
    </cfRule>
  </conditionalFormatting>
  <conditionalFormatting sqref="J47">
    <cfRule type="cellIs" dxfId="533" priority="35" operator="equal">
      <formula>"Significant Negative"</formula>
    </cfRule>
    <cfRule type="cellIs" dxfId="532" priority="37" operator="equal">
      <formula>"Uncertain"</formula>
    </cfRule>
    <cfRule type="cellIs" dxfId="531" priority="38" operator="equal">
      <formula>"Neutral"</formula>
    </cfRule>
    <cfRule type="cellIs" dxfId="530" priority="39" operator="equal">
      <formula>"Minor Positive"</formula>
    </cfRule>
    <cfRule type="cellIs" dxfId="529" priority="40" operator="equal">
      <formula>"Significant Positive"</formula>
    </cfRule>
    <cfRule type="cellIs" dxfId="528" priority="36" operator="equal">
      <formula>"Minor Negative"</formula>
    </cfRule>
  </conditionalFormatting>
  <conditionalFormatting sqref="J54">
    <cfRule type="cellIs" dxfId="527" priority="11" operator="equal">
      <formula>"Significant Negative"</formula>
    </cfRule>
    <cfRule type="cellIs" dxfId="526" priority="12" operator="equal">
      <formula>"Minor Negative"</formula>
    </cfRule>
    <cfRule type="cellIs" dxfId="525" priority="13" operator="equal">
      <formula>"Uncertain"</formula>
    </cfRule>
    <cfRule type="cellIs" dxfId="524" priority="14" operator="equal">
      <formula>"Neutral"</formula>
    </cfRule>
    <cfRule type="cellIs" dxfId="523" priority="15" operator="equal">
      <formula>"Minor Positive"</formula>
    </cfRule>
    <cfRule type="cellIs" dxfId="522" priority="16" operator="equal">
      <formula>"Significant Positive"</formula>
    </cfRule>
  </conditionalFormatting>
  <pageMargins left="0.7" right="0.7" top="0.75" bottom="0.75" header="0.3" footer="0.3"/>
  <pageSetup orientation="portrait" horizontalDpi="4294967293" verticalDpi="4294967293"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FD55F-6877-4A16-9048-CB5A8F32939C}">
  <sheetPr codeName="Sheet156">
    <tabColor rgb="FF7030A0"/>
  </sheetPr>
  <dimension ref="A1:V98"/>
  <sheetViews>
    <sheetView topLeftCell="A53" zoomScale="60" zoomScaleNormal="60" workbookViewId="0">
      <selection activeCell="C67" sqref="C67"/>
    </sheetView>
  </sheetViews>
  <sheetFormatPr defaultColWidth="8.54296875" defaultRowHeight="14.5" x14ac:dyDescent="0.35"/>
  <cols>
    <col min="1" max="1" width="46.1796875" customWidth="1"/>
    <col min="2" max="2" width="6.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79.1796875" customWidth="1"/>
    <col min="12" max="12" width="16.54296875" customWidth="1"/>
    <col min="13" max="13" width="27.453125" customWidth="1"/>
    <col min="14" max="14" width="27.1796875" customWidth="1"/>
    <col min="15" max="15" width="8.54296875" hidden="1" customWidth="1"/>
    <col min="16"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357" t="s">
        <v>1286</v>
      </c>
      <c r="D1" s="261"/>
      <c r="E1" s="261"/>
      <c r="F1" s="262"/>
      <c r="G1" s="16"/>
      <c r="I1" s="7"/>
      <c r="J1" s="7"/>
      <c r="K1" s="7"/>
    </row>
    <row r="2" spans="1:22" x14ac:dyDescent="0.35">
      <c r="A2" s="74" t="s">
        <v>29</v>
      </c>
      <c r="B2" s="9"/>
      <c r="C2" s="263" t="s">
        <v>1252</v>
      </c>
      <c r="D2" s="263"/>
      <c r="E2" s="263"/>
      <c r="F2" s="264"/>
      <c r="I2" s="8"/>
      <c r="J2" s="8"/>
      <c r="K2" s="8"/>
    </row>
    <row r="3" spans="1:22" x14ac:dyDescent="0.35">
      <c r="A3" s="75" t="s">
        <v>30</v>
      </c>
      <c r="B3" s="4"/>
      <c r="C3" s="263" t="s">
        <v>1287</v>
      </c>
      <c r="D3" s="263"/>
      <c r="E3" s="263"/>
      <c r="F3" s="264"/>
      <c r="I3" s="8"/>
      <c r="J3" s="8"/>
      <c r="K3" s="8"/>
    </row>
    <row r="4" spans="1:22" ht="17.25" customHeight="1" x14ac:dyDescent="0.35">
      <c r="A4" s="75" t="s">
        <v>31</v>
      </c>
      <c r="B4" s="17"/>
      <c r="C4" s="229" t="s">
        <v>444</v>
      </c>
      <c r="D4" s="229"/>
      <c r="E4" s="229"/>
      <c r="F4" s="230"/>
      <c r="I4" s="8"/>
      <c r="J4" s="8"/>
      <c r="K4" s="8"/>
    </row>
    <row r="6" spans="1:22" x14ac:dyDescent="0.35">
      <c r="A6" s="225" t="s">
        <v>32</v>
      </c>
      <c r="B6" s="225"/>
      <c r="C6" s="225"/>
      <c r="D6" s="76"/>
      <c r="E6" s="329" t="s">
        <v>33</v>
      </c>
      <c r="F6" s="329"/>
      <c r="G6" s="329"/>
      <c r="H6" s="329"/>
      <c r="I6" s="329"/>
      <c r="J6" s="329"/>
      <c r="K6" s="329"/>
      <c r="L6" s="329"/>
      <c r="M6" s="329"/>
      <c r="N6" s="329"/>
      <c r="R6" s="18"/>
      <c r="S6" s="18"/>
      <c r="T6" s="18"/>
      <c r="U6" s="18"/>
    </row>
    <row r="7" spans="1:22" ht="47" thickBot="1" x14ac:dyDescent="0.4">
      <c r="A7" s="78" t="s">
        <v>317</v>
      </c>
      <c r="B7" s="78" t="s">
        <v>35</v>
      </c>
      <c r="C7" s="78" t="s">
        <v>318</v>
      </c>
      <c r="D7" s="78" t="s">
        <v>319</v>
      </c>
      <c r="E7" s="78" t="s">
        <v>38</v>
      </c>
      <c r="F7" s="78" t="s">
        <v>39</v>
      </c>
      <c r="G7" s="78" t="s">
        <v>40</v>
      </c>
      <c r="H7" s="78" t="s">
        <v>41</v>
      </c>
      <c r="I7" s="78" t="s">
        <v>42</v>
      </c>
      <c r="J7" s="78" t="s">
        <v>43</v>
      </c>
      <c r="K7" s="78" t="s">
        <v>44</v>
      </c>
      <c r="L7" s="78" t="s">
        <v>45</v>
      </c>
      <c r="M7" s="78" t="s">
        <v>46</v>
      </c>
      <c r="N7" s="78"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432</v>
      </c>
      <c r="F8" s="325" t="s">
        <v>419</v>
      </c>
      <c r="G8" s="325" t="s">
        <v>420</v>
      </c>
      <c r="H8" s="325" t="s">
        <v>477</v>
      </c>
      <c r="I8" s="325" t="s">
        <v>422</v>
      </c>
      <c r="J8" s="310" t="s">
        <v>157</v>
      </c>
      <c r="K8" s="319" t="s">
        <v>1268</v>
      </c>
      <c r="L8" s="310" t="s">
        <v>254</v>
      </c>
      <c r="M8" s="330"/>
      <c r="N8" s="330"/>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250</v>
      </c>
      <c r="E9" s="326"/>
      <c r="F9" s="326"/>
      <c r="G9" s="326"/>
      <c r="H9" s="326"/>
      <c r="I9" s="326"/>
      <c r="J9" s="298"/>
      <c r="K9" s="236"/>
      <c r="L9" s="298"/>
      <c r="M9" s="331"/>
      <c r="N9" s="331"/>
      <c r="R9" s="12"/>
      <c r="S9" s="12"/>
      <c r="T9" s="12"/>
    </row>
    <row r="10" spans="1:22" x14ac:dyDescent="0.35">
      <c r="A10" s="317"/>
      <c r="B10" s="328"/>
      <c r="C10" s="24" t="s">
        <v>323</v>
      </c>
      <c r="D10" s="24" t="s">
        <v>254</v>
      </c>
      <c r="E10" s="326"/>
      <c r="F10" s="326"/>
      <c r="G10" s="326"/>
      <c r="H10" s="326"/>
      <c r="I10" s="326"/>
      <c r="J10" s="298"/>
      <c r="K10" s="236"/>
      <c r="L10" s="298"/>
      <c r="M10" s="331"/>
      <c r="N10" s="331"/>
      <c r="R10" s="12"/>
      <c r="S10" s="12"/>
      <c r="T10" s="12"/>
    </row>
    <row r="11" spans="1:22" x14ac:dyDescent="0.35">
      <c r="A11" s="317"/>
      <c r="B11" s="328"/>
      <c r="C11" s="24" t="s">
        <v>324</v>
      </c>
      <c r="D11" s="24" t="s">
        <v>254</v>
      </c>
      <c r="E11" s="326"/>
      <c r="F11" s="326"/>
      <c r="G11" s="326"/>
      <c r="H11" s="326"/>
      <c r="I11" s="326"/>
      <c r="J11" s="298"/>
      <c r="K11" s="236"/>
      <c r="L11" s="298"/>
      <c r="M11" s="331"/>
      <c r="N11" s="331"/>
      <c r="R11" s="12"/>
      <c r="S11" s="12"/>
      <c r="T11" s="12"/>
    </row>
    <row r="12" spans="1:22" x14ac:dyDescent="0.35">
      <c r="A12" s="317"/>
      <c r="B12" s="328"/>
      <c r="C12" s="24" t="s">
        <v>325</v>
      </c>
      <c r="D12" s="24" t="s">
        <v>254</v>
      </c>
      <c r="E12" s="326"/>
      <c r="F12" s="326"/>
      <c r="G12" s="326"/>
      <c r="H12" s="326"/>
      <c r="I12" s="326"/>
      <c r="J12" s="298"/>
      <c r="K12" s="236"/>
      <c r="L12" s="298"/>
      <c r="M12" s="331"/>
      <c r="N12" s="331"/>
      <c r="R12" s="12"/>
      <c r="S12" s="12"/>
      <c r="T12" s="12"/>
    </row>
    <row r="13" spans="1:22" x14ac:dyDescent="0.35">
      <c r="A13" s="317"/>
      <c r="B13" s="328"/>
      <c r="C13" s="24" t="s">
        <v>326</v>
      </c>
      <c r="D13" s="24" t="s">
        <v>254</v>
      </c>
      <c r="E13" s="326"/>
      <c r="F13" s="326"/>
      <c r="G13" s="326"/>
      <c r="H13" s="326"/>
      <c r="I13" s="326"/>
      <c r="J13" s="298"/>
      <c r="K13" s="236"/>
      <c r="L13" s="298"/>
      <c r="M13" s="331"/>
      <c r="N13" s="331"/>
      <c r="R13" s="12"/>
      <c r="S13" s="12"/>
      <c r="T13" s="12"/>
    </row>
    <row r="14" spans="1:22" ht="29" x14ac:dyDescent="0.35">
      <c r="A14" s="317"/>
      <c r="B14" s="328"/>
      <c r="C14" s="24" t="s">
        <v>327</v>
      </c>
      <c r="D14" s="24" t="s">
        <v>254</v>
      </c>
      <c r="E14" s="326"/>
      <c r="F14" s="326"/>
      <c r="G14" s="326"/>
      <c r="H14" s="326"/>
      <c r="I14" s="326"/>
      <c r="J14" s="298"/>
      <c r="K14" s="236"/>
      <c r="L14" s="298"/>
      <c r="M14" s="331"/>
      <c r="N14" s="331"/>
      <c r="R14" s="12"/>
      <c r="S14" s="12"/>
      <c r="T14" s="12"/>
    </row>
    <row r="15" spans="1:22" x14ac:dyDescent="0.35">
      <c r="A15" s="317"/>
      <c r="B15" s="328"/>
      <c r="C15" s="24" t="s">
        <v>328</v>
      </c>
      <c r="D15" s="24" t="s">
        <v>254</v>
      </c>
      <c r="E15" s="326"/>
      <c r="F15" s="326"/>
      <c r="G15" s="326"/>
      <c r="H15" s="326"/>
      <c r="I15" s="326"/>
      <c r="J15" s="298"/>
      <c r="K15" s="236"/>
      <c r="L15" s="298"/>
      <c r="M15" s="331"/>
      <c r="N15" s="331"/>
      <c r="R15" s="12"/>
      <c r="S15" s="12"/>
      <c r="T15" s="12"/>
    </row>
    <row r="16" spans="1:22" ht="29" x14ac:dyDescent="0.35">
      <c r="A16" s="317"/>
      <c r="B16" s="328"/>
      <c r="C16" s="24" t="s">
        <v>329</v>
      </c>
      <c r="D16" s="24" t="s">
        <v>254</v>
      </c>
      <c r="E16" s="326"/>
      <c r="F16" s="326"/>
      <c r="G16" s="326"/>
      <c r="H16" s="326"/>
      <c r="I16" s="326"/>
      <c r="J16" s="298"/>
      <c r="K16" s="236"/>
      <c r="L16" s="298"/>
      <c r="M16" s="331"/>
      <c r="N16" s="331"/>
      <c r="R16" s="12"/>
      <c r="S16" s="12"/>
      <c r="T16" s="12"/>
    </row>
    <row r="17" spans="1:22" ht="15" thickBot="1" x14ac:dyDescent="0.4">
      <c r="A17" s="318"/>
      <c r="B17" s="267"/>
      <c r="C17" s="19" t="s">
        <v>330</v>
      </c>
      <c r="D17" s="19" t="s">
        <v>254</v>
      </c>
      <c r="E17" s="258"/>
      <c r="F17" s="258"/>
      <c r="G17" s="258"/>
      <c r="H17" s="258"/>
      <c r="I17" s="258"/>
      <c r="J17" s="270"/>
      <c r="K17" s="320"/>
      <c r="L17" s="270"/>
      <c r="M17" s="332"/>
      <c r="N17" s="332"/>
      <c r="R17" s="12"/>
      <c r="S17" s="12"/>
      <c r="T17" s="12"/>
    </row>
    <row r="18" spans="1:22" ht="39" customHeight="1" x14ac:dyDescent="0.35">
      <c r="A18" s="323" t="s">
        <v>331</v>
      </c>
      <c r="B18" s="307" t="s">
        <v>117</v>
      </c>
      <c r="C18" s="86" t="s">
        <v>332</v>
      </c>
      <c r="D18" s="86" t="s">
        <v>250</v>
      </c>
      <c r="E18" s="310" t="s">
        <v>432</v>
      </c>
      <c r="F18" s="310" t="s">
        <v>419</v>
      </c>
      <c r="G18" s="310" t="s">
        <v>420</v>
      </c>
      <c r="H18" s="310" t="s">
        <v>477</v>
      </c>
      <c r="I18" s="310" t="s">
        <v>422</v>
      </c>
      <c r="J18" s="310" t="s">
        <v>157</v>
      </c>
      <c r="K18" s="319" t="s">
        <v>1269</v>
      </c>
      <c r="L18" s="310" t="s">
        <v>250</v>
      </c>
      <c r="M18" s="330"/>
      <c r="N18" s="330"/>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32"/>
      <c r="N19" s="332"/>
      <c r="R19" s="12"/>
      <c r="S19" s="12"/>
      <c r="T19" s="12"/>
    </row>
    <row r="20" spans="1:22" ht="72.5" x14ac:dyDescent="0.35">
      <c r="A20" s="316" t="s">
        <v>334</v>
      </c>
      <c r="B20" s="307" t="s">
        <v>118</v>
      </c>
      <c r="C20" s="79" t="s">
        <v>335</v>
      </c>
      <c r="D20" s="79" t="s">
        <v>254</v>
      </c>
      <c r="E20" s="310" t="s">
        <v>101</v>
      </c>
      <c r="F20" s="310" t="s">
        <v>101</v>
      </c>
      <c r="G20" s="310" t="s">
        <v>101</v>
      </c>
      <c r="H20" s="310" t="s">
        <v>101</v>
      </c>
      <c r="I20" s="310" t="s">
        <v>101</v>
      </c>
      <c r="J20" s="310" t="s">
        <v>159</v>
      </c>
      <c r="K20" s="319" t="s">
        <v>661</v>
      </c>
      <c r="L20" s="310" t="s">
        <v>254</v>
      </c>
      <c r="M20" s="330"/>
      <c r="N20" s="330"/>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17"/>
      <c r="B21" s="308"/>
      <c r="C21" s="3" t="s">
        <v>336</v>
      </c>
      <c r="D21" s="3" t="s">
        <v>254</v>
      </c>
      <c r="E21" s="298"/>
      <c r="F21" s="298"/>
      <c r="G21" s="298"/>
      <c r="H21" s="298"/>
      <c r="I21" s="298"/>
      <c r="J21" s="298"/>
      <c r="K21" s="236"/>
      <c r="L21" s="298"/>
      <c r="M21" s="331"/>
      <c r="N21" s="331"/>
      <c r="R21" s="12"/>
      <c r="S21" s="12"/>
      <c r="T21" s="12"/>
    </row>
    <row r="22" spans="1:22" ht="14.5" customHeight="1" x14ac:dyDescent="0.35">
      <c r="A22" s="317"/>
      <c r="B22" s="308"/>
      <c r="C22" s="3" t="s">
        <v>337</v>
      </c>
      <c r="D22" s="3" t="s">
        <v>254</v>
      </c>
      <c r="E22" s="298"/>
      <c r="F22" s="298"/>
      <c r="G22" s="298"/>
      <c r="H22" s="298"/>
      <c r="I22" s="298"/>
      <c r="J22" s="298"/>
      <c r="K22" s="236"/>
      <c r="L22" s="298"/>
      <c r="M22" s="331"/>
      <c r="N22" s="331"/>
      <c r="R22" s="12"/>
      <c r="S22" s="12"/>
      <c r="T22" s="12"/>
    </row>
    <row r="23" spans="1:22" x14ac:dyDescent="0.35">
      <c r="A23" s="317"/>
      <c r="B23" s="308"/>
      <c r="C23" s="3" t="s">
        <v>338</v>
      </c>
      <c r="D23" s="3" t="s">
        <v>254</v>
      </c>
      <c r="E23" s="298"/>
      <c r="F23" s="298"/>
      <c r="G23" s="298"/>
      <c r="H23" s="298"/>
      <c r="I23" s="298"/>
      <c r="J23" s="298"/>
      <c r="K23" s="236"/>
      <c r="L23" s="298"/>
      <c r="M23" s="331"/>
      <c r="N23" s="331"/>
      <c r="R23" s="12"/>
      <c r="S23" s="12"/>
      <c r="T23" s="12"/>
    </row>
    <row r="24" spans="1:22" ht="14.5" customHeight="1" x14ac:dyDescent="0.35">
      <c r="A24" s="317"/>
      <c r="B24" s="308"/>
      <c r="C24" s="3" t="s">
        <v>339</v>
      </c>
      <c r="D24" s="3" t="s">
        <v>254</v>
      </c>
      <c r="E24" s="298"/>
      <c r="F24" s="298"/>
      <c r="G24" s="298"/>
      <c r="H24" s="298"/>
      <c r="I24" s="298"/>
      <c r="J24" s="298"/>
      <c r="K24" s="236"/>
      <c r="L24" s="298"/>
      <c r="M24" s="331"/>
      <c r="N24" s="331"/>
      <c r="R24" s="12"/>
      <c r="S24" s="12"/>
      <c r="T24" s="12"/>
    </row>
    <row r="25" spans="1:22" ht="29" x14ac:dyDescent="0.35">
      <c r="A25" s="317"/>
      <c r="B25" s="308"/>
      <c r="C25" s="3" t="s">
        <v>340</v>
      </c>
      <c r="D25" s="3" t="s">
        <v>254</v>
      </c>
      <c r="E25" s="298"/>
      <c r="F25" s="298"/>
      <c r="G25" s="298"/>
      <c r="H25" s="298"/>
      <c r="I25" s="298"/>
      <c r="J25" s="298"/>
      <c r="K25" s="236"/>
      <c r="L25" s="298"/>
      <c r="M25" s="331"/>
      <c r="N25" s="331"/>
      <c r="R25" s="12"/>
      <c r="S25" s="12"/>
      <c r="T25" s="12"/>
    </row>
    <row r="26" spans="1:22" ht="14.5" customHeight="1" x14ac:dyDescent="0.35">
      <c r="A26" s="317"/>
      <c r="B26" s="308"/>
      <c r="C26" s="3" t="s">
        <v>341</v>
      </c>
      <c r="D26" s="3" t="s">
        <v>254</v>
      </c>
      <c r="E26" s="298"/>
      <c r="F26" s="298"/>
      <c r="G26" s="298"/>
      <c r="H26" s="298"/>
      <c r="I26" s="298"/>
      <c r="J26" s="298"/>
      <c r="K26" s="236"/>
      <c r="L26" s="298"/>
      <c r="M26" s="331"/>
      <c r="N26" s="331"/>
      <c r="R26" s="12"/>
      <c r="S26" s="12"/>
      <c r="T26" s="12"/>
    </row>
    <row r="27" spans="1:22" ht="29.5" thickBot="1" x14ac:dyDescent="0.4">
      <c r="A27" s="318"/>
      <c r="B27" s="309"/>
      <c r="C27" s="15" t="s">
        <v>342</v>
      </c>
      <c r="D27" s="15" t="s">
        <v>254</v>
      </c>
      <c r="E27" s="270"/>
      <c r="F27" s="270"/>
      <c r="G27" s="270"/>
      <c r="H27" s="270"/>
      <c r="I27" s="270"/>
      <c r="J27" s="270"/>
      <c r="K27" s="320"/>
      <c r="L27" s="270"/>
      <c r="M27" s="332"/>
      <c r="N27" s="332"/>
      <c r="R27" s="12"/>
      <c r="S27" s="12"/>
      <c r="T27" s="12"/>
    </row>
    <row r="28" spans="1:22" ht="29" x14ac:dyDescent="0.35">
      <c r="A28" s="316" t="s">
        <v>343</v>
      </c>
      <c r="B28" s="307" t="s">
        <v>119</v>
      </c>
      <c r="C28" s="85" t="s">
        <v>344</v>
      </c>
      <c r="D28" s="79" t="s">
        <v>254</v>
      </c>
      <c r="E28" s="310" t="s">
        <v>432</v>
      </c>
      <c r="F28" s="310" t="s">
        <v>419</v>
      </c>
      <c r="G28" s="310" t="s">
        <v>420</v>
      </c>
      <c r="H28" s="310" t="s">
        <v>477</v>
      </c>
      <c r="I28" s="310" t="s">
        <v>422</v>
      </c>
      <c r="J28" s="310" t="s">
        <v>157</v>
      </c>
      <c r="K28" s="319" t="s">
        <v>1270</v>
      </c>
      <c r="L28" s="310" t="s">
        <v>254</v>
      </c>
      <c r="M28" s="330"/>
      <c r="N28" s="330"/>
      <c r="R28" s="12" t="str">
        <f>IF(OR(J28='Drop downs'!$G$7,J28='Drop downs'!$G$5), B28&amp;": "&amp;K28&amp;CHAR(10),"")</f>
        <v/>
      </c>
      <c r="S28" s="12" t="str">
        <f>IF(J28='Drop downs'!$G$2,B28&amp;": "&amp;K28&amp;"
"," ")</f>
        <v xml:space="preserve"> </v>
      </c>
      <c r="T28" s="12" t="str">
        <f>IF(E28='Drop downs'!$B$6,B28&amp;": "&amp;K28&amp;"","")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331"/>
      <c r="N29" s="331"/>
      <c r="R29" s="12"/>
      <c r="S29" s="12"/>
      <c r="T29" s="12"/>
    </row>
    <row r="30" spans="1:22" x14ac:dyDescent="0.35">
      <c r="A30" s="317"/>
      <c r="B30" s="308"/>
      <c r="C30" s="83" t="s">
        <v>346</v>
      </c>
      <c r="D30" s="3" t="s">
        <v>254</v>
      </c>
      <c r="E30" s="298"/>
      <c r="F30" s="298"/>
      <c r="G30" s="298"/>
      <c r="H30" s="298"/>
      <c r="I30" s="298"/>
      <c r="J30" s="298"/>
      <c r="K30" s="236"/>
      <c r="L30" s="298"/>
      <c r="M30" s="331"/>
      <c r="N30" s="331"/>
      <c r="R30" s="12"/>
      <c r="S30" s="12"/>
      <c r="T30" s="12"/>
    </row>
    <row r="31" spans="1:22" ht="30" customHeight="1" x14ac:dyDescent="0.35">
      <c r="A31" s="317"/>
      <c r="B31" s="308"/>
      <c r="C31" s="83" t="s">
        <v>347</v>
      </c>
      <c r="D31" s="3" t="s">
        <v>254</v>
      </c>
      <c r="E31" s="298"/>
      <c r="F31" s="298"/>
      <c r="G31" s="298"/>
      <c r="H31" s="298"/>
      <c r="I31" s="298"/>
      <c r="J31" s="298"/>
      <c r="K31" s="236"/>
      <c r="L31" s="298"/>
      <c r="M31" s="331"/>
      <c r="N31" s="331"/>
      <c r="R31" s="12"/>
      <c r="S31" s="12"/>
      <c r="T31" s="12"/>
    </row>
    <row r="32" spans="1:22" x14ac:dyDescent="0.35">
      <c r="A32" s="317"/>
      <c r="B32" s="308"/>
      <c r="C32" s="83" t="s">
        <v>348</v>
      </c>
      <c r="D32" s="3" t="s">
        <v>254</v>
      </c>
      <c r="E32" s="298"/>
      <c r="F32" s="298"/>
      <c r="G32" s="298"/>
      <c r="H32" s="298"/>
      <c r="I32" s="298"/>
      <c r="J32" s="298"/>
      <c r="K32" s="236"/>
      <c r="L32" s="298"/>
      <c r="M32" s="331"/>
      <c r="N32" s="331"/>
      <c r="R32" s="12"/>
      <c r="S32" s="12"/>
      <c r="T32" s="12"/>
    </row>
    <row r="33" spans="1:22" x14ac:dyDescent="0.35">
      <c r="A33" s="317"/>
      <c r="B33" s="308"/>
      <c r="C33" s="83" t="s">
        <v>349</v>
      </c>
      <c r="D33" s="3" t="s">
        <v>254</v>
      </c>
      <c r="E33" s="298"/>
      <c r="F33" s="298"/>
      <c r="G33" s="298"/>
      <c r="H33" s="298"/>
      <c r="I33" s="298"/>
      <c r="J33" s="298"/>
      <c r="K33" s="236"/>
      <c r="L33" s="298"/>
      <c r="M33" s="331"/>
      <c r="N33" s="331"/>
      <c r="R33" s="12"/>
      <c r="S33" s="12"/>
      <c r="T33" s="12"/>
    </row>
    <row r="34" spans="1:22" x14ac:dyDescent="0.35">
      <c r="A34" s="317"/>
      <c r="B34" s="308"/>
      <c r="C34" s="83" t="s">
        <v>350</v>
      </c>
      <c r="D34" s="3" t="s">
        <v>254</v>
      </c>
      <c r="E34" s="298"/>
      <c r="F34" s="298"/>
      <c r="G34" s="298"/>
      <c r="H34" s="298"/>
      <c r="I34" s="298"/>
      <c r="J34" s="298"/>
      <c r="K34" s="236"/>
      <c r="L34" s="298"/>
      <c r="M34" s="331"/>
      <c r="N34" s="331"/>
      <c r="R34" s="12"/>
      <c r="S34" s="12"/>
      <c r="T34" s="12"/>
    </row>
    <row r="35" spans="1:22" ht="15" thickBot="1" x14ac:dyDescent="0.4">
      <c r="A35" s="318"/>
      <c r="B35" s="309"/>
      <c r="C35" s="100" t="s">
        <v>351</v>
      </c>
      <c r="D35" s="15" t="s">
        <v>254</v>
      </c>
      <c r="E35" s="270"/>
      <c r="F35" s="270"/>
      <c r="G35" s="270"/>
      <c r="H35" s="270"/>
      <c r="I35" s="270"/>
      <c r="J35" s="270"/>
      <c r="K35" s="320"/>
      <c r="L35" s="270"/>
      <c r="M35" s="332"/>
      <c r="N35" s="332"/>
      <c r="R35" s="12"/>
      <c r="S35" s="12"/>
      <c r="T35" s="12"/>
    </row>
    <row r="36" spans="1:22" x14ac:dyDescent="0.35">
      <c r="A36" s="316" t="s">
        <v>352</v>
      </c>
      <c r="B36" s="307" t="s">
        <v>120</v>
      </c>
      <c r="C36" s="79" t="s">
        <v>353</v>
      </c>
      <c r="D36" s="79" t="s">
        <v>254</v>
      </c>
      <c r="E36" s="310" t="s">
        <v>101</v>
      </c>
      <c r="F36" s="310" t="s">
        <v>101</v>
      </c>
      <c r="G36" s="310" t="s">
        <v>101</v>
      </c>
      <c r="H36" s="310" t="s">
        <v>101</v>
      </c>
      <c r="I36" s="310" t="s">
        <v>101</v>
      </c>
      <c r="J36" s="310" t="s">
        <v>159</v>
      </c>
      <c r="K36" s="354" t="s">
        <v>661</v>
      </c>
      <c r="L36" s="310" t="s">
        <v>254</v>
      </c>
      <c r="M36" s="330"/>
      <c r="N36" s="330"/>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17"/>
      <c r="B37" s="308"/>
      <c r="C37" s="3" t="s">
        <v>354</v>
      </c>
      <c r="D37" s="3" t="s">
        <v>254</v>
      </c>
      <c r="E37" s="298"/>
      <c r="F37" s="298"/>
      <c r="G37" s="298"/>
      <c r="H37" s="298"/>
      <c r="I37" s="298"/>
      <c r="J37" s="298"/>
      <c r="K37" s="232"/>
      <c r="L37" s="298"/>
      <c r="M37" s="331"/>
      <c r="N37" s="331"/>
      <c r="R37" s="12"/>
      <c r="S37" s="12"/>
      <c r="T37" s="12"/>
    </row>
    <row r="38" spans="1:22" x14ac:dyDescent="0.35">
      <c r="A38" s="317"/>
      <c r="B38" s="308"/>
      <c r="C38" s="3" t="s">
        <v>355</v>
      </c>
      <c r="D38" s="3" t="s">
        <v>254</v>
      </c>
      <c r="E38" s="298"/>
      <c r="F38" s="298"/>
      <c r="G38" s="298"/>
      <c r="H38" s="298"/>
      <c r="I38" s="298"/>
      <c r="J38" s="298"/>
      <c r="K38" s="232"/>
      <c r="L38" s="298"/>
      <c r="M38" s="331"/>
      <c r="N38" s="331"/>
      <c r="R38" s="12"/>
      <c r="S38" s="12"/>
      <c r="T38" s="12"/>
    </row>
    <row r="39" spans="1:22" ht="29" x14ac:dyDescent="0.35">
      <c r="A39" s="317"/>
      <c r="B39" s="308"/>
      <c r="C39" s="3" t="s">
        <v>356</v>
      </c>
      <c r="D39" s="3" t="s">
        <v>254</v>
      </c>
      <c r="E39" s="298"/>
      <c r="F39" s="298"/>
      <c r="G39" s="298"/>
      <c r="H39" s="298"/>
      <c r="I39" s="298"/>
      <c r="J39" s="298"/>
      <c r="K39" s="232"/>
      <c r="L39" s="298"/>
      <c r="M39" s="331"/>
      <c r="N39" s="331"/>
      <c r="R39" s="12"/>
      <c r="S39" s="12"/>
      <c r="T39" s="12"/>
    </row>
    <row r="40" spans="1:22" ht="43.5" x14ac:dyDescent="0.35">
      <c r="A40" s="317"/>
      <c r="B40" s="308"/>
      <c r="C40" s="3" t="s">
        <v>357</v>
      </c>
      <c r="D40" s="3" t="s">
        <v>254</v>
      </c>
      <c r="E40" s="298"/>
      <c r="F40" s="298"/>
      <c r="G40" s="298"/>
      <c r="H40" s="298"/>
      <c r="I40" s="298"/>
      <c r="J40" s="298"/>
      <c r="K40" s="232"/>
      <c r="L40" s="298"/>
      <c r="M40" s="331"/>
      <c r="N40" s="331"/>
      <c r="R40" s="12"/>
      <c r="S40" s="12"/>
      <c r="T40" s="12"/>
    </row>
    <row r="41" spans="1:22" ht="29.5" thickBot="1" x14ac:dyDescent="0.4">
      <c r="A41" s="318"/>
      <c r="B41" s="309"/>
      <c r="C41" s="15" t="s">
        <v>358</v>
      </c>
      <c r="D41" s="15" t="s">
        <v>254</v>
      </c>
      <c r="E41" s="270"/>
      <c r="F41" s="270"/>
      <c r="G41" s="270"/>
      <c r="H41" s="270"/>
      <c r="I41" s="270"/>
      <c r="J41" s="270"/>
      <c r="K41" s="355"/>
      <c r="L41" s="270"/>
      <c r="M41" s="332"/>
      <c r="N41" s="332"/>
      <c r="R41" s="12"/>
      <c r="S41" s="12"/>
      <c r="T41" s="12"/>
    </row>
    <row r="42" spans="1:22" ht="29" x14ac:dyDescent="0.35">
      <c r="A42" s="316" t="s">
        <v>359</v>
      </c>
      <c r="B42" s="307" t="s">
        <v>121</v>
      </c>
      <c r="C42" s="79" t="s">
        <v>360</v>
      </c>
      <c r="D42" s="79"/>
      <c r="E42" s="310" t="s">
        <v>101</v>
      </c>
      <c r="F42" s="310" t="s">
        <v>101</v>
      </c>
      <c r="G42" s="310" t="s">
        <v>101</v>
      </c>
      <c r="H42" s="310" t="s">
        <v>101</v>
      </c>
      <c r="I42" s="310" t="s">
        <v>101</v>
      </c>
      <c r="J42" s="310" t="s">
        <v>159</v>
      </c>
      <c r="K42" s="354" t="s">
        <v>1271</v>
      </c>
      <c r="L42" s="310" t="s">
        <v>254</v>
      </c>
      <c r="M42" s="349"/>
      <c r="N42" s="349" t="s">
        <v>1281</v>
      </c>
      <c r="O42" t="s">
        <v>1282</v>
      </c>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xml:space="preserve">IIA6:A potential enhancement to this policy could be the introduction of sustainable travel within design e.g., the increase in EV charging points included within new development, Solar PV on top of new development to regenerate renewable energy. 
</v>
      </c>
    </row>
    <row r="43" spans="1:22" ht="30" customHeight="1" x14ac:dyDescent="0.35">
      <c r="A43" s="317"/>
      <c r="B43" s="308"/>
      <c r="C43" s="3" t="s">
        <v>361</v>
      </c>
      <c r="D43" s="3" t="s">
        <v>254</v>
      </c>
      <c r="E43" s="298"/>
      <c r="F43" s="298"/>
      <c r="G43" s="298"/>
      <c r="H43" s="298"/>
      <c r="I43" s="298"/>
      <c r="J43" s="298"/>
      <c r="K43" s="232"/>
      <c r="L43" s="298"/>
      <c r="M43" s="350"/>
      <c r="N43" s="350"/>
      <c r="R43" s="12"/>
      <c r="S43" s="12"/>
      <c r="T43" s="12"/>
    </row>
    <row r="44" spans="1:22" x14ac:dyDescent="0.35">
      <c r="A44" s="317"/>
      <c r="B44" s="308"/>
      <c r="C44" s="3" t="s">
        <v>362</v>
      </c>
      <c r="D44" s="3" t="s">
        <v>254</v>
      </c>
      <c r="E44" s="298"/>
      <c r="F44" s="298"/>
      <c r="G44" s="298"/>
      <c r="H44" s="298"/>
      <c r="I44" s="298"/>
      <c r="J44" s="298"/>
      <c r="K44" s="232"/>
      <c r="L44" s="298"/>
      <c r="M44" s="350"/>
      <c r="N44" s="350"/>
      <c r="R44" s="12"/>
      <c r="S44" s="12"/>
      <c r="T44" s="12"/>
    </row>
    <row r="45" spans="1:22" x14ac:dyDescent="0.35">
      <c r="A45" s="317"/>
      <c r="B45" s="308"/>
      <c r="C45" s="3" t="s">
        <v>363</v>
      </c>
      <c r="D45" s="3" t="s">
        <v>254</v>
      </c>
      <c r="E45" s="298"/>
      <c r="F45" s="298"/>
      <c r="G45" s="298"/>
      <c r="H45" s="298"/>
      <c r="I45" s="298"/>
      <c r="J45" s="298"/>
      <c r="K45" s="232"/>
      <c r="L45" s="298"/>
      <c r="M45" s="350"/>
      <c r="N45" s="350"/>
      <c r="R45" s="12"/>
      <c r="S45" s="12"/>
      <c r="T45" s="12"/>
    </row>
    <row r="46" spans="1:22" ht="83.15" customHeight="1" thickBot="1" x14ac:dyDescent="0.4">
      <c r="A46" s="318"/>
      <c r="B46" s="309"/>
      <c r="C46" s="15" t="s">
        <v>364</v>
      </c>
      <c r="D46" s="15" t="s">
        <v>254</v>
      </c>
      <c r="E46" s="270"/>
      <c r="F46" s="270"/>
      <c r="G46" s="270"/>
      <c r="H46" s="270"/>
      <c r="I46" s="270"/>
      <c r="J46" s="270"/>
      <c r="K46" s="355"/>
      <c r="L46" s="270"/>
      <c r="M46" s="359"/>
      <c r="N46" s="359"/>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319" t="s">
        <v>661</v>
      </c>
      <c r="L47" s="310" t="s">
        <v>254</v>
      </c>
      <c r="M47" s="379"/>
      <c r="N47" s="330"/>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80"/>
      <c r="N48" s="332"/>
      <c r="R48" s="12"/>
      <c r="S48" s="12"/>
      <c r="T48" s="12"/>
    </row>
    <row r="49" spans="1:22" ht="29" x14ac:dyDescent="0.35">
      <c r="A49" s="316" t="s">
        <v>368</v>
      </c>
      <c r="B49" s="307" t="s">
        <v>123</v>
      </c>
      <c r="C49" s="86" t="s">
        <v>369</v>
      </c>
      <c r="D49" s="86" t="s">
        <v>250</v>
      </c>
      <c r="E49" s="310" t="s">
        <v>418</v>
      </c>
      <c r="F49" s="310" t="s">
        <v>475</v>
      </c>
      <c r="G49" s="310" t="s">
        <v>420</v>
      </c>
      <c r="H49" s="310" t="s">
        <v>628</v>
      </c>
      <c r="I49" s="310" t="s">
        <v>436</v>
      </c>
      <c r="J49" s="310" t="s">
        <v>157</v>
      </c>
      <c r="K49" s="354" t="s">
        <v>1288</v>
      </c>
      <c r="L49" s="310" t="s">
        <v>250</v>
      </c>
      <c r="M49" s="330"/>
      <c r="N49" s="330"/>
      <c r="R49" s="12" t="str">
        <f>IF(OR(J49='Drop downs'!$G$7,J49='Drop downs'!$G$5), B49&amp;": "&amp;K49&amp;CHAR(10),"")</f>
        <v/>
      </c>
      <c r="S49" s="12" t="str">
        <f>IF(J49='Drop downs'!$G$2,B49&amp;": "&amp;K49&amp;"
"," ")</f>
        <v xml:space="preserve"> </v>
      </c>
      <c r="T49" s="12" t="str">
        <f>IF(E49='Drop downs'!$B$6,B49&amp;": "&amp;K49&amp;"","")</f>
        <v/>
      </c>
      <c r="U49" t="str">
        <f t="shared" si="0"/>
        <v/>
      </c>
      <c r="V49" t="str">
        <f>IF(N49&gt;0,B49&amp;":"&amp;N49&amp;"
","")</f>
        <v/>
      </c>
    </row>
    <row r="50" spans="1:22" x14ac:dyDescent="0.35">
      <c r="A50" s="317"/>
      <c r="B50" s="308"/>
      <c r="C50" s="24" t="s">
        <v>370</v>
      </c>
      <c r="D50" s="24" t="s">
        <v>254</v>
      </c>
      <c r="E50" s="298"/>
      <c r="F50" s="298"/>
      <c r="G50" s="298"/>
      <c r="H50" s="298"/>
      <c r="I50" s="298"/>
      <c r="J50" s="298"/>
      <c r="K50" s="232"/>
      <c r="L50" s="298"/>
      <c r="M50" s="331"/>
      <c r="N50" s="331"/>
      <c r="R50" s="12"/>
      <c r="S50" s="12"/>
      <c r="T50" s="12"/>
    </row>
    <row r="51" spans="1:22" x14ac:dyDescent="0.35">
      <c r="A51" s="317"/>
      <c r="B51" s="308"/>
      <c r="C51" s="97" t="s">
        <v>371</v>
      </c>
      <c r="D51" s="24" t="s">
        <v>250</v>
      </c>
      <c r="E51" s="298"/>
      <c r="F51" s="298"/>
      <c r="G51" s="298"/>
      <c r="H51" s="298"/>
      <c r="I51" s="298"/>
      <c r="J51" s="298"/>
      <c r="K51" s="232"/>
      <c r="L51" s="298"/>
      <c r="M51" s="331"/>
      <c r="N51" s="331"/>
      <c r="R51" s="12"/>
      <c r="S51" s="12"/>
      <c r="T51" s="12"/>
    </row>
    <row r="52" spans="1:22" x14ac:dyDescent="0.35">
      <c r="A52" s="317"/>
      <c r="B52" s="308"/>
      <c r="C52" s="24" t="s">
        <v>372</v>
      </c>
      <c r="D52" s="24" t="s">
        <v>250</v>
      </c>
      <c r="E52" s="298"/>
      <c r="F52" s="298"/>
      <c r="G52" s="298"/>
      <c r="H52" s="298"/>
      <c r="I52" s="298"/>
      <c r="J52" s="298"/>
      <c r="K52" s="232"/>
      <c r="L52" s="298"/>
      <c r="M52" s="331"/>
      <c r="N52" s="331"/>
      <c r="R52" s="12"/>
      <c r="S52" s="12"/>
      <c r="T52" s="12"/>
    </row>
    <row r="53" spans="1:22" ht="152.15" customHeight="1" thickBot="1" x14ac:dyDescent="0.4">
      <c r="A53" s="318"/>
      <c r="B53" s="309"/>
      <c r="C53" s="19" t="s">
        <v>373</v>
      </c>
      <c r="D53" s="19" t="s">
        <v>250</v>
      </c>
      <c r="E53" s="270"/>
      <c r="F53" s="270"/>
      <c r="G53" s="270"/>
      <c r="H53" s="270"/>
      <c r="I53" s="270"/>
      <c r="J53" s="270"/>
      <c r="K53" s="355"/>
      <c r="L53" s="270"/>
      <c r="M53" s="332"/>
      <c r="N53" s="332"/>
      <c r="R53" s="12"/>
      <c r="S53" s="12"/>
      <c r="T53" s="12"/>
    </row>
    <row r="54" spans="1:22" ht="29.25" customHeight="1" x14ac:dyDescent="0.35">
      <c r="A54" s="316" t="s">
        <v>374</v>
      </c>
      <c r="B54" s="307" t="s">
        <v>124</v>
      </c>
      <c r="C54" s="95" t="s">
        <v>375</v>
      </c>
      <c r="D54" s="86" t="s">
        <v>254</v>
      </c>
      <c r="E54" s="310" t="s">
        <v>418</v>
      </c>
      <c r="F54" s="310" t="s">
        <v>419</v>
      </c>
      <c r="G54" s="310" t="s">
        <v>420</v>
      </c>
      <c r="H54" s="310" t="s">
        <v>628</v>
      </c>
      <c r="I54" s="310" t="s">
        <v>422</v>
      </c>
      <c r="J54" s="310" t="s">
        <v>157</v>
      </c>
      <c r="K54" s="319" t="s">
        <v>1274</v>
      </c>
      <c r="L54" s="310" t="s">
        <v>250</v>
      </c>
      <c r="M54" s="330"/>
      <c r="N54" s="330"/>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331"/>
      <c r="N55" s="331"/>
      <c r="R55" s="12"/>
      <c r="S55" s="12"/>
      <c r="T55" s="12"/>
    </row>
    <row r="56" spans="1:22" ht="48" customHeight="1" thickBot="1" x14ac:dyDescent="0.4">
      <c r="A56" s="318"/>
      <c r="B56" s="309"/>
      <c r="C56" s="98" t="s">
        <v>377</v>
      </c>
      <c r="D56" s="19" t="s">
        <v>250</v>
      </c>
      <c r="E56" s="270"/>
      <c r="F56" s="270"/>
      <c r="G56" s="270"/>
      <c r="H56" s="270"/>
      <c r="I56" s="270"/>
      <c r="J56" s="270"/>
      <c r="K56" s="320"/>
      <c r="L56" s="270"/>
      <c r="M56" s="332"/>
      <c r="N56" s="332"/>
      <c r="R56" s="12"/>
      <c r="S56" s="12"/>
      <c r="T56" s="12"/>
    </row>
    <row r="57" spans="1:22" x14ac:dyDescent="0.35">
      <c r="A57" s="316" t="s">
        <v>378</v>
      </c>
      <c r="B57" s="307" t="s">
        <v>125</v>
      </c>
      <c r="C57" s="86" t="s">
        <v>379</v>
      </c>
      <c r="D57" s="86" t="s">
        <v>254</v>
      </c>
      <c r="E57" s="310" t="s">
        <v>432</v>
      </c>
      <c r="F57" s="310" t="s">
        <v>419</v>
      </c>
      <c r="G57" s="310" t="s">
        <v>420</v>
      </c>
      <c r="H57" s="310" t="s">
        <v>421</v>
      </c>
      <c r="I57" s="310" t="s">
        <v>436</v>
      </c>
      <c r="J57" s="310" t="s">
        <v>157</v>
      </c>
      <c r="K57" s="319" t="s">
        <v>1275</v>
      </c>
      <c r="L57" s="310" t="s">
        <v>250</v>
      </c>
      <c r="M57" s="330"/>
      <c r="N57" s="330"/>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17"/>
      <c r="B58" s="308"/>
      <c r="C58" s="24" t="s">
        <v>380</v>
      </c>
      <c r="D58" s="24" t="s">
        <v>250</v>
      </c>
      <c r="E58" s="298"/>
      <c r="F58" s="298"/>
      <c r="G58" s="298"/>
      <c r="H58" s="298"/>
      <c r="I58" s="298"/>
      <c r="J58" s="298"/>
      <c r="K58" s="236"/>
      <c r="L58" s="298"/>
      <c r="M58" s="331"/>
      <c r="N58" s="331"/>
      <c r="R58" s="12"/>
      <c r="S58" s="12"/>
      <c r="T58" s="12"/>
    </row>
    <row r="59" spans="1:22" x14ac:dyDescent="0.35">
      <c r="A59" s="317"/>
      <c r="B59" s="308"/>
      <c r="C59" s="24" t="s">
        <v>381</v>
      </c>
      <c r="D59" s="24" t="s">
        <v>254</v>
      </c>
      <c r="E59" s="298"/>
      <c r="F59" s="298"/>
      <c r="G59" s="298"/>
      <c r="H59" s="298"/>
      <c r="I59" s="298"/>
      <c r="J59" s="298"/>
      <c r="K59" s="236"/>
      <c r="L59" s="298"/>
      <c r="M59" s="331"/>
      <c r="N59" s="331"/>
      <c r="R59" s="12"/>
      <c r="S59" s="12"/>
      <c r="T59" s="12"/>
    </row>
    <row r="60" spans="1:22" x14ac:dyDescent="0.35">
      <c r="A60" s="317"/>
      <c r="B60" s="308"/>
      <c r="C60" s="24" t="s">
        <v>382</v>
      </c>
      <c r="D60" s="24" t="s">
        <v>254</v>
      </c>
      <c r="E60" s="298"/>
      <c r="F60" s="298"/>
      <c r="G60" s="298"/>
      <c r="H60" s="298"/>
      <c r="I60" s="298"/>
      <c r="J60" s="298"/>
      <c r="K60" s="236"/>
      <c r="L60" s="298"/>
      <c r="M60" s="331"/>
      <c r="N60" s="331"/>
      <c r="R60" s="12"/>
      <c r="S60" s="12"/>
      <c r="T60" s="12"/>
    </row>
    <row r="61" spans="1:22" x14ac:dyDescent="0.35">
      <c r="A61" s="317"/>
      <c r="B61" s="308"/>
      <c r="C61" s="24" t="s">
        <v>383</v>
      </c>
      <c r="D61" s="24" t="s">
        <v>254</v>
      </c>
      <c r="E61" s="298"/>
      <c r="F61" s="298"/>
      <c r="G61" s="298"/>
      <c r="H61" s="298"/>
      <c r="I61" s="298"/>
      <c r="J61" s="298"/>
      <c r="K61" s="236"/>
      <c r="L61" s="298"/>
      <c r="M61" s="331"/>
      <c r="N61" s="331"/>
      <c r="R61" s="12"/>
      <c r="S61" s="12"/>
      <c r="T61" s="12"/>
    </row>
    <row r="62" spans="1:22" x14ac:dyDescent="0.35">
      <c r="A62" s="317"/>
      <c r="B62" s="308"/>
      <c r="C62" s="24" t="s">
        <v>384</v>
      </c>
      <c r="D62" s="24" t="s">
        <v>254</v>
      </c>
      <c r="E62" s="298"/>
      <c r="F62" s="298"/>
      <c r="G62" s="298"/>
      <c r="H62" s="298"/>
      <c r="I62" s="298"/>
      <c r="J62" s="298"/>
      <c r="K62" s="236"/>
      <c r="L62" s="298"/>
      <c r="M62" s="331"/>
      <c r="N62" s="331"/>
      <c r="R62" s="12"/>
      <c r="S62" s="12"/>
      <c r="T62" s="12"/>
    </row>
    <row r="63" spans="1:22" ht="29" x14ac:dyDescent="0.35">
      <c r="A63" s="317"/>
      <c r="B63" s="308"/>
      <c r="C63" s="24" t="s">
        <v>385</v>
      </c>
      <c r="D63" s="24" t="s">
        <v>254</v>
      </c>
      <c r="E63" s="298"/>
      <c r="F63" s="298"/>
      <c r="G63" s="298"/>
      <c r="H63" s="298"/>
      <c r="I63" s="298"/>
      <c r="J63" s="298"/>
      <c r="K63" s="236"/>
      <c r="L63" s="298"/>
      <c r="M63" s="331"/>
      <c r="N63" s="331"/>
      <c r="R63" s="12"/>
      <c r="S63" s="12"/>
      <c r="T63" s="12"/>
    </row>
    <row r="64" spans="1:22" ht="15" thickBot="1" x14ac:dyDescent="0.4">
      <c r="A64" s="318"/>
      <c r="B64" s="309"/>
      <c r="C64" s="19" t="s">
        <v>386</v>
      </c>
      <c r="D64" s="19" t="s">
        <v>254</v>
      </c>
      <c r="E64" s="270"/>
      <c r="F64" s="270"/>
      <c r="G64" s="270"/>
      <c r="H64" s="270"/>
      <c r="I64" s="270"/>
      <c r="J64" s="270"/>
      <c r="K64" s="320"/>
      <c r="L64" s="270"/>
      <c r="M64" s="332"/>
      <c r="N64" s="332"/>
      <c r="R64" s="12"/>
      <c r="S64" s="12"/>
      <c r="T64" s="12"/>
    </row>
    <row r="65" spans="1:22" x14ac:dyDescent="0.35">
      <c r="A65" s="316" t="s">
        <v>387</v>
      </c>
      <c r="B65" s="307" t="s">
        <v>126</v>
      </c>
      <c r="C65" s="85" t="s">
        <v>452</v>
      </c>
      <c r="D65" s="86" t="s">
        <v>250</v>
      </c>
      <c r="E65" s="310" t="s">
        <v>432</v>
      </c>
      <c r="F65" s="310" t="s">
        <v>419</v>
      </c>
      <c r="G65" s="310" t="s">
        <v>420</v>
      </c>
      <c r="H65" s="310" t="s">
        <v>421</v>
      </c>
      <c r="I65" s="310" t="s">
        <v>436</v>
      </c>
      <c r="J65" s="310" t="s">
        <v>157</v>
      </c>
      <c r="K65" s="319" t="s">
        <v>1276</v>
      </c>
      <c r="L65" s="310" t="s">
        <v>250</v>
      </c>
      <c r="M65" s="330"/>
      <c r="N65" s="330"/>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331"/>
      <c r="N66" s="331"/>
      <c r="R66" s="12"/>
      <c r="S66" s="12"/>
      <c r="T66" s="12"/>
    </row>
    <row r="67" spans="1:22" ht="29" x14ac:dyDescent="0.35">
      <c r="A67" s="317"/>
      <c r="B67" s="308"/>
      <c r="C67" s="83" t="s">
        <v>390</v>
      </c>
      <c r="D67" s="24" t="s">
        <v>254</v>
      </c>
      <c r="E67" s="298"/>
      <c r="F67" s="298"/>
      <c r="G67" s="298"/>
      <c r="H67" s="298"/>
      <c r="I67" s="298"/>
      <c r="J67" s="298"/>
      <c r="K67" s="236"/>
      <c r="L67" s="298"/>
      <c r="M67" s="331"/>
      <c r="N67" s="331"/>
      <c r="R67" s="12"/>
      <c r="S67" s="12"/>
      <c r="T67" s="12"/>
    </row>
    <row r="68" spans="1:22" x14ac:dyDescent="0.35">
      <c r="A68" s="317"/>
      <c r="B68" s="308"/>
      <c r="C68" s="83" t="s">
        <v>391</v>
      </c>
      <c r="D68" s="24" t="s">
        <v>254</v>
      </c>
      <c r="E68" s="298"/>
      <c r="F68" s="298"/>
      <c r="G68" s="298"/>
      <c r="H68" s="298"/>
      <c r="I68" s="298"/>
      <c r="J68" s="298"/>
      <c r="K68" s="236"/>
      <c r="L68" s="298"/>
      <c r="M68" s="331"/>
      <c r="N68" s="331"/>
      <c r="R68" s="12"/>
      <c r="S68" s="12"/>
      <c r="T68" s="12"/>
    </row>
    <row r="69" spans="1:22" x14ac:dyDescent="0.35">
      <c r="A69" s="317"/>
      <c r="B69" s="308"/>
      <c r="C69" s="83" t="s">
        <v>454</v>
      </c>
      <c r="D69" s="24" t="s">
        <v>254</v>
      </c>
      <c r="E69" s="298"/>
      <c r="F69" s="298"/>
      <c r="G69" s="298"/>
      <c r="H69" s="298"/>
      <c r="I69" s="298"/>
      <c r="J69" s="298"/>
      <c r="K69" s="236"/>
      <c r="L69" s="298"/>
      <c r="M69" s="331"/>
      <c r="N69" s="331"/>
      <c r="R69" s="12"/>
      <c r="S69" s="12"/>
      <c r="T69" s="12"/>
    </row>
    <row r="70" spans="1:22" x14ac:dyDescent="0.35">
      <c r="A70" s="317"/>
      <c r="B70" s="308"/>
      <c r="C70" s="83" t="s">
        <v>393</v>
      </c>
      <c r="D70" s="24" t="s">
        <v>254</v>
      </c>
      <c r="E70" s="298"/>
      <c r="F70" s="298"/>
      <c r="G70" s="298"/>
      <c r="H70" s="298"/>
      <c r="I70" s="298"/>
      <c r="J70" s="298"/>
      <c r="K70" s="236"/>
      <c r="L70" s="298"/>
      <c r="M70" s="331"/>
      <c r="N70" s="331"/>
      <c r="R70" s="12"/>
      <c r="S70" s="12"/>
      <c r="T70" s="12"/>
    </row>
    <row r="71" spans="1:22" ht="15" thickBot="1" x14ac:dyDescent="0.4">
      <c r="A71" s="318"/>
      <c r="B71" s="309"/>
      <c r="C71" s="100" t="s">
        <v>394</v>
      </c>
      <c r="D71" s="19" t="s">
        <v>254</v>
      </c>
      <c r="E71" s="270"/>
      <c r="F71" s="270"/>
      <c r="G71" s="270"/>
      <c r="H71" s="270"/>
      <c r="I71" s="270"/>
      <c r="J71" s="270"/>
      <c r="K71" s="320"/>
      <c r="L71" s="270"/>
      <c r="M71" s="332"/>
      <c r="N71" s="332"/>
      <c r="R71" s="12"/>
      <c r="S71" s="12"/>
      <c r="T71" s="12"/>
    </row>
    <row r="72" spans="1:22" x14ac:dyDescent="0.35">
      <c r="A72" s="316" t="s">
        <v>395</v>
      </c>
      <c r="B72" s="307" t="s">
        <v>127</v>
      </c>
      <c r="C72" s="85" t="s">
        <v>396</v>
      </c>
      <c r="D72" s="86" t="s">
        <v>254</v>
      </c>
      <c r="E72" s="310" t="s">
        <v>418</v>
      </c>
      <c r="F72" s="310" t="s">
        <v>441</v>
      </c>
      <c r="G72" s="310" t="s">
        <v>420</v>
      </c>
      <c r="H72" s="310" t="s">
        <v>628</v>
      </c>
      <c r="I72" s="310" t="s">
        <v>422</v>
      </c>
      <c r="J72" s="310" t="s">
        <v>157</v>
      </c>
      <c r="K72" s="311" t="s">
        <v>1289</v>
      </c>
      <c r="L72" s="310" t="s">
        <v>250</v>
      </c>
      <c r="M72" s="330"/>
      <c r="N72" s="330"/>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17"/>
      <c r="B73" s="308"/>
      <c r="C73" s="83" t="s">
        <v>397</v>
      </c>
      <c r="D73" s="24" t="s">
        <v>250</v>
      </c>
      <c r="E73" s="298"/>
      <c r="F73" s="298"/>
      <c r="G73" s="298"/>
      <c r="H73" s="298"/>
      <c r="I73" s="298"/>
      <c r="J73" s="298"/>
      <c r="K73" s="312"/>
      <c r="L73" s="298"/>
      <c r="M73" s="331"/>
      <c r="N73" s="331"/>
      <c r="R73" s="12"/>
      <c r="S73" s="12"/>
      <c r="T73" s="12"/>
    </row>
    <row r="74" spans="1:22" x14ac:dyDescent="0.35">
      <c r="A74" s="317"/>
      <c r="B74" s="308"/>
      <c r="C74" s="83" t="s">
        <v>398</v>
      </c>
      <c r="D74" s="24" t="s">
        <v>254</v>
      </c>
      <c r="E74" s="298"/>
      <c r="F74" s="298"/>
      <c r="G74" s="298"/>
      <c r="H74" s="298"/>
      <c r="I74" s="298"/>
      <c r="J74" s="298"/>
      <c r="K74" s="312"/>
      <c r="L74" s="298"/>
      <c r="M74" s="331"/>
      <c r="N74" s="331"/>
      <c r="R74" s="12"/>
      <c r="S74" s="12"/>
      <c r="T74" s="12"/>
    </row>
    <row r="75" spans="1:22" x14ac:dyDescent="0.35">
      <c r="A75" s="317"/>
      <c r="B75" s="308"/>
      <c r="C75" s="83" t="s">
        <v>399</v>
      </c>
      <c r="D75" s="24" t="s">
        <v>250</v>
      </c>
      <c r="E75" s="298"/>
      <c r="F75" s="298"/>
      <c r="G75" s="298"/>
      <c r="H75" s="298"/>
      <c r="I75" s="298"/>
      <c r="J75" s="298"/>
      <c r="K75" s="312"/>
      <c r="L75" s="298"/>
      <c r="M75" s="331"/>
      <c r="N75" s="331"/>
      <c r="R75" s="12"/>
      <c r="S75" s="12"/>
      <c r="T75" s="12"/>
    </row>
    <row r="76" spans="1:22" ht="77.5" customHeight="1" thickBot="1" x14ac:dyDescent="0.4">
      <c r="A76" s="318"/>
      <c r="B76" s="309"/>
      <c r="C76" s="89" t="s">
        <v>400</v>
      </c>
      <c r="D76" s="19" t="s">
        <v>254</v>
      </c>
      <c r="E76" s="270"/>
      <c r="F76" s="270"/>
      <c r="G76" s="270"/>
      <c r="H76" s="270"/>
      <c r="I76" s="270"/>
      <c r="J76" s="270"/>
      <c r="K76" s="430"/>
      <c r="L76" s="270"/>
      <c r="M76" s="332"/>
      <c r="N76" s="332"/>
      <c r="R76" s="12"/>
      <c r="S76" s="12"/>
      <c r="T76" s="12"/>
    </row>
    <row r="77" spans="1:22" x14ac:dyDescent="0.35">
      <c r="A77" s="323" t="s">
        <v>401</v>
      </c>
      <c r="B77" s="307" t="s">
        <v>128</v>
      </c>
      <c r="C77" s="85" t="s">
        <v>402</v>
      </c>
      <c r="D77" s="79" t="s">
        <v>254</v>
      </c>
      <c r="E77" s="310" t="s">
        <v>101</v>
      </c>
      <c r="F77" s="310" t="s">
        <v>101</v>
      </c>
      <c r="G77" s="310" t="s">
        <v>101</v>
      </c>
      <c r="H77" s="310" t="s">
        <v>101</v>
      </c>
      <c r="I77" s="310" t="s">
        <v>101</v>
      </c>
      <c r="J77" s="310" t="s">
        <v>159</v>
      </c>
      <c r="K77" s="319" t="s">
        <v>661</v>
      </c>
      <c r="L77" s="310" t="s">
        <v>254</v>
      </c>
      <c r="M77" s="330"/>
      <c r="N77" s="330"/>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331"/>
      <c r="N78" s="331"/>
      <c r="R78" s="12"/>
      <c r="S78" s="12"/>
      <c r="T78" s="12"/>
    </row>
    <row r="79" spans="1:22" x14ac:dyDescent="0.35">
      <c r="A79" s="305"/>
      <c r="B79" s="308"/>
      <c r="C79" s="83" t="s">
        <v>404</v>
      </c>
      <c r="D79" s="3" t="s">
        <v>254</v>
      </c>
      <c r="E79" s="298"/>
      <c r="F79" s="298"/>
      <c r="G79" s="298"/>
      <c r="H79" s="298"/>
      <c r="I79" s="298"/>
      <c r="J79" s="298"/>
      <c r="K79" s="236"/>
      <c r="L79" s="298"/>
      <c r="M79" s="331"/>
      <c r="N79" s="331"/>
      <c r="R79" s="12"/>
      <c r="S79" s="12"/>
      <c r="T79" s="12"/>
    </row>
    <row r="80" spans="1:22" x14ac:dyDescent="0.35">
      <c r="A80" s="305"/>
      <c r="B80" s="308"/>
      <c r="C80" s="84" t="s">
        <v>405</v>
      </c>
      <c r="D80" s="3" t="s">
        <v>254</v>
      </c>
      <c r="E80" s="298"/>
      <c r="F80" s="298"/>
      <c r="G80" s="298"/>
      <c r="H80" s="298"/>
      <c r="I80" s="298"/>
      <c r="J80" s="298"/>
      <c r="K80" s="236"/>
      <c r="L80" s="298"/>
      <c r="M80" s="331"/>
      <c r="N80" s="331"/>
      <c r="R80" s="12"/>
      <c r="S80" s="12"/>
      <c r="T80" s="12"/>
    </row>
    <row r="81" spans="1:22" ht="29" x14ac:dyDescent="0.35">
      <c r="A81" s="305"/>
      <c r="B81" s="308"/>
      <c r="C81" s="84" t="s">
        <v>406</v>
      </c>
      <c r="D81" s="3" t="s">
        <v>254</v>
      </c>
      <c r="E81" s="298"/>
      <c r="F81" s="298"/>
      <c r="G81" s="298"/>
      <c r="H81" s="298"/>
      <c r="I81" s="298"/>
      <c r="J81" s="298"/>
      <c r="K81" s="236"/>
      <c r="L81" s="298"/>
      <c r="M81" s="331"/>
      <c r="N81" s="331"/>
      <c r="R81" s="12"/>
      <c r="S81" s="12"/>
      <c r="T81" s="12"/>
    </row>
    <row r="82" spans="1:22" ht="29" x14ac:dyDescent="0.35">
      <c r="A82" s="305"/>
      <c r="B82" s="308"/>
      <c r="C82" s="84" t="s">
        <v>407</v>
      </c>
      <c r="D82" s="3" t="s">
        <v>254</v>
      </c>
      <c r="E82" s="298"/>
      <c r="F82" s="298"/>
      <c r="G82" s="298"/>
      <c r="H82" s="298"/>
      <c r="I82" s="298"/>
      <c r="J82" s="298"/>
      <c r="K82" s="236"/>
      <c r="L82" s="298"/>
      <c r="M82" s="331"/>
      <c r="N82" s="331"/>
      <c r="R82" s="12"/>
      <c r="S82" s="12"/>
      <c r="T82" s="12"/>
    </row>
    <row r="83" spans="1:22" ht="15" thickBot="1" x14ac:dyDescent="0.4">
      <c r="A83" s="324"/>
      <c r="B83" s="309"/>
      <c r="C83" s="98" t="s">
        <v>408</v>
      </c>
      <c r="D83" s="15" t="s">
        <v>254</v>
      </c>
      <c r="E83" s="270"/>
      <c r="F83" s="270"/>
      <c r="G83" s="270"/>
      <c r="H83" s="270"/>
      <c r="I83" s="270"/>
      <c r="J83" s="270"/>
      <c r="K83" s="320"/>
      <c r="L83" s="270"/>
      <c r="M83" s="332"/>
      <c r="N83" s="332"/>
      <c r="R83" s="12"/>
      <c r="S83" s="12"/>
      <c r="T83" s="12"/>
    </row>
    <row r="84" spans="1:22" x14ac:dyDescent="0.35">
      <c r="A84" s="323" t="s">
        <v>409</v>
      </c>
      <c r="B84" s="307" t="s">
        <v>129</v>
      </c>
      <c r="C84" s="99" t="s">
        <v>410</v>
      </c>
      <c r="D84" s="79" t="s">
        <v>254</v>
      </c>
      <c r="E84" s="310" t="s">
        <v>101</v>
      </c>
      <c r="F84" s="310" t="s">
        <v>101</v>
      </c>
      <c r="G84" s="310" t="s">
        <v>101</v>
      </c>
      <c r="H84" s="310" t="s">
        <v>101</v>
      </c>
      <c r="I84" s="310" t="s">
        <v>101</v>
      </c>
      <c r="J84" s="310" t="s">
        <v>159</v>
      </c>
      <c r="K84" s="319" t="s">
        <v>661</v>
      </c>
      <c r="L84" s="310" t="s">
        <v>254</v>
      </c>
      <c r="M84" s="330"/>
      <c r="N84" s="330"/>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305"/>
      <c r="B85" s="308"/>
      <c r="C85" s="84" t="s">
        <v>411</v>
      </c>
      <c r="D85" s="3" t="s">
        <v>254</v>
      </c>
      <c r="E85" s="298"/>
      <c r="F85" s="298"/>
      <c r="G85" s="298"/>
      <c r="H85" s="298"/>
      <c r="I85" s="298"/>
      <c r="J85" s="298"/>
      <c r="K85" s="236"/>
      <c r="L85" s="298"/>
      <c r="M85" s="331"/>
      <c r="N85" s="331"/>
      <c r="R85" s="12"/>
      <c r="S85" s="12"/>
      <c r="T85" s="12"/>
    </row>
    <row r="86" spans="1:22" x14ac:dyDescent="0.35">
      <c r="A86" s="305"/>
      <c r="B86" s="308"/>
      <c r="C86" s="84" t="s">
        <v>412</v>
      </c>
      <c r="D86" s="3" t="s">
        <v>254</v>
      </c>
      <c r="E86" s="298"/>
      <c r="F86" s="298"/>
      <c r="G86" s="298"/>
      <c r="H86" s="298"/>
      <c r="I86" s="298"/>
      <c r="J86" s="298"/>
      <c r="K86" s="236"/>
      <c r="L86" s="298"/>
      <c r="M86" s="331"/>
      <c r="N86" s="331"/>
      <c r="R86" s="12"/>
      <c r="S86" s="12"/>
      <c r="T86" s="12"/>
    </row>
    <row r="87" spans="1:22" ht="15" thickBot="1" x14ac:dyDescent="0.4">
      <c r="A87" s="306"/>
      <c r="B87" s="309"/>
      <c r="C87" s="87" t="s">
        <v>413</v>
      </c>
      <c r="D87" s="81" t="s">
        <v>254</v>
      </c>
      <c r="E87" s="299"/>
      <c r="F87" s="299"/>
      <c r="G87" s="299"/>
      <c r="H87" s="299"/>
      <c r="I87" s="299"/>
      <c r="J87" s="299"/>
      <c r="K87" s="301"/>
      <c r="L87" s="299"/>
      <c r="M87" s="333"/>
      <c r="N87" s="333"/>
      <c r="R87" s="12" t="str">
        <f>IF(OR(J87='Drop downs'!$G$7,J87='Drop downs'!$G$5), B87&amp;": "&amp;K87&amp;CHAR(10),"")</f>
        <v/>
      </c>
      <c r="S87" s="12" t="str">
        <f>IF(J87='Drop downs'!$G$2,B87&amp;": "&amp;K87&amp;""," ")</f>
        <v xml:space="preserve"> </v>
      </c>
      <c r="T87" s="12"/>
    </row>
    <row r="89" spans="1:22" x14ac:dyDescent="0.35">
      <c r="A89" s="231" t="s">
        <v>57</v>
      </c>
      <c r="B89" s="231"/>
      <c r="C89" s="231"/>
      <c r="D89" s="231"/>
      <c r="E89" s="231"/>
      <c r="F89" s="231"/>
      <c r="G89" s="231"/>
      <c r="H89" s="231"/>
      <c r="I89" s="231"/>
      <c r="J89" s="231"/>
      <c r="K89" s="231"/>
      <c r="L89" s="231"/>
      <c r="M89" s="231"/>
    </row>
    <row r="90" spans="1:22" s="2" customFormat="1" ht="129" customHeight="1" x14ac:dyDescent="0.35">
      <c r="A90" s="236" t="str">
        <f>R8&amp;R18&amp;R20&amp;R28&amp;R36&amp;R42&amp;R47&amp;R48&amp;R49&amp;R54&amp;R57&amp;R65&amp;R72&amp;R77&amp;R84&amp;R87</f>
        <v/>
      </c>
      <c r="B90" s="236"/>
      <c r="C90" s="236"/>
      <c r="D90" s="236"/>
      <c r="E90" s="236"/>
      <c r="F90" s="236"/>
      <c r="G90" s="236"/>
      <c r="H90" s="236"/>
      <c r="I90" s="236"/>
      <c r="J90" s="236"/>
      <c r="K90" s="236"/>
      <c r="L90" s="236"/>
      <c r="M90" s="236"/>
    </row>
    <row r="91" spans="1:22" x14ac:dyDescent="0.35">
      <c r="A91" s="231" t="s">
        <v>59</v>
      </c>
      <c r="B91" s="231"/>
      <c r="C91" s="231"/>
      <c r="D91" s="231"/>
      <c r="E91" s="231"/>
      <c r="F91" s="231"/>
      <c r="G91" s="231"/>
      <c r="H91" s="231"/>
      <c r="I91" s="231"/>
      <c r="J91" s="231"/>
      <c r="K91" s="231"/>
      <c r="L91" s="231"/>
      <c r="M91" s="231"/>
    </row>
    <row r="92" spans="1:22" ht="50.5" customHeight="1" x14ac:dyDescent="0.35">
      <c r="A92" s="236" t="str">
        <f>S8&amp;S18&amp;S20&amp;S28&amp;S36&amp;S42&amp;S47&amp;S48&amp;S49&amp;S54&amp;S57&amp;S65&amp;S72&amp;S77&amp;S84&amp;S87</f>
        <v xml:space="preserve">               </v>
      </c>
      <c r="B92" s="236"/>
      <c r="C92" s="236"/>
      <c r="D92" s="236"/>
      <c r="E92" s="236"/>
      <c r="F92" s="236"/>
      <c r="G92" s="236"/>
      <c r="H92" s="236"/>
      <c r="I92" s="236"/>
      <c r="J92" s="236"/>
      <c r="K92" s="236"/>
      <c r="L92" s="236"/>
      <c r="M92" s="236"/>
    </row>
    <row r="93" spans="1:22" x14ac:dyDescent="0.35">
      <c r="A93" s="231" t="s">
        <v>61</v>
      </c>
      <c r="B93" s="231"/>
      <c r="C93" s="231"/>
      <c r="D93" s="231"/>
      <c r="E93" s="231"/>
      <c r="F93" s="231"/>
      <c r="G93" s="231"/>
      <c r="H93" s="231"/>
      <c r="I93" s="231"/>
      <c r="J93" s="231"/>
      <c r="K93" s="231"/>
      <c r="L93" s="231"/>
      <c r="M93" s="231"/>
    </row>
    <row r="94" spans="1:22" ht="150" customHeight="1" x14ac:dyDescent="0.35">
      <c r="A94" s="232"/>
      <c r="B94" s="232"/>
      <c r="C94" s="232"/>
      <c r="D94" s="232"/>
      <c r="E94" s="232"/>
      <c r="F94" s="232"/>
      <c r="G94" s="232"/>
      <c r="H94" s="232"/>
      <c r="I94" s="232"/>
      <c r="J94" s="232"/>
      <c r="K94" s="232"/>
      <c r="L94" s="232"/>
      <c r="M94" s="232"/>
    </row>
    <row r="95" spans="1:22" x14ac:dyDescent="0.35">
      <c r="A95" s="231" t="s">
        <v>46</v>
      </c>
      <c r="B95" s="231"/>
      <c r="C95" s="231"/>
      <c r="D95" s="231"/>
      <c r="E95" s="231"/>
      <c r="F95" s="231"/>
      <c r="G95" s="231"/>
      <c r="H95" s="231"/>
      <c r="I95" s="231"/>
      <c r="J95" s="231"/>
      <c r="K95" s="231"/>
      <c r="L95" s="231"/>
      <c r="M95" s="231"/>
    </row>
    <row r="96" spans="1:22" ht="186.75" customHeight="1" x14ac:dyDescent="0.35">
      <c r="A96" s="232" t="str">
        <f>U8&amp;U18&amp;U20&amp;U28&amp;U36&amp;U42&amp;U47&amp;U49&amp;U54&amp;U57&amp;U65&amp;U72&amp;U77&amp;U84</f>
        <v/>
      </c>
      <c r="B96" s="277"/>
      <c r="C96" s="232"/>
      <c r="D96" s="232"/>
      <c r="E96" s="232"/>
      <c r="F96" s="232"/>
      <c r="G96" s="232"/>
      <c r="H96" s="232"/>
      <c r="I96" s="232"/>
      <c r="J96" s="232"/>
      <c r="K96" s="232"/>
      <c r="L96" s="232"/>
      <c r="M96" s="232"/>
    </row>
    <row r="97" spans="1:14" x14ac:dyDescent="0.35">
      <c r="A97" s="295" t="s">
        <v>320</v>
      </c>
      <c r="B97" s="296"/>
      <c r="C97" s="296"/>
      <c r="D97" s="296"/>
      <c r="E97" s="296"/>
      <c r="F97" s="296"/>
      <c r="G97" s="296"/>
      <c r="H97" s="296"/>
      <c r="I97" s="296"/>
      <c r="J97" s="296"/>
      <c r="K97" s="296"/>
      <c r="L97" s="296"/>
      <c r="M97" s="296"/>
      <c r="N97" s="297"/>
    </row>
    <row r="98" spans="1:14" x14ac:dyDescent="0.35">
      <c r="A98" s="232" t="str">
        <f>V8&amp;V18&amp;V20&amp;V28&amp;V36&amp;V42&amp;V47&amp;V49&amp;V54&amp;V57&amp;V65&amp;V72&amp;V77&amp;V84</f>
        <v xml:space="preserve">IIA6:A potential enhancement to this policy could be the introduction of sustainable travel within design e.g., the increase in EV charging points included within new development, Solar PV on top of new development to regenerate renewable energy. 
</v>
      </c>
      <c r="B98" s="277"/>
      <c r="C98" s="232"/>
      <c r="D98" s="232"/>
      <c r="E98" s="232"/>
      <c r="F98" s="232"/>
      <c r="G98" s="232"/>
      <c r="H98" s="232"/>
      <c r="I98" s="232"/>
      <c r="J98" s="232"/>
      <c r="K98" s="232"/>
      <c r="L98" s="232"/>
      <c r="M98" s="232"/>
    </row>
  </sheetData>
  <sheetProtection algorithmName="SHA-512" hashValue="4G+U36lW8mfsmFHfyqz2C9u/JJE0EchK37bER0cNfR5gKudIjaLsmCIzjh45RRYyb6o9nncPszy9YFhhem887Q==" saltValue="phsVAh/PmSH2psEhh1Q94g==" spinCount="100000" sheet="1" objects="1" scenarios="1"/>
  <autoFilter ref="A7:M87" xr:uid="{D2C47CAF-421C-4D58-AA7A-22430CCF83D7}"/>
  <mergeCells count="184">
    <mergeCell ref="A98:M98"/>
    <mergeCell ref="A96:M96"/>
    <mergeCell ref="A90:M90"/>
    <mergeCell ref="A91:M91"/>
    <mergeCell ref="A92:M92"/>
    <mergeCell ref="A93:M93"/>
    <mergeCell ref="A94:M94"/>
    <mergeCell ref="A95:M95"/>
    <mergeCell ref="K84:K87"/>
    <mergeCell ref="L84:L87"/>
    <mergeCell ref="M84:M87"/>
    <mergeCell ref="A97:N97"/>
    <mergeCell ref="N84:N87"/>
    <mergeCell ref="A89:M89"/>
    <mergeCell ref="A84:A87"/>
    <mergeCell ref="B84:B87"/>
    <mergeCell ref="E84:E87"/>
    <mergeCell ref="F84:F87"/>
    <mergeCell ref="G84:G87"/>
    <mergeCell ref="H84:H87"/>
    <mergeCell ref="I84:I87"/>
    <mergeCell ref="J84:J87"/>
    <mergeCell ref="H77:H83"/>
    <mergeCell ref="I77:I83"/>
    <mergeCell ref="J77:J83"/>
    <mergeCell ref="K72:K76"/>
    <mergeCell ref="L72:L76"/>
    <mergeCell ref="M72:M76"/>
    <mergeCell ref="N72:N76"/>
    <mergeCell ref="A77:A83"/>
    <mergeCell ref="B77:B83"/>
    <mergeCell ref="E77:E83"/>
    <mergeCell ref="F77:F83"/>
    <mergeCell ref="G77:G83"/>
    <mergeCell ref="A72:A76"/>
    <mergeCell ref="B72:B76"/>
    <mergeCell ref="E72:E76"/>
    <mergeCell ref="F72:F76"/>
    <mergeCell ref="G72:G76"/>
    <mergeCell ref="H72:H76"/>
    <mergeCell ref="I72:I76"/>
    <mergeCell ref="J72:J76"/>
    <mergeCell ref="N77:N83"/>
    <mergeCell ref="K77:K83"/>
    <mergeCell ref="L77:L83"/>
    <mergeCell ref="M77:M83"/>
    <mergeCell ref="H65:H71"/>
    <mergeCell ref="I65:I71"/>
    <mergeCell ref="J65:J71"/>
    <mergeCell ref="K57:K64"/>
    <mergeCell ref="L57:L64"/>
    <mergeCell ref="M57:M64"/>
    <mergeCell ref="N57:N64"/>
    <mergeCell ref="A65:A71"/>
    <mergeCell ref="B65:B71"/>
    <mergeCell ref="E65:E71"/>
    <mergeCell ref="F65:F71"/>
    <mergeCell ref="G65:G71"/>
    <mergeCell ref="N65:N71"/>
    <mergeCell ref="K65:K71"/>
    <mergeCell ref="L65:L71"/>
    <mergeCell ref="M65:M71"/>
    <mergeCell ref="A57:A64"/>
    <mergeCell ref="B57:B64"/>
    <mergeCell ref="E57:E64"/>
    <mergeCell ref="F57:F64"/>
    <mergeCell ref="G57:G64"/>
    <mergeCell ref="H57:H64"/>
    <mergeCell ref="I57:I64"/>
    <mergeCell ref="J57:J64"/>
    <mergeCell ref="H54:H56"/>
    <mergeCell ref="I54:I56"/>
    <mergeCell ref="J54:J56"/>
    <mergeCell ref="K49:K53"/>
    <mergeCell ref="L49:L53"/>
    <mergeCell ref="M49:M53"/>
    <mergeCell ref="N49:N53"/>
    <mergeCell ref="A54:A56"/>
    <mergeCell ref="B54:B56"/>
    <mergeCell ref="E54:E56"/>
    <mergeCell ref="F54:F56"/>
    <mergeCell ref="G54:G56"/>
    <mergeCell ref="N54:N56"/>
    <mergeCell ref="K54:K56"/>
    <mergeCell ref="L54:L56"/>
    <mergeCell ref="M54:M56"/>
    <mergeCell ref="A49:A53"/>
    <mergeCell ref="B49:B53"/>
    <mergeCell ref="E49:E53"/>
    <mergeCell ref="F49:F53"/>
    <mergeCell ref="G49:G53"/>
    <mergeCell ref="H49:H53"/>
    <mergeCell ref="I49:I53"/>
    <mergeCell ref="J49:J53"/>
    <mergeCell ref="H47:H48"/>
    <mergeCell ref="I47:I48"/>
    <mergeCell ref="J47:J48"/>
    <mergeCell ref="K42:K46"/>
    <mergeCell ref="L42:L46"/>
    <mergeCell ref="M42:M46"/>
    <mergeCell ref="N42:N46"/>
    <mergeCell ref="A47:A48"/>
    <mergeCell ref="B47:B48"/>
    <mergeCell ref="E47:E48"/>
    <mergeCell ref="F47:F48"/>
    <mergeCell ref="G47:G48"/>
    <mergeCell ref="N47:N48"/>
    <mergeCell ref="K47:K48"/>
    <mergeCell ref="L47:L48"/>
    <mergeCell ref="M47:M48"/>
    <mergeCell ref="A42:A46"/>
    <mergeCell ref="B42:B46"/>
    <mergeCell ref="E42:E46"/>
    <mergeCell ref="F42:F46"/>
    <mergeCell ref="G42:G46"/>
    <mergeCell ref="H42:H46"/>
    <mergeCell ref="I42:I46"/>
    <mergeCell ref="J42:J46"/>
    <mergeCell ref="K28:K35"/>
    <mergeCell ref="L28:L35"/>
    <mergeCell ref="M28:M35"/>
    <mergeCell ref="H36:H41"/>
    <mergeCell ref="I36:I41"/>
    <mergeCell ref="J36:J41"/>
    <mergeCell ref="N28:N35"/>
    <mergeCell ref="A36:A41"/>
    <mergeCell ref="B36:B41"/>
    <mergeCell ref="E36:E41"/>
    <mergeCell ref="F36:F41"/>
    <mergeCell ref="G36:G41"/>
    <mergeCell ref="N36:N41"/>
    <mergeCell ref="K36:K41"/>
    <mergeCell ref="L36:L41"/>
    <mergeCell ref="M36:M41"/>
    <mergeCell ref="A28:A35"/>
    <mergeCell ref="B28:B35"/>
    <mergeCell ref="E28:E35"/>
    <mergeCell ref="F28:F35"/>
    <mergeCell ref="G28:G35"/>
    <mergeCell ref="H28:H35"/>
    <mergeCell ref="I28:I35"/>
    <mergeCell ref="J28:J35"/>
    <mergeCell ref="H20:H27"/>
    <mergeCell ref="I20:I27"/>
    <mergeCell ref="J20:J27"/>
    <mergeCell ref="K18:K19"/>
    <mergeCell ref="L18:L19"/>
    <mergeCell ref="M18:M19"/>
    <mergeCell ref="N18:N19"/>
    <mergeCell ref="A20:A27"/>
    <mergeCell ref="B20:B27"/>
    <mergeCell ref="E20:E27"/>
    <mergeCell ref="F20:F27"/>
    <mergeCell ref="G20:G27"/>
    <mergeCell ref="N20:N27"/>
    <mergeCell ref="K20:K27"/>
    <mergeCell ref="L20:L27"/>
    <mergeCell ref="M20:M27"/>
    <mergeCell ref="A18:A19"/>
    <mergeCell ref="B18:B19"/>
    <mergeCell ref="E18:E19"/>
    <mergeCell ref="F18:F19"/>
    <mergeCell ref="G18:G19"/>
    <mergeCell ref="H18:H19"/>
    <mergeCell ref="I18:I19"/>
    <mergeCell ref="J18:J19"/>
    <mergeCell ref="H8:H17"/>
    <mergeCell ref="I8:I17"/>
    <mergeCell ref="J8:J17"/>
    <mergeCell ref="C1:F1"/>
    <mergeCell ref="C2:F2"/>
    <mergeCell ref="C4:F4"/>
    <mergeCell ref="A6:C6"/>
    <mergeCell ref="A8:A17"/>
    <mergeCell ref="B8:B17"/>
    <mergeCell ref="E8:E17"/>
    <mergeCell ref="F8:F17"/>
    <mergeCell ref="G8:G17"/>
    <mergeCell ref="E6:N6"/>
    <mergeCell ref="N8:N17"/>
    <mergeCell ref="K8:K17"/>
    <mergeCell ref="L8:L17"/>
    <mergeCell ref="M8:M17"/>
    <mergeCell ref="C3:F3"/>
  </mergeCells>
  <conditionalFormatting sqref="C50:C53">
    <cfRule type="expression" dxfId="521" priority="9">
      <formula>$D50="No"</formula>
    </cfRule>
  </conditionalFormatting>
  <conditionalFormatting sqref="C8:D87">
    <cfRule type="expression" dxfId="520" priority="1">
      <formula>$D8="No"</formula>
    </cfRule>
  </conditionalFormatting>
  <conditionalFormatting sqref="J8 J28 J49 J57 J65 J72 J77 J84">
    <cfRule type="cellIs" dxfId="519" priority="44" operator="equal">
      <formula>"Neutral"</formula>
    </cfRule>
    <cfRule type="cellIs" dxfId="518" priority="43" operator="equal">
      <formula>"Uncertain"</formula>
    </cfRule>
    <cfRule type="cellIs" dxfId="517" priority="42" operator="equal">
      <formula>"Minor Negative"</formula>
    </cfRule>
    <cfRule type="cellIs" dxfId="516" priority="41" operator="equal">
      <formula>"Significant Negative"</formula>
    </cfRule>
    <cfRule type="cellIs" dxfId="515" priority="46" operator="equal">
      <formula>"Significant Positive"</formula>
    </cfRule>
    <cfRule type="cellIs" dxfId="514" priority="45" operator="equal">
      <formula>"Minor Positive"</formula>
    </cfRule>
  </conditionalFormatting>
  <conditionalFormatting sqref="J18">
    <cfRule type="cellIs" dxfId="513" priority="2" operator="equal">
      <formula>"Significant Negative"</formula>
    </cfRule>
    <cfRule type="cellIs" dxfId="512" priority="3" operator="equal">
      <formula>"Minor Negative"</formula>
    </cfRule>
    <cfRule type="cellIs" dxfId="511" priority="4" operator="equal">
      <formula>"Uncertain"</formula>
    </cfRule>
    <cfRule type="cellIs" dxfId="510" priority="5" operator="equal">
      <formula>"Neutral"</formula>
    </cfRule>
    <cfRule type="cellIs" dxfId="509" priority="7" operator="equal">
      <formula>"Significant Positive"</formula>
    </cfRule>
    <cfRule type="cellIs" dxfId="508" priority="6" operator="equal">
      <formula>"Minor Positive"</formula>
    </cfRule>
  </conditionalFormatting>
  <conditionalFormatting sqref="J20">
    <cfRule type="cellIs" dxfId="507" priority="29" operator="equal">
      <formula>"Significant Negative"</formula>
    </cfRule>
    <cfRule type="cellIs" dxfId="506" priority="31" operator="equal">
      <formula>"Uncertain"</formula>
    </cfRule>
    <cfRule type="cellIs" dxfId="505" priority="32" operator="equal">
      <formula>"Neutral"</formula>
    </cfRule>
    <cfRule type="cellIs" dxfId="504" priority="33" operator="equal">
      <formula>"Minor Positive"</formula>
    </cfRule>
    <cfRule type="cellIs" dxfId="503" priority="34" operator="equal">
      <formula>"Significant Positive"</formula>
    </cfRule>
    <cfRule type="cellIs" dxfId="502" priority="30" operator="equal">
      <formula>"Minor Negative"</formula>
    </cfRule>
  </conditionalFormatting>
  <conditionalFormatting sqref="J36">
    <cfRule type="cellIs" dxfId="501" priority="26" operator="equal">
      <formula>"Neutral"</formula>
    </cfRule>
    <cfRule type="cellIs" dxfId="500" priority="27" operator="equal">
      <formula>"Minor Positive"</formula>
    </cfRule>
    <cfRule type="cellIs" dxfId="499" priority="28" operator="equal">
      <formula>"Significant Positive"</formula>
    </cfRule>
    <cfRule type="cellIs" dxfId="498" priority="24" operator="equal">
      <formula>"Minor Negative"</formula>
    </cfRule>
    <cfRule type="cellIs" dxfId="497" priority="25" operator="equal">
      <formula>"Uncertain"</formula>
    </cfRule>
    <cfRule type="cellIs" dxfId="496" priority="23" operator="equal">
      <formula>"Significant Negative"</formula>
    </cfRule>
  </conditionalFormatting>
  <conditionalFormatting sqref="J42">
    <cfRule type="cellIs" dxfId="495" priority="17" operator="equal">
      <formula>"Significant Negative"</formula>
    </cfRule>
    <cfRule type="cellIs" dxfId="494" priority="18" operator="equal">
      <formula>"Minor Negative"</formula>
    </cfRule>
    <cfRule type="cellIs" dxfId="493" priority="19" operator="equal">
      <formula>"Uncertain"</formula>
    </cfRule>
    <cfRule type="cellIs" dxfId="492" priority="20" operator="equal">
      <formula>"Neutral"</formula>
    </cfRule>
    <cfRule type="cellIs" dxfId="491" priority="22" operator="equal">
      <formula>"Significant Positive"</formula>
    </cfRule>
    <cfRule type="cellIs" dxfId="490" priority="21" operator="equal">
      <formula>"Minor Positive"</formula>
    </cfRule>
  </conditionalFormatting>
  <conditionalFormatting sqref="J47">
    <cfRule type="cellIs" dxfId="489" priority="35" operator="equal">
      <formula>"Significant Negative"</formula>
    </cfRule>
    <cfRule type="cellIs" dxfId="488" priority="37" operator="equal">
      <formula>"Uncertain"</formula>
    </cfRule>
    <cfRule type="cellIs" dxfId="487" priority="38" operator="equal">
      <formula>"Neutral"</formula>
    </cfRule>
    <cfRule type="cellIs" dxfId="486" priority="39" operator="equal">
      <formula>"Minor Positive"</formula>
    </cfRule>
    <cfRule type="cellIs" dxfId="485" priority="40" operator="equal">
      <formula>"Significant Positive"</formula>
    </cfRule>
    <cfRule type="cellIs" dxfId="484" priority="36" operator="equal">
      <formula>"Minor Negative"</formula>
    </cfRule>
  </conditionalFormatting>
  <conditionalFormatting sqref="J54">
    <cfRule type="cellIs" dxfId="483" priority="11" operator="equal">
      <formula>"Significant Negative"</formula>
    </cfRule>
    <cfRule type="cellIs" dxfId="482" priority="12" operator="equal">
      <formula>"Minor Negative"</formula>
    </cfRule>
    <cfRule type="cellIs" dxfId="481" priority="13" operator="equal">
      <formula>"Uncertain"</formula>
    </cfRule>
    <cfRule type="cellIs" dxfId="480" priority="14" operator="equal">
      <formula>"Neutral"</formula>
    </cfRule>
    <cfRule type="cellIs" dxfId="479" priority="15" operator="equal">
      <formula>"Minor Positive"</formula>
    </cfRule>
    <cfRule type="cellIs" dxfId="478" priority="16" operator="equal">
      <formula>"Significant Positive"</formula>
    </cfRule>
  </conditionalFormatting>
  <pageMargins left="0.7" right="0.7" top="0.75" bottom="0.75" header="0.3" footer="0.3"/>
  <pageSetup orientation="portrait" horizontalDpi="4294967293" verticalDpi="4294967293"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811B8-4983-4BBB-BEF4-B7E959892A67}">
  <sheetPr codeName="Sheet158">
    <tabColor theme="4" tint="0.79998168889431442"/>
  </sheetPr>
  <dimension ref="A1:V98"/>
  <sheetViews>
    <sheetView zoomScale="80" zoomScaleNormal="80" workbookViewId="0">
      <selection activeCell="C18" sqref="C18"/>
    </sheetView>
  </sheetViews>
  <sheetFormatPr defaultColWidth="8.54296875" defaultRowHeight="14.5" x14ac:dyDescent="0.35"/>
  <cols>
    <col min="1" max="1" width="46.1796875" customWidth="1"/>
    <col min="2" max="2" width="6.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68.54296875" customWidth="1"/>
    <col min="12" max="12" width="16.54296875" customWidth="1"/>
    <col min="13" max="13" width="23.81640625" customWidth="1"/>
    <col min="14" max="14" width="24.816406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357" t="s">
        <v>1290</v>
      </c>
      <c r="D1" s="261"/>
      <c r="E1" s="261"/>
      <c r="F1" s="262"/>
      <c r="G1" s="16"/>
      <c r="I1" s="7"/>
      <c r="J1" s="7"/>
      <c r="K1" s="7"/>
    </row>
    <row r="2" spans="1:22" x14ac:dyDescent="0.35">
      <c r="A2" s="74" t="s">
        <v>29</v>
      </c>
      <c r="B2" s="9"/>
      <c r="C2" s="263" t="s">
        <v>1252</v>
      </c>
      <c r="D2" s="263"/>
      <c r="E2" s="263"/>
      <c r="F2" s="264"/>
      <c r="I2" s="8"/>
      <c r="J2" s="8"/>
      <c r="K2" s="8"/>
    </row>
    <row r="3" spans="1:22" x14ac:dyDescent="0.35">
      <c r="A3" s="75" t="s">
        <v>30</v>
      </c>
      <c r="B3" s="4"/>
      <c r="C3" s="263" t="s">
        <v>1291</v>
      </c>
      <c r="D3" s="263"/>
      <c r="E3" s="263"/>
      <c r="F3" s="264"/>
      <c r="I3" s="8"/>
      <c r="J3" s="8"/>
      <c r="K3" s="8"/>
    </row>
    <row r="4" spans="1:22" ht="17.25" customHeight="1" x14ac:dyDescent="0.35">
      <c r="A4" s="75" t="s">
        <v>31</v>
      </c>
      <c r="B4" s="17"/>
      <c r="C4" s="229" t="s">
        <v>444</v>
      </c>
      <c r="D4" s="229"/>
      <c r="E4" s="229"/>
      <c r="F4" s="230"/>
      <c r="I4" s="8"/>
      <c r="J4" s="8"/>
      <c r="K4" s="8"/>
    </row>
    <row r="6" spans="1:22" x14ac:dyDescent="0.35">
      <c r="A6" s="225" t="s">
        <v>32</v>
      </c>
      <c r="B6" s="225"/>
      <c r="C6" s="225"/>
      <c r="D6" s="76"/>
      <c r="E6" s="329" t="s">
        <v>33</v>
      </c>
      <c r="F6" s="329"/>
      <c r="G6" s="329"/>
      <c r="H6" s="329"/>
      <c r="I6" s="329"/>
      <c r="J6" s="329"/>
      <c r="K6" s="329"/>
      <c r="L6" s="329"/>
      <c r="M6" s="329"/>
      <c r="N6" s="329"/>
      <c r="R6" s="18"/>
      <c r="S6" s="18"/>
      <c r="T6" s="18"/>
      <c r="U6" s="18"/>
    </row>
    <row r="7" spans="1:22" ht="47" thickBot="1" x14ac:dyDescent="0.4">
      <c r="A7" s="78" t="s">
        <v>317</v>
      </c>
      <c r="B7" s="78" t="s">
        <v>35</v>
      </c>
      <c r="C7" s="78" t="s">
        <v>318</v>
      </c>
      <c r="D7" s="78" t="s">
        <v>319</v>
      </c>
      <c r="E7" s="78" t="s">
        <v>38</v>
      </c>
      <c r="F7" s="78" t="s">
        <v>39</v>
      </c>
      <c r="G7" s="78" t="s">
        <v>40</v>
      </c>
      <c r="H7" s="78" t="s">
        <v>41</v>
      </c>
      <c r="I7" s="78" t="s">
        <v>42</v>
      </c>
      <c r="J7" s="78" t="s">
        <v>43</v>
      </c>
      <c r="K7" s="78" t="s">
        <v>44</v>
      </c>
      <c r="L7" s="78" t="s">
        <v>45</v>
      </c>
      <c r="M7" s="78" t="s">
        <v>46</v>
      </c>
      <c r="N7" s="103" t="s">
        <v>1292</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661</v>
      </c>
      <c r="L8" s="310" t="s">
        <v>250</v>
      </c>
      <c r="M8" s="330"/>
      <c r="N8" s="330"/>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331"/>
      <c r="N9" s="331"/>
      <c r="R9" s="12"/>
      <c r="S9" s="12"/>
      <c r="T9" s="12"/>
    </row>
    <row r="10" spans="1:22" x14ac:dyDescent="0.35">
      <c r="A10" s="317"/>
      <c r="B10" s="328"/>
      <c r="C10" s="24" t="s">
        <v>323</v>
      </c>
      <c r="D10" s="24" t="s">
        <v>254</v>
      </c>
      <c r="E10" s="326"/>
      <c r="F10" s="326"/>
      <c r="G10" s="326"/>
      <c r="H10" s="326"/>
      <c r="I10" s="326"/>
      <c r="J10" s="298"/>
      <c r="K10" s="236"/>
      <c r="L10" s="298"/>
      <c r="M10" s="331"/>
      <c r="N10" s="331"/>
      <c r="R10" s="12"/>
      <c r="S10" s="12"/>
      <c r="T10" s="12"/>
    </row>
    <row r="11" spans="1:22" x14ac:dyDescent="0.35">
      <c r="A11" s="317"/>
      <c r="B11" s="328"/>
      <c r="C11" s="24" t="s">
        <v>324</v>
      </c>
      <c r="D11" s="24" t="s">
        <v>254</v>
      </c>
      <c r="E11" s="326"/>
      <c r="F11" s="326"/>
      <c r="G11" s="326"/>
      <c r="H11" s="326"/>
      <c r="I11" s="326"/>
      <c r="J11" s="298"/>
      <c r="K11" s="236"/>
      <c r="L11" s="298"/>
      <c r="M11" s="331"/>
      <c r="N11" s="331"/>
      <c r="R11" s="12"/>
      <c r="S11" s="12"/>
      <c r="T11" s="12"/>
    </row>
    <row r="12" spans="1:22" x14ac:dyDescent="0.35">
      <c r="A12" s="317"/>
      <c r="B12" s="328"/>
      <c r="C12" s="24" t="s">
        <v>325</v>
      </c>
      <c r="D12" s="24" t="s">
        <v>254</v>
      </c>
      <c r="E12" s="326"/>
      <c r="F12" s="326"/>
      <c r="G12" s="326"/>
      <c r="H12" s="326"/>
      <c r="I12" s="326"/>
      <c r="J12" s="298"/>
      <c r="K12" s="236"/>
      <c r="L12" s="298"/>
      <c r="M12" s="331"/>
      <c r="N12" s="331"/>
      <c r="R12" s="12"/>
      <c r="S12" s="12"/>
      <c r="T12" s="12"/>
    </row>
    <row r="13" spans="1:22" x14ac:dyDescent="0.35">
      <c r="A13" s="317"/>
      <c r="B13" s="328"/>
      <c r="C13" s="24" t="s">
        <v>326</v>
      </c>
      <c r="D13" s="24" t="s">
        <v>254</v>
      </c>
      <c r="E13" s="326"/>
      <c r="F13" s="326"/>
      <c r="G13" s="326"/>
      <c r="H13" s="326"/>
      <c r="I13" s="326"/>
      <c r="J13" s="298"/>
      <c r="K13" s="236"/>
      <c r="L13" s="298"/>
      <c r="M13" s="331"/>
      <c r="N13" s="331"/>
      <c r="R13" s="12"/>
      <c r="S13" s="12"/>
      <c r="T13" s="12"/>
    </row>
    <row r="14" spans="1:22" x14ac:dyDescent="0.35">
      <c r="A14" s="317"/>
      <c r="B14" s="328"/>
      <c r="C14" s="24" t="s">
        <v>327</v>
      </c>
      <c r="D14" s="24" t="s">
        <v>254</v>
      </c>
      <c r="E14" s="326"/>
      <c r="F14" s="326"/>
      <c r="G14" s="326"/>
      <c r="H14" s="326"/>
      <c r="I14" s="326"/>
      <c r="J14" s="298"/>
      <c r="K14" s="236"/>
      <c r="L14" s="298"/>
      <c r="M14" s="331"/>
      <c r="N14" s="331"/>
      <c r="R14" s="12"/>
      <c r="S14" s="12"/>
      <c r="T14" s="12"/>
    </row>
    <row r="15" spans="1:22" x14ac:dyDescent="0.35">
      <c r="A15" s="317"/>
      <c r="B15" s="328"/>
      <c r="C15" s="24" t="s">
        <v>328</v>
      </c>
      <c r="D15" s="24" t="s">
        <v>254</v>
      </c>
      <c r="E15" s="326"/>
      <c r="F15" s="326"/>
      <c r="G15" s="326"/>
      <c r="H15" s="326"/>
      <c r="I15" s="326"/>
      <c r="J15" s="298"/>
      <c r="K15" s="236"/>
      <c r="L15" s="298"/>
      <c r="M15" s="331"/>
      <c r="N15" s="331"/>
      <c r="R15" s="12"/>
      <c r="S15" s="12"/>
      <c r="T15" s="12"/>
    </row>
    <row r="16" spans="1:22" ht="29" x14ac:dyDescent="0.35">
      <c r="A16" s="317"/>
      <c r="B16" s="328"/>
      <c r="C16" s="24" t="s">
        <v>329</v>
      </c>
      <c r="D16" s="24" t="s">
        <v>254</v>
      </c>
      <c r="E16" s="326"/>
      <c r="F16" s="326"/>
      <c r="G16" s="326"/>
      <c r="H16" s="326"/>
      <c r="I16" s="326"/>
      <c r="J16" s="298"/>
      <c r="K16" s="236"/>
      <c r="L16" s="298"/>
      <c r="M16" s="331"/>
      <c r="N16" s="331"/>
      <c r="R16" s="12"/>
      <c r="S16" s="12"/>
      <c r="T16" s="12"/>
    </row>
    <row r="17" spans="1:22" ht="15" thickBot="1" x14ac:dyDescent="0.4">
      <c r="A17" s="318"/>
      <c r="B17" s="267"/>
      <c r="C17" s="19" t="s">
        <v>330</v>
      </c>
      <c r="D17" s="19" t="s">
        <v>254</v>
      </c>
      <c r="E17" s="258"/>
      <c r="F17" s="258"/>
      <c r="G17" s="258"/>
      <c r="H17" s="258"/>
      <c r="I17" s="258"/>
      <c r="J17" s="270"/>
      <c r="K17" s="320"/>
      <c r="L17" s="270"/>
      <c r="M17" s="332"/>
      <c r="N17" s="332"/>
      <c r="R17" s="12"/>
      <c r="S17" s="12"/>
      <c r="T17" s="12"/>
    </row>
    <row r="18" spans="1:22" ht="39" customHeight="1" x14ac:dyDescent="0.35">
      <c r="A18" s="471" t="s">
        <v>331</v>
      </c>
      <c r="B18" s="307" t="s">
        <v>117</v>
      </c>
      <c r="C18" s="86" t="s">
        <v>332</v>
      </c>
      <c r="D18" s="86" t="s">
        <v>250</v>
      </c>
      <c r="E18" s="310" t="s">
        <v>432</v>
      </c>
      <c r="F18" s="310" t="s">
        <v>419</v>
      </c>
      <c r="G18" s="310" t="s">
        <v>420</v>
      </c>
      <c r="H18" s="310" t="s">
        <v>477</v>
      </c>
      <c r="I18" s="310" t="s">
        <v>422</v>
      </c>
      <c r="J18" s="310" t="s">
        <v>157</v>
      </c>
      <c r="K18" s="319" t="s">
        <v>1293</v>
      </c>
      <c r="L18" s="310" t="s">
        <v>250</v>
      </c>
      <c r="M18" s="330"/>
      <c r="N18" s="330"/>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472"/>
      <c r="B19" s="309"/>
      <c r="C19" s="19" t="s">
        <v>333</v>
      </c>
      <c r="D19" s="19" t="s">
        <v>254</v>
      </c>
      <c r="E19" s="270"/>
      <c r="F19" s="270"/>
      <c r="G19" s="270"/>
      <c r="H19" s="270"/>
      <c r="I19" s="270"/>
      <c r="J19" s="270"/>
      <c r="K19" s="320"/>
      <c r="L19" s="270"/>
      <c r="M19" s="332"/>
      <c r="N19" s="332"/>
      <c r="R19" s="12"/>
      <c r="S19" s="12"/>
      <c r="T19" s="12"/>
    </row>
    <row r="20" spans="1:22" ht="72.5" x14ac:dyDescent="0.35">
      <c r="A20" s="316" t="s">
        <v>334</v>
      </c>
      <c r="B20" s="307" t="s">
        <v>118</v>
      </c>
      <c r="C20" s="79" t="s">
        <v>335</v>
      </c>
      <c r="D20" s="79" t="s">
        <v>254</v>
      </c>
      <c r="E20" s="310" t="s">
        <v>101</v>
      </c>
      <c r="F20" s="310" t="s">
        <v>101</v>
      </c>
      <c r="G20" s="310" t="s">
        <v>101</v>
      </c>
      <c r="H20" s="310" t="s">
        <v>101</v>
      </c>
      <c r="I20" s="310" t="s">
        <v>101</v>
      </c>
      <c r="J20" s="310" t="s">
        <v>159</v>
      </c>
      <c r="K20" s="319" t="s">
        <v>661</v>
      </c>
      <c r="L20" s="310" t="s">
        <v>254</v>
      </c>
      <c r="M20" s="330"/>
      <c r="N20" s="330"/>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17"/>
      <c r="B21" s="308"/>
      <c r="C21" s="3" t="s">
        <v>336</v>
      </c>
      <c r="D21" s="3" t="s">
        <v>254</v>
      </c>
      <c r="E21" s="298"/>
      <c r="F21" s="298"/>
      <c r="G21" s="298"/>
      <c r="H21" s="298"/>
      <c r="I21" s="298"/>
      <c r="J21" s="298"/>
      <c r="K21" s="236"/>
      <c r="L21" s="298"/>
      <c r="M21" s="331"/>
      <c r="N21" s="331"/>
      <c r="R21" s="12"/>
      <c r="S21" s="12"/>
      <c r="T21" s="12"/>
    </row>
    <row r="22" spans="1:22" ht="14.5" customHeight="1" x14ac:dyDescent="0.35">
      <c r="A22" s="317"/>
      <c r="B22" s="308"/>
      <c r="C22" s="3" t="s">
        <v>337</v>
      </c>
      <c r="D22" s="3" t="s">
        <v>254</v>
      </c>
      <c r="E22" s="298"/>
      <c r="F22" s="298"/>
      <c r="G22" s="298"/>
      <c r="H22" s="298"/>
      <c r="I22" s="298"/>
      <c r="J22" s="298"/>
      <c r="K22" s="236"/>
      <c r="L22" s="298"/>
      <c r="M22" s="331"/>
      <c r="N22" s="331"/>
      <c r="R22" s="12"/>
      <c r="S22" s="12"/>
      <c r="T22" s="12"/>
    </row>
    <row r="23" spans="1:22" x14ac:dyDescent="0.35">
      <c r="A23" s="317"/>
      <c r="B23" s="308"/>
      <c r="C23" s="3" t="s">
        <v>338</v>
      </c>
      <c r="D23" s="3" t="s">
        <v>254</v>
      </c>
      <c r="E23" s="298"/>
      <c r="F23" s="298"/>
      <c r="G23" s="298"/>
      <c r="H23" s="298"/>
      <c r="I23" s="298"/>
      <c r="J23" s="298"/>
      <c r="K23" s="236"/>
      <c r="L23" s="298"/>
      <c r="M23" s="331"/>
      <c r="N23" s="331"/>
      <c r="R23" s="12"/>
      <c r="S23" s="12"/>
      <c r="T23" s="12"/>
    </row>
    <row r="24" spans="1:22" ht="14.5" customHeight="1" x14ac:dyDescent="0.35">
      <c r="A24" s="317"/>
      <c r="B24" s="308"/>
      <c r="C24" s="3" t="s">
        <v>339</v>
      </c>
      <c r="D24" s="3" t="s">
        <v>254</v>
      </c>
      <c r="E24" s="298"/>
      <c r="F24" s="298"/>
      <c r="G24" s="298"/>
      <c r="H24" s="298"/>
      <c r="I24" s="298"/>
      <c r="J24" s="298"/>
      <c r="K24" s="236"/>
      <c r="L24" s="298"/>
      <c r="M24" s="331"/>
      <c r="N24" s="331"/>
      <c r="R24" s="12"/>
      <c r="S24" s="12"/>
      <c r="T24" s="12"/>
    </row>
    <row r="25" spans="1:22" ht="29" x14ac:dyDescent="0.35">
      <c r="A25" s="317"/>
      <c r="B25" s="308"/>
      <c r="C25" s="3" t="s">
        <v>340</v>
      </c>
      <c r="D25" s="3" t="s">
        <v>254</v>
      </c>
      <c r="E25" s="298"/>
      <c r="F25" s="298"/>
      <c r="G25" s="298"/>
      <c r="H25" s="298"/>
      <c r="I25" s="298"/>
      <c r="J25" s="298"/>
      <c r="K25" s="236"/>
      <c r="L25" s="298"/>
      <c r="M25" s="331"/>
      <c r="N25" s="331"/>
      <c r="R25" s="12"/>
      <c r="S25" s="12"/>
      <c r="T25" s="12"/>
    </row>
    <row r="26" spans="1:22" ht="14.5" customHeight="1" x14ac:dyDescent="0.35">
      <c r="A26" s="317"/>
      <c r="B26" s="308"/>
      <c r="C26" s="3" t="s">
        <v>341</v>
      </c>
      <c r="D26" s="3" t="s">
        <v>254</v>
      </c>
      <c r="E26" s="298"/>
      <c r="F26" s="298"/>
      <c r="G26" s="298"/>
      <c r="H26" s="298"/>
      <c r="I26" s="298"/>
      <c r="J26" s="298"/>
      <c r="K26" s="236"/>
      <c r="L26" s="298"/>
      <c r="M26" s="331"/>
      <c r="N26" s="331"/>
      <c r="R26" s="12"/>
      <c r="S26" s="12"/>
      <c r="T26" s="12"/>
    </row>
    <row r="27" spans="1:22" ht="29.5" thickBot="1" x14ac:dyDescent="0.4">
      <c r="A27" s="318"/>
      <c r="B27" s="309"/>
      <c r="C27" s="15" t="s">
        <v>342</v>
      </c>
      <c r="D27" s="15" t="s">
        <v>254</v>
      </c>
      <c r="E27" s="270"/>
      <c r="F27" s="270"/>
      <c r="G27" s="270"/>
      <c r="H27" s="270"/>
      <c r="I27" s="270"/>
      <c r="J27" s="270"/>
      <c r="K27" s="320"/>
      <c r="L27" s="270"/>
      <c r="M27" s="332"/>
      <c r="N27" s="332"/>
      <c r="R27" s="12"/>
      <c r="S27" s="12"/>
      <c r="T27" s="12"/>
    </row>
    <row r="28" spans="1:22" ht="29" x14ac:dyDescent="0.35">
      <c r="A28" s="316" t="s">
        <v>343</v>
      </c>
      <c r="B28" s="307" t="s">
        <v>119</v>
      </c>
      <c r="C28" s="85" t="s">
        <v>344</v>
      </c>
      <c r="D28" s="79" t="s">
        <v>254</v>
      </c>
      <c r="E28" s="310" t="s">
        <v>101</v>
      </c>
      <c r="F28" s="310" t="s">
        <v>101</v>
      </c>
      <c r="G28" s="310" t="s">
        <v>101</v>
      </c>
      <c r="H28" s="310" t="s">
        <v>101</v>
      </c>
      <c r="I28" s="310" t="s">
        <v>101</v>
      </c>
      <c r="J28" s="310" t="s">
        <v>159</v>
      </c>
      <c r="K28" s="319" t="s">
        <v>661</v>
      </c>
      <c r="L28" s="310" t="s">
        <v>254</v>
      </c>
      <c r="M28" s="330"/>
      <c r="N28" s="330"/>
      <c r="R28" s="12" t="str">
        <f>IF(OR(J28='Drop downs'!$G$7,J28='Drop downs'!$G$5), B28&amp;": "&amp;K28&amp;CHAR(10),"")</f>
        <v/>
      </c>
      <c r="S28" s="12" t="str">
        <f>IF(J28='Drop downs'!$G$2,B28&amp;": "&amp;K28&amp;"
"," ")</f>
        <v xml:space="preserve"> </v>
      </c>
      <c r="T28" s="12" t="str">
        <f>IF(E28='Drop downs'!$B$6,B28&amp;": "&amp;K28&amp;"","")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331"/>
      <c r="N29" s="331"/>
      <c r="R29" s="12"/>
      <c r="S29" s="12"/>
      <c r="T29" s="12"/>
    </row>
    <row r="30" spans="1:22" x14ac:dyDescent="0.35">
      <c r="A30" s="317"/>
      <c r="B30" s="308"/>
      <c r="C30" s="83" t="s">
        <v>346</v>
      </c>
      <c r="D30" s="3" t="s">
        <v>254</v>
      </c>
      <c r="E30" s="298"/>
      <c r="F30" s="298"/>
      <c r="G30" s="298"/>
      <c r="H30" s="298"/>
      <c r="I30" s="298"/>
      <c r="J30" s="298"/>
      <c r="K30" s="236"/>
      <c r="L30" s="298"/>
      <c r="M30" s="331"/>
      <c r="N30" s="331"/>
      <c r="R30" s="12"/>
      <c r="S30" s="12"/>
      <c r="T30" s="12"/>
    </row>
    <row r="31" spans="1:22" ht="30" customHeight="1" x14ac:dyDescent="0.35">
      <c r="A31" s="317"/>
      <c r="B31" s="308"/>
      <c r="C31" s="83" t="s">
        <v>347</v>
      </c>
      <c r="D31" s="3" t="s">
        <v>254</v>
      </c>
      <c r="E31" s="298"/>
      <c r="F31" s="298"/>
      <c r="G31" s="298"/>
      <c r="H31" s="298"/>
      <c r="I31" s="298"/>
      <c r="J31" s="298"/>
      <c r="K31" s="236"/>
      <c r="L31" s="298"/>
      <c r="M31" s="331"/>
      <c r="N31" s="331"/>
      <c r="R31" s="12"/>
      <c r="S31" s="12"/>
      <c r="T31" s="12"/>
    </row>
    <row r="32" spans="1:22" x14ac:dyDescent="0.35">
      <c r="A32" s="317"/>
      <c r="B32" s="308"/>
      <c r="C32" s="83" t="s">
        <v>348</v>
      </c>
      <c r="D32" s="3" t="s">
        <v>254</v>
      </c>
      <c r="E32" s="298"/>
      <c r="F32" s="298"/>
      <c r="G32" s="298"/>
      <c r="H32" s="298"/>
      <c r="I32" s="298"/>
      <c r="J32" s="298"/>
      <c r="K32" s="236"/>
      <c r="L32" s="298"/>
      <c r="M32" s="331"/>
      <c r="N32" s="331"/>
      <c r="R32" s="12"/>
      <c r="S32" s="12"/>
      <c r="T32" s="12"/>
    </row>
    <row r="33" spans="1:22" x14ac:dyDescent="0.35">
      <c r="A33" s="317"/>
      <c r="B33" s="308"/>
      <c r="C33" s="83" t="s">
        <v>349</v>
      </c>
      <c r="D33" s="3" t="s">
        <v>254</v>
      </c>
      <c r="E33" s="298"/>
      <c r="F33" s="298"/>
      <c r="G33" s="298"/>
      <c r="H33" s="298"/>
      <c r="I33" s="298"/>
      <c r="J33" s="298"/>
      <c r="K33" s="236"/>
      <c r="L33" s="298"/>
      <c r="M33" s="331"/>
      <c r="N33" s="331"/>
      <c r="R33" s="12"/>
      <c r="S33" s="12"/>
      <c r="T33" s="12"/>
    </row>
    <row r="34" spans="1:22" x14ac:dyDescent="0.35">
      <c r="A34" s="317"/>
      <c r="B34" s="308"/>
      <c r="C34" s="83" t="s">
        <v>350</v>
      </c>
      <c r="D34" s="3" t="s">
        <v>254</v>
      </c>
      <c r="E34" s="298"/>
      <c r="F34" s="298"/>
      <c r="G34" s="298"/>
      <c r="H34" s="298"/>
      <c r="I34" s="298"/>
      <c r="J34" s="298"/>
      <c r="K34" s="236"/>
      <c r="L34" s="298"/>
      <c r="M34" s="331"/>
      <c r="N34" s="331"/>
      <c r="R34" s="12"/>
      <c r="S34" s="12"/>
      <c r="T34" s="12"/>
    </row>
    <row r="35" spans="1:22" ht="15" thickBot="1" x14ac:dyDescent="0.4">
      <c r="A35" s="318"/>
      <c r="B35" s="309"/>
      <c r="C35" s="100" t="s">
        <v>351</v>
      </c>
      <c r="D35" s="15" t="s">
        <v>254</v>
      </c>
      <c r="E35" s="270"/>
      <c r="F35" s="270"/>
      <c r="G35" s="270"/>
      <c r="H35" s="270"/>
      <c r="I35" s="270"/>
      <c r="J35" s="270"/>
      <c r="K35" s="320"/>
      <c r="L35" s="270"/>
      <c r="M35" s="332"/>
      <c r="N35" s="332"/>
      <c r="R35" s="12"/>
      <c r="S35" s="12"/>
      <c r="T35" s="12"/>
    </row>
    <row r="36" spans="1:22" x14ac:dyDescent="0.35">
      <c r="A36" s="316" t="s">
        <v>352</v>
      </c>
      <c r="B36" s="307" t="s">
        <v>120</v>
      </c>
      <c r="C36" s="79" t="s">
        <v>353</v>
      </c>
      <c r="D36" s="79" t="s">
        <v>254</v>
      </c>
      <c r="E36" s="310" t="s">
        <v>101</v>
      </c>
      <c r="F36" s="310" t="s">
        <v>101</v>
      </c>
      <c r="G36" s="310" t="s">
        <v>101</v>
      </c>
      <c r="H36" s="310" t="s">
        <v>101</v>
      </c>
      <c r="I36" s="310" t="s">
        <v>101</v>
      </c>
      <c r="J36" s="310" t="s">
        <v>159</v>
      </c>
      <c r="K36" s="319" t="s">
        <v>661</v>
      </c>
      <c r="L36" s="310" t="s">
        <v>254</v>
      </c>
      <c r="M36" s="330"/>
      <c r="N36" s="330"/>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331"/>
      <c r="N37" s="331"/>
      <c r="R37" s="12"/>
      <c r="S37" s="12"/>
      <c r="T37" s="12"/>
    </row>
    <row r="38" spans="1:22" x14ac:dyDescent="0.35">
      <c r="A38" s="317"/>
      <c r="B38" s="308"/>
      <c r="C38" s="3" t="s">
        <v>355</v>
      </c>
      <c r="D38" s="3" t="s">
        <v>254</v>
      </c>
      <c r="E38" s="298"/>
      <c r="F38" s="298"/>
      <c r="G38" s="298"/>
      <c r="H38" s="298"/>
      <c r="I38" s="298"/>
      <c r="J38" s="298"/>
      <c r="K38" s="236"/>
      <c r="L38" s="298"/>
      <c r="M38" s="331"/>
      <c r="N38" s="331"/>
      <c r="R38" s="12"/>
      <c r="S38" s="12"/>
      <c r="T38" s="12"/>
    </row>
    <row r="39" spans="1:22" ht="29" x14ac:dyDescent="0.35">
      <c r="A39" s="317"/>
      <c r="B39" s="308"/>
      <c r="C39" s="3" t="s">
        <v>356</v>
      </c>
      <c r="D39" s="3" t="s">
        <v>254</v>
      </c>
      <c r="E39" s="298"/>
      <c r="F39" s="298"/>
      <c r="G39" s="298"/>
      <c r="H39" s="298"/>
      <c r="I39" s="298"/>
      <c r="J39" s="298"/>
      <c r="K39" s="236"/>
      <c r="L39" s="298"/>
      <c r="M39" s="331"/>
      <c r="N39" s="331"/>
      <c r="R39" s="12"/>
      <c r="S39" s="12"/>
      <c r="T39" s="12"/>
    </row>
    <row r="40" spans="1:22" ht="43.5" x14ac:dyDescent="0.35">
      <c r="A40" s="317"/>
      <c r="B40" s="308"/>
      <c r="C40" s="3" t="s">
        <v>357</v>
      </c>
      <c r="D40" s="3" t="s">
        <v>254</v>
      </c>
      <c r="E40" s="298"/>
      <c r="F40" s="298"/>
      <c r="G40" s="298"/>
      <c r="H40" s="298"/>
      <c r="I40" s="298"/>
      <c r="J40" s="298"/>
      <c r="K40" s="236"/>
      <c r="L40" s="298"/>
      <c r="M40" s="331"/>
      <c r="N40" s="331"/>
      <c r="R40" s="12"/>
      <c r="S40" s="12"/>
      <c r="T40" s="12"/>
    </row>
    <row r="41" spans="1:22" ht="29.5" thickBot="1" x14ac:dyDescent="0.4">
      <c r="A41" s="318"/>
      <c r="B41" s="309"/>
      <c r="C41" s="15" t="s">
        <v>358</v>
      </c>
      <c r="D41" s="15" t="s">
        <v>254</v>
      </c>
      <c r="E41" s="270"/>
      <c r="F41" s="270"/>
      <c r="G41" s="270"/>
      <c r="H41" s="270"/>
      <c r="I41" s="270"/>
      <c r="J41" s="270"/>
      <c r="K41" s="320"/>
      <c r="L41" s="270"/>
      <c r="M41" s="332"/>
      <c r="N41" s="332"/>
      <c r="R41" s="12"/>
      <c r="S41" s="12"/>
      <c r="T41" s="12"/>
    </row>
    <row r="42" spans="1:22" ht="29" x14ac:dyDescent="0.35">
      <c r="A42" s="316" t="s">
        <v>359</v>
      </c>
      <c r="B42" s="307" t="s">
        <v>121</v>
      </c>
      <c r="C42" s="79" t="s">
        <v>360</v>
      </c>
      <c r="D42" s="79" t="s">
        <v>254</v>
      </c>
      <c r="E42" s="310" t="s">
        <v>432</v>
      </c>
      <c r="F42" s="310" t="s">
        <v>101</v>
      </c>
      <c r="G42" s="310" t="s">
        <v>101</v>
      </c>
      <c r="H42" s="310" t="s">
        <v>101</v>
      </c>
      <c r="I42" s="310" t="s">
        <v>101</v>
      </c>
      <c r="J42" s="310" t="s">
        <v>157</v>
      </c>
      <c r="K42" s="319" t="s">
        <v>1294</v>
      </c>
      <c r="L42" s="310" t="s">
        <v>254</v>
      </c>
      <c r="M42" s="330"/>
      <c r="N42" s="330"/>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331"/>
      <c r="N43" s="331"/>
      <c r="R43" s="12"/>
      <c r="S43" s="12"/>
      <c r="T43" s="12"/>
    </row>
    <row r="44" spans="1:22" x14ac:dyDescent="0.35">
      <c r="A44" s="317"/>
      <c r="B44" s="308"/>
      <c r="C44" s="3" t="s">
        <v>362</v>
      </c>
      <c r="D44" s="3" t="s">
        <v>254</v>
      </c>
      <c r="E44" s="298"/>
      <c r="F44" s="298"/>
      <c r="G44" s="298"/>
      <c r="H44" s="298"/>
      <c r="I44" s="298"/>
      <c r="J44" s="298"/>
      <c r="K44" s="236"/>
      <c r="L44" s="298"/>
      <c r="M44" s="331"/>
      <c r="N44" s="331"/>
      <c r="R44" s="12"/>
      <c r="S44" s="12"/>
      <c r="T44" s="12"/>
    </row>
    <row r="45" spans="1:22" x14ac:dyDescent="0.35">
      <c r="A45" s="317"/>
      <c r="B45" s="308"/>
      <c r="C45" s="3" t="s">
        <v>363</v>
      </c>
      <c r="D45" s="3" t="s">
        <v>254</v>
      </c>
      <c r="E45" s="298"/>
      <c r="F45" s="298"/>
      <c r="G45" s="298"/>
      <c r="H45" s="298"/>
      <c r="I45" s="298"/>
      <c r="J45" s="298"/>
      <c r="K45" s="236"/>
      <c r="L45" s="298"/>
      <c r="M45" s="331"/>
      <c r="N45" s="331"/>
      <c r="R45" s="12"/>
      <c r="S45" s="12"/>
      <c r="T45" s="12"/>
    </row>
    <row r="46" spans="1:22" ht="29.5" thickBot="1" x14ac:dyDescent="0.4">
      <c r="A46" s="318"/>
      <c r="B46" s="309"/>
      <c r="C46" s="15" t="s">
        <v>364</v>
      </c>
      <c r="D46" s="15" t="s">
        <v>250</v>
      </c>
      <c r="E46" s="270"/>
      <c r="F46" s="270"/>
      <c r="G46" s="270"/>
      <c r="H46" s="270"/>
      <c r="I46" s="270"/>
      <c r="J46" s="270"/>
      <c r="K46" s="320"/>
      <c r="L46" s="270"/>
      <c r="M46" s="332"/>
      <c r="N46" s="332"/>
      <c r="R46" s="12"/>
      <c r="S46" s="12"/>
      <c r="T46" s="12"/>
    </row>
    <row r="47" spans="1:22" ht="43.5" x14ac:dyDescent="0.35">
      <c r="A47" s="316" t="s">
        <v>365</v>
      </c>
      <c r="B47" s="307" t="s">
        <v>122</v>
      </c>
      <c r="C47" s="79" t="s">
        <v>366</v>
      </c>
      <c r="D47" s="79" t="s">
        <v>250</v>
      </c>
      <c r="E47" s="310" t="s">
        <v>432</v>
      </c>
      <c r="F47" s="310" t="s">
        <v>101</v>
      </c>
      <c r="G47" s="310" t="s">
        <v>101</v>
      </c>
      <c r="H47" s="310" t="s">
        <v>101</v>
      </c>
      <c r="I47" s="310" t="s">
        <v>101</v>
      </c>
      <c r="J47" s="310" t="s">
        <v>157</v>
      </c>
      <c r="K47" s="319" t="s">
        <v>1295</v>
      </c>
      <c r="L47" s="310" t="s">
        <v>254</v>
      </c>
      <c r="M47" s="330"/>
      <c r="N47" s="330"/>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32"/>
      <c r="N48" s="332"/>
      <c r="R48" s="12"/>
      <c r="S48" s="12"/>
      <c r="T48" s="12"/>
    </row>
    <row r="49" spans="1:22" ht="29" x14ac:dyDescent="0.35">
      <c r="A49" s="316" t="s">
        <v>368</v>
      </c>
      <c r="B49" s="307" t="s">
        <v>123</v>
      </c>
      <c r="C49" s="86" t="s">
        <v>369</v>
      </c>
      <c r="D49" s="86" t="s">
        <v>250</v>
      </c>
      <c r="E49" s="310" t="s">
        <v>418</v>
      </c>
      <c r="F49" s="310" t="s">
        <v>475</v>
      </c>
      <c r="G49" s="310" t="s">
        <v>420</v>
      </c>
      <c r="H49" s="310" t="s">
        <v>628</v>
      </c>
      <c r="I49" s="310" t="s">
        <v>422</v>
      </c>
      <c r="J49" s="310" t="s">
        <v>154</v>
      </c>
      <c r="K49" s="319" t="s">
        <v>1296</v>
      </c>
      <c r="L49" s="310" t="s">
        <v>254</v>
      </c>
      <c r="M49" s="330"/>
      <c r="N49" s="330"/>
      <c r="R49" s="12" t="str">
        <f>IF(OR(J49='Drop downs'!$G$7,J49='Drop downs'!$G$5), B49&amp;": "&amp;K49&amp;CHAR(10),"")</f>
        <v/>
      </c>
      <c r="S49" s="12" t="str">
        <f>IF(J49='Drop downs'!$G$2,B49&amp;": "&amp;K49&amp;"
"," ")</f>
        <v xml:space="preserve">IIA8: The policy contributes significantly to the achievement of IIA8 by supporting the delivery of renewable and low carbon capacity in the district. This will be in line with the London Plan (2021), as proposals must adhere to low-temperature heating systems, heating hierarchy, and future connection to heating system requirements. The promotion of the most effective and energy efficient supply options that are available, and maximisation of onsite renewable energy generation has been stated, ensuring that current and future developments will be energy efficient and reduce associated greenhouse gas emissions. The policy also states how EV charging infrastructure will be provided, promoting a shift to low emission vehicles. As such, a potential significant positive effect has been identified. 
</v>
      </c>
      <c r="T49" s="12" t="str">
        <f>IF(E49='Drop downs'!$B$6,B49&amp;": "&amp;K49&amp;"","")</f>
        <v/>
      </c>
      <c r="U49" t="str">
        <f t="shared" si="0"/>
        <v/>
      </c>
      <c r="V49" t="str">
        <f>IF(N49&gt;0,B49&amp;":"&amp;N49&amp;"
","")</f>
        <v/>
      </c>
    </row>
    <row r="50" spans="1:22" x14ac:dyDescent="0.35">
      <c r="A50" s="317"/>
      <c r="B50" s="308"/>
      <c r="C50" s="24" t="s">
        <v>370</v>
      </c>
      <c r="D50" s="24" t="s">
        <v>250</v>
      </c>
      <c r="E50" s="298"/>
      <c r="F50" s="298"/>
      <c r="G50" s="298"/>
      <c r="H50" s="298"/>
      <c r="I50" s="298"/>
      <c r="J50" s="298"/>
      <c r="K50" s="236"/>
      <c r="L50" s="298"/>
      <c r="M50" s="331"/>
      <c r="N50" s="331"/>
      <c r="R50" s="12"/>
      <c r="S50" s="12"/>
      <c r="T50" s="12"/>
    </row>
    <row r="51" spans="1:22" x14ac:dyDescent="0.35">
      <c r="A51" s="317"/>
      <c r="B51" s="308"/>
      <c r="C51" s="97" t="s">
        <v>371</v>
      </c>
      <c r="D51" s="24" t="s">
        <v>250</v>
      </c>
      <c r="E51" s="298"/>
      <c r="F51" s="298"/>
      <c r="G51" s="298"/>
      <c r="H51" s="298"/>
      <c r="I51" s="298"/>
      <c r="J51" s="298"/>
      <c r="K51" s="236"/>
      <c r="L51" s="298"/>
      <c r="M51" s="331"/>
      <c r="N51" s="331"/>
      <c r="R51" s="12"/>
      <c r="S51" s="12"/>
      <c r="T51" s="12"/>
    </row>
    <row r="52" spans="1:22" x14ac:dyDescent="0.35">
      <c r="A52" s="317"/>
      <c r="B52" s="308"/>
      <c r="C52" s="24" t="s">
        <v>372</v>
      </c>
      <c r="D52" s="24" t="s">
        <v>250</v>
      </c>
      <c r="E52" s="298"/>
      <c r="F52" s="298"/>
      <c r="G52" s="298"/>
      <c r="H52" s="298"/>
      <c r="I52" s="298"/>
      <c r="J52" s="298"/>
      <c r="K52" s="236"/>
      <c r="L52" s="298"/>
      <c r="M52" s="331"/>
      <c r="N52" s="331"/>
      <c r="R52" s="12"/>
      <c r="S52" s="12"/>
      <c r="T52" s="12"/>
    </row>
    <row r="53" spans="1:22" ht="112" customHeight="1" thickBot="1" x14ac:dyDescent="0.4">
      <c r="A53" s="318"/>
      <c r="B53" s="309"/>
      <c r="C53" s="19" t="s">
        <v>373</v>
      </c>
      <c r="D53" s="19" t="s">
        <v>250</v>
      </c>
      <c r="E53" s="270"/>
      <c r="F53" s="270"/>
      <c r="G53" s="270"/>
      <c r="H53" s="270"/>
      <c r="I53" s="270"/>
      <c r="J53" s="270"/>
      <c r="K53" s="320"/>
      <c r="L53" s="270"/>
      <c r="M53" s="332"/>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661</v>
      </c>
      <c r="L54" s="310" t="s">
        <v>254</v>
      </c>
      <c r="M54" s="330"/>
      <c r="N54" s="330"/>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331"/>
      <c r="N55" s="331"/>
      <c r="R55" s="12"/>
      <c r="S55" s="12"/>
      <c r="T55" s="12"/>
    </row>
    <row r="56" spans="1:22" ht="29.5" thickBot="1" x14ac:dyDescent="0.4">
      <c r="A56" s="318"/>
      <c r="B56" s="309"/>
      <c r="C56" s="98" t="s">
        <v>377</v>
      </c>
      <c r="D56" s="19" t="s">
        <v>254</v>
      </c>
      <c r="E56" s="270"/>
      <c r="F56" s="270"/>
      <c r="G56" s="270"/>
      <c r="H56" s="270"/>
      <c r="I56" s="270"/>
      <c r="J56" s="270"/>
      <c r="K56" s="320"/>
      <c r="L56" s="270"/>
      <c r="M56" s="332"/>
      <c r="N56" s="332"/>
      <c r="R56" s="12"/>
      <c r="S56" s="12"/>
      <c r="T56" s="12"/>
    </row>
    <row r="57" spans="1:22" x14ac:dyDescent="0.35">
      <c r="A57" s="316" t="s">
        <v>378</v>
      </c>
      <c r="B57" s="307" t="s">
        <v>125</v>
      </c>
      <c r="C57" s="86" t="s">
        <v>379</v>
      </c>
      <c r="D57" s="86" t="s">
        <v>254</v>
      </c>
      <c r="E57" s="310" t="s">
        <v>432</v>
      </c>
      <c r="F57" s="310" t="s">
        <v>441</v>
      </c>
      <c r="G57" s="310" t="s">
        <v>420</v>
      </c>
      <c r="H57" s="310" t="s">
        <v>477</v>
      </c>
      <c r="I57" s="310" t="s">
        <v>436</v>
      </c>
      <c r="J57" s="310" t="s">
        <v>157</v>
      </c>
      <c r="K57" s="319" t="s">
        <v>1297</v>
      </c>
      <c r="L57" s="310" t="s">
        <v>254</v>
      </c>
      <c r="M57" s="379"/>
      <c r="N57" s="349" t="s">
        <v>1298</v>
      </c>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xml:space="preserve">IIA10:The policy could perform more positively if it promoted biodiversity improvements and supported BNG delivery in tandem with renewable energy developments e.g. delivering biodiversity improvements where Solar PV or wind turbine infrastructure are implemented. 
</v>
      </c>
    </row>
    <row r="58" spans="1:22" x14ac:dyDescent="0.35">
      <c r="A58" s="317"/>
      <c r="B58" s="308"/>
      <c r="C58" s="24" t="s">
        <v>380</v>
      </c>
      <c r="D58" s="24" t="s">
        <v>250</v>
      </c>
      <c r="E58" s="298"/>
      <c r="F58" s="298"/>
      <c r="G58" s="298"/>
      <c r="H58" s="298"/>
      <c r="I58" s="298"/>
      <c r="J58" s="298"/>
      <c r="K58" s="236"/>
      <c r="L58" s="298"/>
      <c r="M58" s="381"/>
      <c r="N58" s="350"/>
      <c r="R58" s="12"/>
      <c r="S58" s="12"/>
      <c r="T58" s="12"/>
    </row>
    <row r="59" spans="1:22" x14ac:dyDescent="0.35">
      <c r="A59" s="317"/>
      <c r="B59" s="308"/>
      <c r="C59" s="24" t="s">
        <v>381</v>
      </c>
      <c r="D59" s="24" t="s">
        <v>254</v>
      </c>
      <c r="E59" s="298"/>
      <c r="F59" s="298"/>
      <c r="G59" s="298"/>
      <c r="H59" s="298"/>
      <c r="I59" s="298"/>
      <c r="J59" s="298"/>
      <c r="K59" s="236"/>
      <c r="L59" s="298"/>
      <c r="M59" s="381"/>
      <c r="N59" s="350"/>
      <c r="R59" s="12"/>
      <c r="S59" s="12"/>
      <c r="T59" s="12"/>
    </row>
    <row r="60" spans="1:22" x14ac:dyDescent="0.35">
      <c r="A60" s="317"/>
      <c r="B60" s="308"/>
      <c r="C60" s="24" t="s">
        <v>382</v>
      </c>
      <c r="D60" s="24" t="s">
        <v>254</v>
      </c>
      <c r="E60" s="298"/>
      <c r="F60" s="298"/>
      <c r="G60" s="298"/>
      <c r="H60" s="298"/>
      <c r="I60" s="298"/>
      <c r="J60" s="298"/>
      <c r="K60" s="236"/>
      <c r="L60" s="298"/>
      <c r="M60" s="381"/>
      <c r="N60" s="350"/>
      <c r="R60" s="12"/>
      <c r="S60" s="12"/>
      <c r="T60" s="12"/>
    </row>
    <row r="61" spans="1:22" x14ac:dyDescent="0.35">
      <c r="A61" s="317"/>
      <c r="B61" s="308"/>
      <c r="C61" s="24" t="s">
        <v>383</v>
      </c>
      <c r="D61" s="24" t="s">
        <v>254</v>
      </c>
      <c r="E61" s="298"/>
      <c r="F61" s="298"/>
      <c r="G61" s="298"/>
      <c r="H61" s="298"/>
      <c r="I61" s="298"/>
      <c r="J61" s="298"/>
      <c r="K61" s="236"/>
      <c r="L61" s="298"/>
      <c r="M61" s="381"/>
      <c r="N61" s="350"/>
      <c r="R61" s="12"/>
      <c r="S61" s="12"/>
      <c r="T61" s="12"/>
    </row>
    <row r="62" spans="1:22" x14ac:dyDescent="0.35">
      <c r="A62" s="317"/>
      <c r="B62" s="308"/>
      <c r="C62" s="24" t="s">
        <v>384</v>
      </c>
      <c r="D62" s="24" t="s">
        <v>254</v>
      </c>
      <c r="E62" s="298"/>
      <c r="F62" s="298"/>
      <c r="G62" s="298"/>
      <c r="H62" s="298"/>
      <c r="I62" s="298"/>
      <c r="J62" s="298"/>
      <c r="K62" s="236"/>
      <c r="L62" s="298"/>
      <c r="M62" s="381"/>
      <c r="N62" s="350"/>
      <c r="R62" s="12"/>
      <c r="S62" s="12"/>
      <c r="T62" s="12"/>
    </row>
    <row r="63" spans="1:22" ht="29" x14ac:dyDescent="0.35">
      <c r="A63" s="317"/>
      <c r="B63" s="308"/>
      <c r="C63" s="24" t="s">
        <v>385</v>
      </c>
      <c r="D63" s="24" t="s">
        <v>254</v>
      </c>
      <c r="E63" s="298"/>
      <c r="F63" s="298"/>
      <c r="G63" s="298"/>
      <c r="H63" s="298"/>
      <c r="I63" s="298"/>
      <c r="J63" s="298"/>
      <c r="K63" s="236"/>
      <c r="L63" s="298"/>
      <c r="M63" s="381"/>
      <c r="N63" s="350"/>
      <c r="R63" s="12"/>
      <c r="S63" s="12"/>
      <c r="T63" s="12"/>
    </row>
    <row r="64" spans="1:22" ht="95.5" customHeight="1" thickBot="1" x14ac:dyDescent="0.4">
      <c r="A64" s="318"/>
      <c r="B64" s="309"/>
      <c r="C64" s="19" t="s">
        <v>386</v>
      </c>
      <c r="D64" s="19" t="s">
        <v>254</v>
      </c>
      <c r="E64" s="270"/>
      <c r="F64" s="270"/>
      <c r="G64" s="270"/>
      <c r="H64" s="270"/>
      <c r="I64" s="270"/>
      <c r="J64" s="270"/>
      <c r="K64" s="320"/>
      <c r="L64" s="270"/>
      <c r="M64" s="380"/>
      <c r="N64" s="359"/>
      <c r="R64" s="12"/>
      <c r="S64" s="12"/>
      <c r="T64" s="12"/>
    </row>
    <row r="65" spans="1:22" x14ac:dyDescent="0.35">
      <c r="A65" s="316" t="s">
        <v>387</v>
      </c>
      <c r="B65" s="307" t="s">
        <v>126</v>
      </c>
      <c r="C65" s="85" t="s">
        <v>388</v>
      </c>
      <c r="D65" s="86" t="s">
        <v>254</v>
      </c>
      <c r="E65" s="310" t="s">
        <v>101</v>
      </c>
      <c r="F65" s="310" t="s">
        <v>101</v>
      </c>
      <c r="G65" s="310" t="s">
        <v>101</v>
      </c>
      <c r="H65" s="310" t="s">
        <v>101</v>
      </c>
      <c r="I65" s="310" t="s">
        <v>101</v>
      </c>
      <c r="J65" s="310" t="s">
        <v>159</v>
      </c>
      <c r="K65" s="363" t="s">
        <v>661</v>
      </c>
      <c r="L65" s="310" t="s">
        <v>254</v>
      </c>
      <c r="M65" s="330"/>
      <c r="N65" s="330"/>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17"/>
      <c r="B66" s="308"/>
      <c r="C66" s="83" t="s">
        <v>389</v>
      </c>
      <c r="D66" s="24" t="s">
        <v>254</v>
      </c>
      <c r="E66" s="298"/>
      <c r="F66" s="298"/>
      <c r="G66" s="298"/>
      <c r="H66" s="298"/>
      <c r="I66" s="298"/>
      <c r="J66" s="298"/>
      <c r="K66" s="364"/>
      <c r="L66" s="298"/>
      <c r="M66" s="331"/>
      <c r="N66" s="331"/>
      <c r="R66" s="12"/>
      <c r="S66" s="12"/>
      <c r="T66" s="12"/>
    </row>
    <row r="67" spans="1:22" ht="29" x14ac:dyDescent="0.35">
      <c r="A67" s="317"/>
      <c r="B67" s="308"/>
      <c r="C67" s="83" t="s">
        <v>390</v>
      </c>
      <c r="D67" s="24" t="s">
        <v>254</v>
      </c>
      <c r="E67" s="298"/>
      <c r="F67" s="298"/>
      <c r="G67" s="298"/>
      <c r="H67" s="298"/>
      <c r="I67" s="298"/>
      <c r="J67" s="298"/>
      <c r="K67" s="364"/>
      <c r="L67" s="298"/>
      <c r="M67" s="331"/>
      <c r="N67" s="331"/>
      <c r="R67" s="12"/>
      <c r="S67" s="12"/>
      <c r="T67" s="12"/>
    </row>
    <row r="68" spans="1:22" x14ac:dyDescent="0.35">
      <c r="A68" s="317"/>
      <c r="B68" s="308"/>
      <c r="C68" s="83" t="s">
        <v>391</v>
      </c>
      <c r="D68" s="24" t="s">
        <v>254</v>
      </c>
      <c r="E68" s="298"/>
      <c r="F68" s="298"/>
      <c r="G68" s="298"/>
      <c r="H68" s="298"/>
      <c r="I68" s="298"/>
      <c r="J68" s="298"/>
      <c r="K68" s="364"/>
      <c r="L68" s="298"/>
      <c r="M68" s="331"/>
      <c r="N68" s="331"/>
      <c r="R68" s="12"/>
      <c r="S68" s="12"/>
      <c r="T68" s="12"/>
    </row>
    <row r="69" spans="1:22" x14ac:dyDescent="0.35">
      <c r="A69" s="317"/>
      <c r="B69" s="308"/>
      <c r="C69" s="83" t="s">
        <v>392</v>
      </c>
      <c r="D69" s="24" t="s">
        <v>254</v>
      </c>
      <c r="E69" s="298"/>
      <c r="F69" s="298"/>
      <c r="G69" s="298"/>
      <c r="H69" s="298"/>
      <c r="I69" s="298"/>
      <c r="J69" s="298"/>
      <c r="K69" s="364"/>
      <c r="L69" s="298"/>
      <c r="M69" s="331"/>
      <c r="N69" s="331"/>
      <c r="R69" s="12"/>
      <c r="S69" s="12"/>
      <c r="T69" s="12"/>
    </row>
    <row r="70" spans="1:22" x14ac:dyDescent="0.35">
      <c r="A70" s="317"/>
      <c r="B70" s="308"/>
      <c r="C70" s="83" t="s">
        <v>393</v>
      </c>
      <c r="D70" s="24" t="s">
        <v>254</v>
      </c>
      <c r="E70" s="298"/>
      <c r="F70" s="298"/>
      <c r="G70" s="298"/>
      <c r="H70" s="298"/>
      <c r="I70" s="298"/>
      <c r="J70" s="298"/>
      <c r="K70" s="364"/>
      <c r="L70" s="298"/>
      <c r="M70" s="331"/>
      <c r="N70" s="331"/>
      <c r="R70" s="12"/>
      <c r="S70" s="12"/>
      <c r="T70" s="12"/>
    </row>
    <row r="71" spans="1:22" ht="15" thickBot="1" x14ac:dyDescent="0.4">
      <c r="A71" s="318"/>
      <c r="B71" s="309"/>
      <c r="C71" s="100" t="s">
        <v>394</v>
      </c>
      <c r="D71" s="19" t="s">
        <v>254</v>
      </c>
      <c r="E71" s="270"/>
      <c r="F71" s="270"/>
      <c r="G71" s="270"/>
      <c r="H71" s="270"/>
      <c r="I71" s="270"/>
      <c r="J71" s="270"/>
      <c r="K71" s="365"/>
      <c r="L71" s="270"/>
      <c r="M71" s="332"/>
      <c r="N71" s="332"/>
      <c r="R71" s="12"/>
      <c r="S71" s="12"/>
      <c r="T71" s="12"/>
    </row>
    <row r="72" spans="1:22" x14ac:dyDescent="0.35">
      <c r="A72" s="316" t="s">
        <v>395</v>
      </c>
      <c r="B72" s="307" t="s">
        <v>127</v>
      </c>
      <c r="C72" s="85" t="s">
        <v>396</v>
      </c>
      <c r="D72" s="86" t="s">
        <v>250</v>
      </c>
      <c r="E72" s="310" t="s">
        <v>418</v>
      </c>
      <c r="F72" s="310" t="s">
        <v>475</v>
      </c>
      <c r="G72" s="310" t="s">
        <v>420</v>
      </c>
      <c r="H72" s="310" t="s">
        <v>477</v>
      </c>
      <c r="I72" s="310" t="s">
        <v>422</v>
      </c>
      <c r="J72" s="310" t="s">
        <v>157</v>
      </c>
      <c r="K72" s="311" t="s">
        <v>1299</v>
      </c>
      <c r="L72" s="310" t="s">
        <v>254</v>
      </c>
      <c r="M72" s="330"/>
      <c r="N72" s="330"/>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17"/>
      <c r="B73" s="308"/>
      <c r="C73" s="83" t="s">
        <v>397</v>
      </c>
      <c r="D73" s="24" t="s">
        <v>250</v>
      </c>
      <c r="E73" s="298"/>
      <c r="F73" s="298"/>
      <c r="G73" s="298"/>
      <c r="H73" s="298"/>
      <c r="I73" s="298"/>
      <c r="J73" s="298"/>
      <c r="K73" s="312"/>
      <c r="L73" s="298"/>
      <c r="M73" s="331"/>
      <c r="N73" s="331"/>
      <c r="R73" s="12"/>
      <c r="S73" s="12"/>
      <c r="T73" s="12"/>
    </row>
    <row r="74" spans="1:22" x14ac:dyDescent="0.35">
      <c r="A74" s="317"/>
      <c r="B74" s="308"/>
      <c r="C74" s="83" t="s">
        <v>398</v>
      </c>
      <c r="D74" s="24" t="s">
        <v>250</v>
      </c>
      <c r="E74" s="298"/>
      <c r="F74" s="298"/>
      <c r="G74" s="298"/>
      <c r="H74" s="298"/>
      <c r="I74" s="298"/>
      <c r="J74" s="298"/>
      <c r="K74" s="312"/>
      <c r="L74" s="298"/>
      <c r="M74" s="331"/>
      <c r="N74" s="331"/>
      <c r="R74" s="12"/>
      <c r="S74" s="12"/>
      <c r="T74" s="12"/>
    </row>
    <row r="75" spans="1:22" x14ac:dyDescent="0.35">
      <c r="A75" s="317"/>
      <c r="B75" s="308"/>
      <c r="C75" s="83" t="s">
        <v>399</v>
      </c>
      <c r="D75" s="24" t="s">
        <v>250</v>
      </c>
      <c r="E75" s="298"/>
      <c r="F75" s="298"/>
      <c r="G75" s="298"/>
      <c r="H75" s="298"/>
      <c r="I75" s="298"/>
      <c r="J75" s="298"/>
      <c r="K75" s="312"/>
      <c r="L75" s="298"/>
      <c r="M75" s="331"/>
      <c r="N75" s="331"/>
      <c r="R75" s="12"/>
      <c r="S75" s="12"/>
      <c r="T75" s="12"/>
    </row>
    <row r="76" spans="1:22" ht="15" thickBot="1" x14ac:dyDescent="0.4">
      <c r="A76" s="318"/>
      <c r="B76" s="309"/>
      <c r="C76" s="89" t="s">
        <v>400</v>
      </c>
      <c r="D76" s="19" t="s">
        <v>250</v>
      </c>
      <c r="E76" s="270"/>
      <c r="F76" s="270"/>
      <c r="G76" s="270"/>
      <c r="H76" s="270"/>
      <c r="I76" s="270"/>
      <c r="J76" s="270"/>
      <c r="K76" s="430"/>
      <c r="L76" s="270"/>
      <c r="M76" s="332"/>
      <c r="N76" s="332"/>
      <c r="R76" s="12"/>
      <c r="S76" s="12"/>
      <c r="T76" s="12"/>
    </row>
    <row r="77" spans="1:22" x14ac:dyDescent="0.35">
      <c r="A77" s="471" t="s">
        <v>401</v>
      </c>
      <c r="B77" s="307" t="s">
        <v>128</v>
      </c>
      <c r="C77" s="85" t="s">
        <v>402</v>
      </c>
      <c r="D77" s="79" t="s">
        <v>254</v>
      </c>
      <c r="E77" s="310" t="s">
        <v>101</v>
      </c>
      <c r="F77" s="310" t="s">
        <v>101</v>
      </c>
      <c r="G77" s="310" t="s">
        <v>101</v>
      </c>
      <c r="H77" s="310" t="s">
        <v>101</v>
      </c>
      <c r="I77" s="310" t="s">
        <v>101</v>
      </c>
      <c r="J77" s="310" t="s">
        <v>159</v>
      </c>
      <c r="K77" s="319" t="s">
        <v>661</v>
      </c>
      <c r="L77" s="310" t="s">
        <v>254</v>
      </c>
      <c r="M77" s="330"/>
      <c r="N77" s="330"/>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473"/>
      <c r="B78" s="308"/>
      <c r="C78" s="83" t="s">
        <v>403</v>
      </c>
      <c r="D78" s="3" t="s">
        <v>254</v>
      </c>
      <c r="E78" s="298"/>
      <c r="F78" s="298"/>
      <c r="G78" s="298"/>
      <c r="H78" s="298"/>
      <c r="I78" s="298"/>
      <c r="J78" s="298"/>
      <c r="K78" s="236"/>
      <c r="L78" s="298"/>
      <c r="M78" s="331"/>
      <c r="N78" s="331"/>
      <c r="R78" s="12"/>
      <c r="S78" s="12"/>
      <c r="T78" s="12"/>
    </row>
    <row r="79" spans="1:22" x14ac:dyDescent="0.35">
      <c r="A79" s="473"/>
      <c r="B79" s="308"/>
      <c r="C79" s="83" t="s">
        <v>404</v>
      </c>
      <c r="D79" s="3" t="s">
        <v>254</v>
      </c>
      <c r="E79" s="298"/>
      <c r="F79" s="298"/>
      <c r="G79" s="298"/>
      <c r="H79" s="298"/>
      <c r="I79" s="298"/>
      <c r="J79" s="298"/>
      <c r="K79" s="236"/>
      <c r="L79" s="298"/>
      <c r="M79" s="331"/>
      <c r="N79" s="331"/>
      <c r="R79" s="12"/>
      <c r="S79" s="12"/>
      <c r="T79" s="12"/>
    </row>
    <row r="80" spans="1:22" x14ac:dyDescent="0.35">
      <c r="A80" s="473"/>
      <c r="B80" s="308"/>
      <c r="C80" s="84" t="s">
        <v>405</v>
      </c>
      <c r="D80" s="3" t="s">
        <v>254</v>
      </c>
      <c r="E80" s="298"/>
      <c r="F80" s="298"/>
      <c r="G80" s="298"/>
      <c r="H80" s="298"/>
      <c r="I80" s="298"/>
      <c r="J80" s="298"/>
      <c r="K80" s="236"/>
      <c r="L80" s="298"/>
      <c r="M80" s="331"/>
      <c r="N80" s="331"/>
      <c r="R80" s="12"/>
      <c r="S80" s="12"/>
      <c r="T80" s="12"/>
    </row>
    <row r="81" spans="1:22" ht="29" x14ac:dyDescent="0.35">
      <c r="A81" s="473"/>
      <c r="B81" s="308"/>
      <c r="C81" s="84" t="s">
        <v>406</v>
      </c>
      <c r="D81" s="3" t="s">
        <v>254</v>
      </c>
      <c r="E81" s="298"/>
      <c r="F81" s="298"/>
      <c r="G81" s="298"/>
      <c r="H81" s="298"/>
      <c r="I81" s="298"/>
      <c r="J81" s="298"/>
      <c r="K81" s="236"/>
      <c r="L81" s="298"/>
      <c r="M81" s="331"/>
      <c r="N81" s="331"/>
      <c r="R81" s="12"/>
      <c r="S81" s="12"/>
      <c r="T81" s="12"/>
    </row>
    <row r="82" spans="1:22" ht="29" x14ac:dyDescent="0.35">
      <c r="A82" s="473"/>
      <c r="B82" s="308"/>
      <c r="C82" s="84" t="s">
        <v>407</v>
      </c>
      <c r="D82" s="3" t="s">
        <v>254</v>
      </c>
      <c r="E82" s="298"/>
      <c r="F82" s="298"/>
      <c r="G82" s="298"/>
      <c r="H82" s="298"/>
      <c r="I82" s="298"/>
      <c r="J82" s="298"/>
      <c r="K82" s="236"/>
      <c r="L82" s="298"/>
      <c r="M82" s="331"/>
      <c r="N82" s="331"/>
      <c r="R82" s="12"/>
      <c r="S82" s="12"/>
      <c r="T82" s="12"/>
    </row>
    <row r="83" spans="1:22" ht="15" thickBot="1" x14ac:dyDescent="0.4">
      <c r="A83" s="472"/>
      <c r="B83" s="309"/>
      <c r="C83" s="98" t="s">
        <v>408</v>
      </c>
      <c r="D83" s="15" t="s">
        <v>254</v>
      </c>
      <c r="E83" s="270"/>
      <c r="F83" s="270"/>
      <c r="G83" s="270"/>
      <c r="H83" s="270"/>
      <c r="I83" s="270"/>
      <c r="J83" s="270"/>
      <c r="K83" s="320"/>
      <c r="L83" s="270"/>
      <c r="M83" s="332"/>
      <c r="N83" s="332"/>
      <c r="R83" s="12"/>
      <c r="S83" s="12"/>
      <c r="T83" s="12"/>
    </row>
    <row r="84" spans="1:22" x14ac:dyDescent="0.35">
      <c r="A84" s="471" t="s">
        <v>409</v>
      </c>
      <c r="B84" s="307" t="s">
        <v>129</v>
      </c>
      <c r="C84" s="99" t="s">
        <v>410</v>
      </c>
      <c r="D84" s="79" t="s">
        <v>254</v>
      </c>
      <c r="E84" s="310" t="s">
        <v>101</v>
      </c>
      <c r="F84" s="310" t="s">
        <v>101</v>
      </c>
      <c r="G84" s="310" t="s">
        <v>101</v>
      </c>
      <c r="H84" s="310" t="s">
        <v>101</v>
      </c>
      <c r="I84" s="310" t="s">
        <v>101</v>
      </c>
      <c r="J84" s="310" t="s">
        <v>159</v>
      </c>
      <c r="K84" s="319" t="s">
        <v>661</v>
      </c>
      <c r="L84" s="310" t="s">
        <v>254</v>
      </c>
      <c r="M84" s="330"/>
      <c r="N84" s="330"/>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473"/>
      <c r="B85" s="308"/>
      <c r="C85" s="84" t="s">
        <v>411</v>
      </c>
      <c r="D85" s="3" t="s">
        <v>254</v>
      </c>
      <c r="E85" s="298"/>
      <c r="F85" s="298"/>
      <c r="G85" s="298"/>
      <c r="H85" s="298"/>
      <c r="I85" s="298"/>
      <c r="J85" s="298"/>
      <c r="K85" s="236"/>
      <c r="L85" s="298"/>
      <c r="M85" s="331"/>
      <c r="N85" s="331"/>
      <c r="R85" s="12"/>
      <c r="S85" s="12"/>
      <c r="T85" s="12"/>
    </row>
    <row r="86" spans="1:22" x14ac:dyDescent="0.35">
      <c r="A86" s="473"/>
      <c r="B86" s="308"/>
      <c r="C86" s="84" t="s">
        <v>412</v>
      </c>
      <c r="D86" s="3" t="s">
        <v>254</v>
      </c>
      <c r="E86" s="298"/>
      <c r="F86" s="298"/>
      <c r="G86" s="298"/>
      <c r="H86" s="298"/>
      <c r="I86" s="298"/>
      <c r="J86" s="298"/>
      <c r="K86" s="236"/>
      <c r="L86" s="298"/>
      <c r="M86" s="331"/>
      <c r="N86" s="331"/>
      <c r="R86" s="12"/>
      <c r="S86" s="12"/>
      <c r="T86" s="12"/>
    </row>
    <row r="87" spans="1:22" ht="15" thickBot="1" x14ac:dyDescent="0.4">
      <c r="A87" s="474"/>
      <c r="B87" s="309"/>
      <c r="C87" s="87" t="s">
        <v>413</v>
      </c>
      <c r="D87" s="81" t="s">
        <v>254</v>
      </c>
      <c r="E87" s="299"/>
      <c r="F87" s="299"/>
      <c r="G87" s="299"/>
      <c r="H87" s="299"/>
      <c r="I87" s="299"/>
      <c r="J87" s="299"/>
      <c r="K87" s="301"/>
      <c r="L87" s="299"/>
      <c r="M87" s="333"/>
      <c r="N87" s="333"/>
      <c r="R87" s="12" t="str">
        <f>IF(OR(J87='Drop downs'!$G$7,J87='Drop downs'!$G$5), B87&amp;": "&amp;K87&amp;CHAR(10),"")</f>
        <v/>
      </c>
      <c r="S87" s="12" t="str">
        <f>IF(J87='Drop downs'!$G$2,B87&amp;": "&amp;K87&amp;""," ")</f>
        <v xml:space="preserve"> </v>
      </c>
      <c r="T87" s="12"/>
    </row>
    <row r="89" spans="1:22" x14ac:dyDescent="0.35">
      <c r="A89" s="231" t="s">
        <v>57</v>
      </c>
      <c r="B89" s="231"/>
      <c r="C89" s="231"/>
      <c r="D89" s="231"/>
      <c r="E89" s="231"/>
      <c r="F89" s="231"/>
      <c r="G89" s="231"/>
      <c r="H89" s="231"/>
      <c r="I89" s="231"/>
      <c r="J89" s="231"/>
      <c r="K89" s="231"/>
      <c r="L89" s="231"/>
      <c r="M89" s="231"/>
    </row>
    <row r="90" spans="1:22" s="2" customFormat="1" ht="129" customHeight="1" x14ac:dyDescent="0.35">
      <c r="A90" s="236" t="str">
        <f>R8&amp;R18&amp;R20&amp;R28&amp;R36&amp;R42&amp;R47&amp;R48&amp;R49&amp;R54&amp;R57&amp;R65&amp;R72&amp;R77&amp;R84&amp;R87</f>
        <v/>
      </c>
      <c r="B90" s="236"/>
      <c r="C90" s="236"/>
      <c r="D90" s="236"/>
      <c r="E90" s="236"/>
      <c r="F90" s="236"/>
      <c r="G90" s="236"/>
      <c r="H90" s="236"/>
      <c r="I90" s="236"/>
      <c r="J90" s="236"/>
      <c r="K90" s="236"/>
      <c r="L90" s="236"/>
      <c r="M90" s="236"/>
    </row>
    <row r="91" spans="1:22" x14ac:dyDescent="0.35">
      <c r="A91" s="231" t="s">
        <v>59</v>
      </c>
      <c r="B91" s="231"/>
      <c r="C91" s="231"/>
      <c r="D91" s="231"/>
      <c r="E91" s="231"/>
      <c r="F91" s="231"/>
      <c r="G91" s="231"/>
      <c r="H91" s="231"/>
      <c r="I91" s="231"/>
      <c r="J91" s="231"/>
      <c r="K91" s="231"/>
      <c r="L91" s="231"/>
      <c r="M91" s="231"/>
    </row>
    <row r="92" spans="1:22" ht="50.5" customHeight="1" x14ac:dyDescent="0.35">
      <c r="A92" s="236" t="str">
        <f>S8&amp;S18&amp;S20&amp;S28&amp;S36&amp;S42&amp;S47&amp;S48&amp;S49&amp;S54&amp;S57&amp;S65&amp;S72&amp;S77&amp;S84&amp;S87</f>
        <v xml:space="preserve">       IIA8: The policy contributes significantly to the achievement of IIA8 by supporting the delivery of renewable and low carbon capacity in the district. This will be in line with the London Plan (2021), as proposals must adhere to low-temperature heating systems, heating hierarchy, and future connection to heating system requirements. The promotion of the most effective and energy efficient supply options that are available, and maximisation of onsite renewable energy generation has been stated, ensuring that current and future developments will be energy efficient and reduce associated greenhouse gas emissions. The policy also states how EV charging infrastructure will be provided, promoting a shift to low emission vehicles. As such, a potential significant positive effect has been identified. 
       </v>
      </c>
      <c r="B92" s="236"/>
      <c r="C92" s="236"/>
      <c r="D92" s="236"/>
      <c r="E92" s="236"/>
      <c r="F92" s="236"/>
      <c r="G92" s="236"/>
      <c r="H92" s="236"/>
      <c r="I92" s="236"/>
      <c r="J92" s="236"/>
      <c r="K92" s="236"/>
      <c r="L92" s="236"/>
      <c r="M92" s="236"/>
    </row>
    <row r="93" spans="1:22" x14ac:dyDescent="0.35">
      <c r="A93" s="231" t="s">
        <v>61</v>
      </c>
      <c r="B93" s="231"/>
      <c r="C93" s="231"/>
      <c r="D93" s="231"/>
      <c r="E93" s="231"/>
      <c r="F93" s="231"/>
      <c r="G93" s="231"/>
      <c r="H93" s="231"/>
      <c r="I93" s="231"/>
      <c r="J93" s="231"/>
      <c r="K93" s="231"/>
      <c r="L93" s="231"/>
      <c r="M93" s="231"/>
    </row>
    <row r="94" spans="1:22" ht="150" customHeight="1" x14ac:dyDescent="0.35">
      <c r="A94" s="232"/>
      <c r="B94" s="232"/>
      <c r="C94" s="232"/>
      <c r="D94" s="232"/>
      <c r="E94" s="232"/>
      <c r="F94" s="232"/>
      <c r="G94" s="232"/>
      <c r="H94" s="232"/>
      <c r="I94" s="232"/>
      <c r="J94" s="232"/>
      <c r="K94" s="232"/>
      <c r="L94" s="232"/>
      <c r="M94" s="232"/>
    </row>
    <row r="95" spans="1:22" x14ac:dyDescent="0.35">
      <c r="A95" s="231" t="s">
        <v>46</v>
      </c>
      <c r="B95" s="231"/>
      <c r="C95" s="231"/>
      <c r="D95" s="231"/>
      <c r="E95" s="231"/>
      <c r="F95" s="231"/>
      <c r="G95" s="231"/>
      <c r="H95" s="231"/>
      <c r="I95" s="231"/>
      <c r="J95" s="231"/>
      <c r="K95" s="231"/>
      <c r="L95" s="231"/>
      <c r="M95" s="231"/>
    </row>
    <row r="96" spans="1:22" ht="186.75" customHeight="1" x14ac:dyDescent="0.35">
      <c r="A96" s="232" t="str">
        <f>U8&amp;U18&amp;U20&amp;U28&amp;U36&amp;U42&amp;U47&amp;U49&amp;U54&amp;U57&amp;U65&amp;U72&amp;U77&amp;U84</f>
        <v/>
      </c>
      <c r="B96" s="277"/>
      <c r="C96" s="232"/>
      <c r="D96" s="232"/>
      <c r="E96" s="232"/>
      <c r="F96" s="232"/>
      <c r="G96" s="232"/>
      <c r="H96" s="232"/>
      <c r="I96" s="232"/>
      <c r="J96" s="232"/>
      <c r="K96" s="232"/>
      <c r="L96" s="232"/>
      <c r="M96" s="232"/>
    </row>
    <row r="97" spans="1:14" x14ac:dyDescent="0.35">
      <c r="A97" s="295" t="s">
        <v>320</v>
      </c>
      <c r="B97" s="296"/>
      <c r="C97" s="296"/>
      <c r="D97" s="296"/>
      <c r="E97" s="296"/>
      <c r="F97" s="296"/>
      <c r="G97" s="296"/>
      <c r="H97" s="296"/>
      <c r="I97" s="296"/>
      <c r="J97" s="296"/>
      <c r="K97" s="296"/>
      <c r="L97" s="296"/>
      <c r="M97" s="296"/>
      <c r="N97" s="297"/>
    </row>
    <row r="98" spans="1:14" x14ac:dyDescent="0.35">
      <c r="A98" s="232" t="str">
        <f>V8&amp;V18&amp;V20&amp;V28&amp;V36&amp;V42&amp;V47&amp;V49&amp;V54&amp;V57&amp;V65&amp;V72&amp;V77&amp;V84</f>
        <v xml:space="preserve">IIA10:The policy could perform more positively if it promoted biodiversity improvements and supported BNG delivery in tandem with renewable energy developments e.g. delivering biodiversity improvements where Solar PV or wind turbine infrastructure are implemented. 
</v>
      </c>
      <c r="B98" s="277"/>
      <c r="C98" s="232"/>
      <c r="D98" s="232"/>
      <c r="E98" s="232"/>
      <c r="F98" s="232"/>
      <c r="G98" s="232"/>
      <c r="H98" s="232"/>
      <c r="I98" s="232"/>
      <c r="J98" s="232"/>
      <c r="K98" s="232"/>
      <c r="L98" s="232"/>
      <c r="M98" s="232"/>
    </row>
  </sheetData>
  <sheetProtection algorithmName="SHA-512" hashValue="vQyOHJC3J36ACWmqhTZ2yAFQU09RyRdKwR7YB4SNBayF0GU43bXDADZcUM6tOdnm/HA5qnazsu8Wyc+8oBokSQ==" saltValue="XLt0xW4VY+U9oUA3rl1EoA==" spinCount="100000" sheet="1" objects="1" scenarios="1"/>
  <autoFilter ref="A7:M87" xr:uid="{D2C47CAF-421C-4D58-AA7A-22430CCF83D7}"/>
  <mergeCells count="184">
    <mergeCell ref="A98:M98"/>
    <mergeCell ref="A96:M96"/>
    <mergeCell ref="A90:M90"/>
    <mergeCell ref="A91:M91"/>
    <mergeCell ref="A92:M92"/>
    <mergeCell ref="A93:M93"/>
    <mergeCell ref="A94:M94"/>
    <mergeCell ref="A95:M95"/>
    <mergeCell ref="K84:K87"/>
    <mergeCell ref="L84:L87"/>
    <mergeCell ref="M84:M87"/>
    <mergeCell ref="A97:N97"/>
    <mergeCell ref="N84:N87"/>
    <mergeCell ref="A89:M89"/>
    <mergeCell ref="A84:A87"/>
    <mergeCell ref="B84:B87"/>
    <mergeCell ref="E84:E87"/>
    <mergeCell ref="F84:F87"/>
    <mergeCell ref="G84:G87"/>
    <mergeCell ref="H84:H87"/>
    <mergeCell ref="I84:I87"/>
    <mergeCell ref="J84:J87"/>
    <mergeCell ref="H77:H83"/>
    <mergeCell ref="I77:I83"/>
    <mergeCell ref="J77:J83"/>
    <mergeCell ref="K72:K76"/>
    <mergeCell ref="L72:L76"/>
    <mergeCell ref="M72:M76"/>
    <mergeCell ref="N72:N76"/>
    <mergeCell ref="A77:A83"/>
    <mergeCell ref="B77:B83"/>
    <mergeCell ref="E77:E83"/>
    <mergeCell ref="F77:F83"/>
    <mergeCell ref="G77:G83"/>
    <mergeCell ref="A72:A76"/>
    <mergeCell ref="B72:B76"/>
    <mergeCell ref="E72:E76"/>
    <mergeCell ref="F72:F76"/>
    <mergeCell ref="G72:G76"/>
    <mergeCell ref="H72:H76"/>
    <mergeCell ref="I72:I76"/>
    <mergeCell ref="J72:J76"/>
    <mergeCell ref="N77:N83"/>
    <mergeCell ref="K77:K83"/>
    <mergeCell ref="L77:L83"/>
    <mergeCell ref="M77:M83"/>
    <mergeCell ref="H65:H71"/>
    <mergeCell ref="I65:I71"/>
    <mergeCell ref="J65:J71"/>
    <mergeCell ref="K57:K64"/>
    <mergeCell ref="L57:L64"/>
    <mergeCell ref="M57:M64"/>
    <mergeCell ref="N57:N64"/>
    <mergeCell ref="A65:A71"/>
    <mergeCell ref="B65:B71"/>
    <mergeCell ref="E65:E71"/>
    <mergeCell ref="F65:F71"/>
    <mergeCell ref="G65:G71"/>
    <mergeCell ref="N65:N71"/>
    <mergeCell ref="K65:K71"/>
    <mergeCell ref="L65:L71"/>
    <mergeCell ref="M65:M71"/>
    <mergeCell ref="A57:A64"/>
    <mergeCell ref="B57:B64"/>
    <mergeCell ref="E57:E64"/>
    <mergeCell ref="F57:F64"/>
    <mergeCell ref="G57:G64"/>
    <mergeCell ref="H57:H64"/>
    <mergeCell ref="I57:I64"/>
    <mergeCell ref="J57:J64"/>
    <mergeCell ref="H54:H56"/>
    <mergeCell ref="I54:I56"/>
    <mergeCell ref="J54:J56"/>
    <mergeCell ref="K49:K53"/>
    <mergeCell ref="L49:L53"/>
    <mergeCell ref="M49:M53"/>
    <mergeCell ref="N49:N53"/>
    <mergeCell ref="A54:A56"/>
    <mergeCell ref="B54:B56"/>
    <mergeCell ref="E54:E56"/>
    <mergeCell ref="F54:F56"/>
    <mergeCell ref="G54:G56"/>
    <mergeCell ref="N54:N56"/>
    <mergeCell ref="K54:K56"/>
    <mergeCell ref="L54:L56"/>
    <mergeCell ref="M54:M56"/>
    <mergeCell ref="A49:A53"/>
    <mergeCell ref="B49:B53"/>
    <mergeCell ref="E49:E53"/>
    <mergeCell ref="F49:F53"/>
    <mergeCell ref="G49:G53"/>
    <mergeCell ref="H49:H53"/>
    <mergeCell ref="I49:I53"/>
    <mergeCell ref="J49:J53"/>
    <mergeCell ref="H47:H48"/>
    <mergeCell ref="I47:I48"/>
    <mergeCell ref="J47:J48"/>
    <mergeCell ref="K42:K46"/>
    <mergeCell ref="L42:L46"/>
    <mergeCell ref="M42:M46"/>
    <mergeCell ref="N42:N46"/>
    <mergeCell ref="A47:A48"/>
    <mergeCell ref="B47:B48"/>
    <mergeCell ref="E47:E48"/>
    <mergeCell ref="F47:F48"/>
    <mergeCell ref="G47:G48"/>
    <mergeCell ref="N47:N48"/>
    <mergeCell ref="K47:K48"/>
    <mergeCell ref="L47:L48"/>
    <mergeCell ref="M47:M48"/>
    <mergeCell ref="A42:A46"/>
    <mergeCell ref="B42:B46"/>
    <mergeCell ref="E42:E46"/>
    <mergeCell ref="F42:F46"/>
    <mergeCell ref="G42:G46"/>
    <mergeCell ref="H42:H46"/>
    <mergeCell ref="I42:I46"/>
    <mergeCell ref="J42:J46"/>
    <mergeCell ref="H36:H41"/>
    <mergeCell ref="I36:I41"/>
    <mergeCell ref="J36:J41"/>
    <mergeCell ref="N28:N35"/>
    <mergeCell ref="A36:A41"/>
    <mergeCell ref="B36:B41"/>
    <mergeCell ref="E36:E41"/>
    <mergeCell ref="F36:F41"/>
    <mergeCell ref="G36:G41"/>
    <mergeCell ref="N36:N41"/>
    <mergeCell ref="K36:K41"/>
    <mergeCell ref="L36:L41"/>
    <mergeCell ref="M36:M41"/>
    <mergeCell ref="N20:N27"/>
    <mergeCell ref="A28:A35"/>
    <mergeCell ref="B28:B35"/>
    <mergeCell ref="E28:E35"/>
    <mergeCell ref="F28:F35"/>
    <mergeCell ref="G28:G35"/>
    <mergeCell ref="H28:H35"/>
    <mergeCell ref="I28:I35"/>
    <mergeCell ref="J28:J35"/>
    <mergeCell ref="H20:H27"/>
    <mergeCell ref="I20:I27"/>
    <mergeCell ref="J20:J27"/>
    <mergeCell ref="K20:K27"/>
    <mergeCell ref="L20:L27"/>
    <mergeCell ref="M20:M27"/>
    <mergeCell ref="K28:K35"/>
    <mergeCell ref="L28:L35"/>
    <mergeCell ref="M28:M35"/>
    <mergeCell ref="H18:H19"/>
    <mergeCell ref="I18:I19"/>
    <mergeCell ref="J18:J19"/>
    <mergeCell ref="H8:H17"/>
    <mergeCell ref="I8:I17"/>
    <mergeCell ref="J8:J17"/>
    <mergeCell ref="A20:A27"/>
    <mergeCell ref="B20:B27"/>
    <mergeCell ref="E20:E27"/>
    <mergeCell ref="F20:F27"/>
    <mergeCell ref="G20:G27"/>
    <mergeCell ref="C3:F3"/>
    <mergeCell ref="K8:K17"/>
    <mergeCell ref="L8:L17"/>
    <mergeCell ref="M8:M17"/>
    <mergeCell ref="K18:K19"/>
    <mergeCell ref="L18:L19"/>
    <mergeCell ref="M18:M19"/>
    <mergeCell ref="N18:N19"/>
    <mergeCell ref="C1:F1"/>
    <mergeCell ref="C2:F2"/>
    <mergeCell ref="C4:F4"/>
    <mergeCell ref="A6:C6"/>
    <mergeCell ref="A8:A17"/>
    <mergeCell ref="B8:B17"/>
    <mergeCell ref="E8:E17"/>
    <mergeCell ref="F8:F17"/>
    <mergeCell ref="G8:G17"/>
    <mergeCell ref="E6:N6"/>
    <mergeCell ref="N8:N17"/>
    <mergeCell ref="A18:A19"/>
    <mergeCell ref="B18:B19"/>
    <mergeCell ref="E18:E19"/>
    <mergeCell ref="F18:F19"/>
    <mergeCell ref="G18:G19"/>
  </mergeCells>
  <conditionalFormatting sqref="C50:C53">
    <cfRule type="expression" dxfId="477" priority="8">
      <formula>$D50="No"</formula>
    </cfRule>
  </conditionalFormatting>
  <conditionalFormatting sqref="C8:D87">
    <cfRule type="expression" dxfId="476" priority="7">
      <formula>$D8="No"</formula>
    </cfRule>
  </conditionalFormatting>
  <conditionalFormatting sqref="J8 J28 J49 J57 J65 J72 J77 J84">
    <cfRule type="cellIs" dxfId="475" priority="43" operator="equal">
      <formula>"Neutral"</formula>
    </cfRule>
    <cfRule type="cellIs" dxfId="474" priority="42" operator="equal">
      <formula>"Uncertain"</formula>
    </cfRule>
    <cfRule type="cellIs" dxfId="473" priority="41" operator="equal">
      <formula>"Minor Negative"</formula>
    </cfRule>
    <cfRule type="cellIs" dxfId="472" priority="40" operator="equal">
      <formula>"Significant Negative"</formula>
    </cfRule>
    <cfRule type="cellIs" dxfId="471" priority="44" operator="equal">
      <formula>"Minor Positive"</formula>
    </cfRule>
    <cfRule type="cellIs" dxfId="470" priority="45" operator="equal">
      <formula>"Significant Positive"</formula>
    </cfRule>
  </conditionalFormatting>
  <conditionalFormatting sqref="J18">
    <cfRule type="cellIs" dxfId="469" priority="1" operator="equal">
      <formula>"Significant Negative"</formula>
    </cfRule>
    <cfRule type="cellIs" dxfId="468" priority="2" operator="equal">
      <formula>"Minor Negative"</formula>
    </cfRule>
    <cfRule type="cellIs" dxfId="467" priority="3" operator="equal">
      <formula>"Uncertain"</formula>
    </cfRule>
    <cfRule type="cellIs" dxfId="466" priority="4" operator="equal">
      <formula>"Neutral"</formula>
    </cfRule>
    <cfRule type="cellIs" dxfId="465" priority="5" operator="equal">
      <formula>"Minor Positive"</formula>
    </cfRule>
    <cfRule type="cellIs" dxfId="464" priority="6" operator="equal">
      <formula>"Significant Positive"</formula>
    </cfRule>
  </conditionalFormatting>
  <conditionalFormatting sqref="J20">
    <cfRule type="cellIs" dxfId="463" priority="28" operator="equal">
      <formula>"Significant Negative"</formula>
    </cfRule>
    <cfRule type="cellIs" dxfId="462" priority="30" operator="equal">
      <formula>"Uncertain"</formula>
    </cfRule>
    <cfRule type="cellIs" dxfId="461" priority="31" operator="equal">
      <formula>"Neutral"</formula>
    </cfRule>
    <cfRule type="cellIs" dxfId="460" priority="32" operator="equal">
      <formula>"Minor Positive"</formula>
    </cfRule>
    <cfRule type="cellIs" dxfId="459" priority="33" operator="equal">
      <formula>"Significant Positive"</formula>
    </cfRule>
    <cfRule type="cellIs" dxfId="458" priority="29" operator="equal">
      <formula>"Minor Negative"</formula>
    </cfRule>
  </conditionalFormatting>
  <conditionalFormatting sqref="J36">
    <cfRule type="cellIs" dxfId="457" priority="25" operator="equal">
      <formula>"Neutral"</formula>
    </cfRule>
    <cfRule type="cellIs" dxfId="456" priority="26" operator="equal">
      <formula>"Minor Positive"</formula>
    </cfRule>
    <cfRule type="cellIs" dxfId="455" priority="27" operator="equal">
      <formula>"Significant Positive"</formula>
    </cfRule>
    <cfRule type="cellIs" dxfId="454" priority="23" operator="equal">
      <formula>"Minor Negative"</formula>
    </cfRule>
    <cfRule type="cellIs" dxfId="453" priority="24" operator="equal">
      <formula>"Uncertain"</formula>
    </cfRule>
    <cfRule type="cellIs" dxfId="452" priority="22" operator="equal">
      <formula>"Significant Negative"</formula>
    </cfRule>
  </conditionalFormatting>
  <conditionalFormatting sqref="J42">
    <cfRule type="cellIs" dxfId="451" priority="16" operator="equal">
      <formula>"Significant Negative"</formula>
    </cfRule>
    <cfRule type="cellIs" dxfId="450" priority="17" operator="equal">
      <formula>"Minor Negative"</formula>
    </cfRule>
    <cfRule type="cellIs" dxfId="449" priority="18" operator="equal">
      <formula>"Uncertain"</formula>
    </cfRule>
    <cfRule type="cellIs" dxfId="448" priority="19" operator="equal">
      <formula>"Neutral"</formula>
    </cfRule>
    <cfRule type="cellIs" dxfId="447" priority="21" operator="equal">
      <formula>"Significant Positive"</formula>
    </cfRule>
    <cfRule type="cellIs" dxfId="446" priority="20" operator="equal">
      <formula>"Minor Positive"</formula>
    </cfRule>
  </conditionalFormatting>
  <conditionalFormatting sqref="J47">
    <cfRule type="cellIs" dxfId="445" priority="34" operator="equal">
      <formula>"Significant Negative"</formula>
    </cfRule>
    <cfRule type="cellIs" dxfId="444" priority="36" operator="equal">
      <formula>"Uncertain"</formula>
    </cfRule>
    <cfRule type="cellIs" dxfId="443" priority="37" operator="equal">
      <formula>"Neutral"</formula>
    </cfRule>
    <cfRule type="cellIs" dxfId="442" priority="38" operator="equal">
      <formula>"Minor Positive"</formula>
    </cfRule>
    <cfRule type="cellIs" dxfId="441" priority="39" operator="equal">
      <formula>"Significant Positive"</formula>
    </cfRule>
    <cfRule type="cellIs" dxfId="440" priority="35" operator="equal">
      <formula>"Minor Negative"</formula>
    </cfRule>
  </conditionalFormatting>
  <conditionalFormatting sqref="J54">
    <cfRule type="cellIs" dxfId="439" priority="10" operator="equal">
      <formula>"Significant Negative"</formula>
    </cfRule>
    <cfRule type="cellIs" dxfId="438" priority="11" operator="equal">
      <formula>"Minor Negative"</formula>
    </cfRule>
    <cfRule type="cellIs" dxfId="437" priority="12" operator="equal">
      <formula>"Uncertain"</formula>
    </cfRule>
    <cfRule type="cellIs" dxfId="436" priority="13" operator="equal">
      <formula>"Neutral"</formula>
    </cfRule>
    <cfRule type="cellIs" dxfId="435" priority="14" operator="equal">
      <formula>"Minor Positive"</formula>
    </cfRule>
    <cfRule type="cellIs" dxfId="434" priority="15" operator="equal">
      <formula>"Significant Positive"</formula>
    </cfRule>
  </conditionalFormatting>
  <pageMargins left="0.7" right="0.7" top="0.75" bottom="0.75" header="0.3" footer="0.3"/>
  <pageSetup orientation="portrait" horizontalDpi="4294967293" verticalDpi="4294967293"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498E2-C6C2-4D68-996E-7B6728FE4C69}">
  <sheetPr codeName="Sheet159">
    <tabColor theme="4" tint="0.79998168889431442"/>
  </sheetPr>
  <dimension ref="A1:V98"/>
  <sheetViews>
    <sheetView topLeftCell="E52" zoomScale="115" zoomScaleNormal="115" workbookViewId="0">
      <selection activeCell="C18" sqref="C18"/>
    </sheetView>
  </sheetViews>
  <sheetFormatPr defaultColWidth="8.54296875" defaultRowHeight="14.5" x14ac:dyDescent="0.35"/>
  <cols>
    <col min="1" max="1" width="46.1796875" customWidth="1"/>
    <col min="2" max="2" width="6.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69.1796875" customWidth="1"/>
    <col min="12" max="12" width="16.54296875" customWidth="1"/>
    <col min="13" max="13" width="26.54296875" customWidth="1"/>
    <col min="14" max="16" width="22.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357" t="s">
        <v>1300</v>
      </c>
      <c r="D1" s="261"/>
      <c r="E1" s="261"/>
      <c r="F1" s="262"/>
      <c r="G1" s="16"/>
      <c r="I1" s="7"/>
      <c r="J1" s="7"/>
      <c r="K1" s="7"/>
    </row>
    <row r="2" spans="1:22" x14ac:dyDescent="0.35">
      <c r="A2" s="74" t="s">
        <v>29</v>
      </c>
      <c r="B2" s="9"/>
      <c r="C2" s="263" t="s">
        <v>1252</v>
      </c>
      <c r="D2" s="263"/>
      <c r="E2" s="263"/>
      <c r="F2" s="264"/>
      <c r="I2" s="8"/>
      <c r="J2" s="8"/>
      <c r="K2" s="8"/>
    </row>
    <row r="3" spans="1:22" x14ac:dyDescent="0.35">
      <c r="A3" s="75" t="s">
        <v>30</v>
      </c>
      <c r="B3" s="4"/>
      <c r="C3" s="263" t="s">
        <v>1301</v>
      </c>
      <c r="D3" s="263"/>
      <c r="E3" s="263"/>
      <c r="F3" s="264"/>
      <c r="I3" s="8"/>
      <c r="J3" s="8"/>
      <c r="K3" s="8"/>
    </row>
    <row r="4" spans="1:22" ht="17.25" customHeight="1" x14ac:dyDescent="0.35">
      <c r="A4" s="75" t="s">
        <v>31</v>
      </c>
      <c r="B4" s="17"/>
      <c r="C4" s="229" t="s">
        <v>444</v>
      </c>
      <c r="D4" s="229"/>
      <c r="E4" s="229"/>
      <c r="F4" s="230"/>
      <c r="I4" s="8"/>
      <c r="J4" s="8"/>
      <c r="K4" s="8"/>
    </row>
    <row r="6" spans="1:22" x14ac:dyDescent="0.35">
      <c r="A6" s="225" t="s">
        <v>32</v>
      </c>
      <c r="B6" s="225"/>
      <c r="C6" s="225"/>
      <c r="D6" s="76"/>
      <c r="E6" s="329" t="s">
        <v>33</v>
      </c>
      <c r="F6" s="329"/>
      <c r="G6" s="329"/>
      <c r="H6" s="329"/>
      <c r="I6" s="329"/>
      <c r="J6" s="329"/>
      <c r="K6" s="329"/>
      <c r="L6" s="329"/>
      <c r="M6" s="329"/>
      <c r="N6" s="329"/>
      <c r="R6" s="18"/>
      <c r="S6" s="18"/>
      <c r="T6" s="18"/>
      <c r="U6" s="18"/>
    </row>
    <row r="7" spans="1:22" ht="47" thickBot="1" x14ac:dyDescent="0.4">
      <c r="A7" s="78" t="s">
        <v>317</v>
      </c>
      <c r="B7" s="78" t="s">
        <v>35</v>
      </c>
      <c r="C7" s="78" t="s">
        <v>318</v>
      </c>
      <c r="D7" s="78" t="s">
        <v>319</v>
      </c>
      <c r="E7" s="78" t="s">
        <v>38</v>
      </c>
      <c r="F7" s="78" t="s">
        <v>39</v>
      </c>
      <c r="G7" s="78" t="s">
        <v>40</v>
      </c>
      <c r="H7" s="78" t="s">
        <v>41</v>
      </c>
      <c r="I7" s="78" t="s">
        <v>42</v>
      </c>
      <c r="J7" s="78" t="s">
        <v>43</v>
      </c>
      <c r="K7" s="78" t="s">
        <v>44</v>
      </c>
      <c r="L7" s="78" t="s">
        <v>45</v>
      </c>
      <c r="M7" s="78" t="s">
        <v>46</v>
      </c>
      <c r="N7" s="78" t="s">
        <v>1292</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432</v>
      </c>
      <c r="F8" s="325" t="s">
        <v>101</v>
      </c>
      <c r="G8" s="325" t="s">
        <v>101</v>
      </c>
      <c r="H8" s="325" t="s">
        <v>101</v>
      </c>
      <c r="I8" s="325" t="s">
        <v>101</v>
      </c>
      <c r="J8" s="310" t="s">
        <v>157</v>
      </c>
      <c r="K8" s="319" t="s">
        <v>1302</v>
      </c>
      <c r="L8" s="310" t="s">
        <v>250</v>
      </c>
      <c r="M8" s="330"/>
      <c r="N8" s="330"/>
      <c r="O8" s="172"/>
      <c r="P8" s="172"/>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331"/>
      <c r="N9" s="331"/>
      <c r="O9" s="172"/>
      <c r="P9" s="172"/>
      <c r="R9" s="12"/>
      <c r="S9" s="12"/>
      <c r="T9" s="12"/>
    </row>
    <row r="10" spans="1:22" x14ac:dyDescent="0.35">
      <c r="A10" s="317"/>
      <c r="B10" s="328"/>
      <c r="C10" s="24" t="s">
        <v>323</v>
      </c>
      <c r="D10" s="24" t="s">
        <v>254</v>
      </c>
      <c r="E10" s="326"/>
      <c r="F10" s="326"/>
      <c r="G10" s="326"/>
      <c r="H10" s="326"/>
      <c r="I10" s="326"/>
      <c r="J10" s="298"/>
      <c r="K10" s="236"/>
      <c r="L10" s="298"/>
      <c r="M10" s="331"/>
      <c r="N10" s="331"/>
      <c r="O10" s="172"/>
      <c r="P10" s="172"/>
      <c r="R10" s="12"/>
      <c r="S10" s="12"/>
      <c r="T10" s="12"/>
    </row>
    <row r="11" spans="1:22" x14ac:dyDescent="0.35">
      <c r="A11" s="317"/>
      <c r="B11" s="328"/>
      <c r="C11" s="24" t="s">
        <v>324</v>
      </c>
      <c r="D11" s="24" t="s">
        <v>254</v>
      </c>
      <c r="E11" s="326"/>
      <c r="F11" s="326"/>
      <c r="G11" s="326"/>
      <c r="H11" s="326"/>
      <c r="I11" s="326"/>
      <c r="J11" s="298"/>
      <c r="K11" s="236"/>
      <c r="L11" s="298"/>
      <c r="M11" s="331"/>
      <c r="N11" s="331"/>
      <c r="O11" s="172"/>
      <c r="P11" s="172"/>
      <c r="R11" s="12"/>
      <c r="S11" s="12"/>
      <c r="T11" s="12"/>
    </row>
    <row r="12" spans="1:22" x14ac:dyDescent="0.35">
      <c r="A12" s="317"/>
      <c r="B12" s="328"/>
      <c r="C12" s="24" t="s">
        <v>325</v>
      </c>
      <c r="D12" s="24" t="s">
        <v>254</v>
      </c>
      <c r="E12" s="326"/>
      <c r="F12" s="326"/>
      <c r="G12" s="326"/>
      <c r="H12" s="326"/>
      <c r="I12" s="326"/>
      <c r="J12" s="298"/>
      <c r="K12" s="236"/>
      <c r="L12" s="298"/>
      <c r="M12" s="331"/>
      <c r="N12" s="331"/>
      <c r="O12" s="172"/>
      <c r="P12" s="172"/>
      <c r="R12" s="12"/>
      <c r="S12" s="12"/>
      <c r="T12" s="12"/>
    </row>
    <row r="13" spans="1:22" x14ac:dyDescent="0.35">
      <c r="A13" s="317"/>
      <c r="B13" s="328"/>
      <c r="C13" s="24" t="s">
        <v>326</v>
      </c>
      <c r="D13" s="24" t="s">
        <v>250</v>
      </c>
      <c r="E13" s="326"/>
      <c r="F13" s="326"/>
      <c r="G13" s="326"/>
      <c r="H13" s="326"/>
      <c r="I13" s="326"/>
      <c r="J13" s="298"/>
      <c r="K13" s="236"/>
      <c r="L13" s="298"/>
      <c r="M13" s="331"/>
      <c r="N13" s="331"/>
      <c r="O13" s="172"/>
      <c r="P13" s="172"/>
      <c r="R13" s="12"/>
      <c r="S13" s="12"/>
      <c r="T13" s="12"/>
    </row>
    <row r="14" spans="1:22" x14ac:dyDescent="0.35">
      <c r="A14" s="317"/>
      <c r="B14" s="328"/>
      <c r="C14" s="24" t="s">
        <v>327</v>
      </c>
      <c r="D14" s="24" t="s">
        <v>254</v>
      </c>
      <c r="E14" s="326"/>
      <c r="F14" s="326"/>
      <c r="G14" s="326"/>
      <c r="H14" s="326"/>
      <c r="I14" s="326"/>
      <c r="J14" s="298"/>
      <c r="K14" s="236"/>
      <c r="L14" s="298"/>
      <c r="M14" s="331"/>
      <c r="N14" s="331"/>
      <c r="O14" s="172"/>
      <c r="P14" s="172"/>
      <c r="R14" s="12"/>
      <c r="S14" s="12"/>
      <c r="T14" s="12"/>
    </row>
    <row r="15" spans="1:22" x14ac:dyDescent="0.35">
      <c r="A15" s="317"/>
      <c r="B15" s="328"/>
      <c r="C15" s="24" t="s">
        <v>328</v>
      </c>
      <c r="D15" s="24" t="s">
        <v>254</v>
      </c>
      <c r="E15" s="326"/>
      <c r="F15" s="326"/>
      <c r="G15" s="326"/>
      <c r="H15" s="326"/>
      <c r="I15" s="326"/>
      <c r="J15" s="298"/>
      <c r="K15" s="236"/>
      <c r="L15" s="298"/>
      <c r="M15" s="331"/>
      <c r="N15" s="331"/>
      <c r="O15" s="172"/>
      <c r="P15" s="172"/>
      <c r="R15" s="12"/>
      <c r="S15" s="12"/>
      <c r="T15" s="12"/>
    </row>
    <row r="16" spans="1:22" ht="29" x14ac:dyDescent="0.35">
      <c r="A16" s="317"/>
      <c r="B16" s="328"/>
      <c r="C16" s="24" t="s">
        <v>329</v>
      </c>
      <c r="D16" s="24" t="s">
        <v>254</v>
      </c>
      <c r="E16" s="326"/>
      <c r="F16" s="326"/>
      <c r="G16" s="326"/>
      <c r="H16" s="326"/>
      <c r="I16" s="326"/>
      <c r="J16" s="298"/>
      <c r="K16" s="236"/>
      <c r="L16" s="298"/>
      <c r="M16" s="331"/>
      <c r="N16" s="331"/>
      <c r="O16" s="172"/>
      <c r="P16" s="172"/>
      <c r="R16" s="12"/>
      <c r="S16" s="12"/>
      <c r="T16" s="12"/>
    </row>
    <row r="17" spans="1:22" ht="15" thickBot="1" x14ac:dyDescent="0.4">
      <c r="A17" s="318"/>
      <c r="B17" s="267"/>
      <c r="C17" s="19" t="s">
        <v>330</v>
      </c>
      <c r="D17" s="19" t="s">
        <v>254</v>
      </c>
      <c r="E17" s="258"/>
      <c r="F17" s="258"/>
      <c r="G17" s="258"/>
      <c r="H17" s="258"/>
      <c r="I17" s="258"/>
      <c r="J17" s="270"/>
      <c r="K17" s="320"/>
      <c r="L17" s="270"/>
      <c r="M17" s="332"/>
      <c r="N17" s="332"/>
      <c r="O17" s="172"/>
      <c r="P17" s="172"/>
      <c r="R17" s="12"/>
      <c r="S17" s="12"/>
      <c r="T17" s="12"/>
    </row>
    <row r="18" spans="1:22" ht="39" customHeight="1" x14ac:dyDescent="0.35">
      <c r="A18" s="453" t="s">
        <v>331</v>
      </c>
      <c r="B18" s="307" t="s">
        <v>117</v>
      </c>
      <c r="C18" s="86" t="s">
        <v>332</v>
      </c>
      <c r="D18" s="86" t="s">
        <v>254</v>
      </c>
      <c r="E18" s="310" t="s">
        <v>101</v>
      </c>
      <c r="F18" s="310" t="s">
        <v>101</v>
      </c>
      <c r="G18" s="310" t="s">
        <v>101</v>
      </c>
      <c r="H18" s="310" t="s">
        <v>101</v>
      </c>
      <c r="I18" s="310" t="s">
        <v>101</v>
      </c>
      <c r="J18" s="310" t="s">
        <v>159</v>
      </c>
      <c r="K18" s="319" t="s">
        <v>661</v>
      </c>
      <c r="L18" s="310" t="s">
        <v>254</v>
      </c>
      <c r="M18" s="330"/>
      <c r="N18" s="330"/>
      <c r="O18" s="172"/>
      <c r="P18" s="172"/>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454"/>
      <c r="B19" s="309"/>
      <c r="C19" s="19" t="s">
        <v>333</v>
      </c>
      <c r="D19" s="19" t="s">
        <v>254</v>
      </c>
      <c r="E19" s="270"/>
      <c r="F19" s="270"/>
      <c r="G19" s="270"/>
      <c r="H19" s="270"/>
      <c r="I19" s="270"/>
      <c r="J19" s="270"/>
      <c r="K19" s="320"/>
      <c r="L19" s="270"/>
      <c r="M19" s="332"/>
      <c r="N19" s="332"/>
      <c r="O19" s="172"/>
      <c r="P19" s="172"/>
      <c r="R19" s="12"/>
      <c r="S19" s="12"/>
      <c r="T19" s="12"/>
    </row>
    <row r="20" spans="1:22" ht="72.5" x14ac:dyDescent="0.35">
      <c r="A20" s="316" t="s">
        <v>334</v>
      </c>
      <c r="B20" s="307" t="s">
        <v>118</v>
      </c>
      <c r="C20" s="79" t="s">
        <v>335</v>
      </c>
      <c r="D20" s="79" t="s">
        <v>254</v>
      </c>
      <c r="E20" s="310" t="s">
        <v>101</v>
      </c>
      <c r="F20" s="310" t="s">
        <v>101</v>
      </c>
      <c r="G20" s="310" t="s">
        <v>101</v>
      </c>
      <c r="H20" s="310" t="s">
        <v>101</v>
      </c>
      <c r="I20" s="310" t="s">
        <v>101</v>
      </c>
      <c r="J20" s="310" t="s">
        <v>159</v>
      </c>
      <c r="K20" s="319" t="s">
        <v>661</v>
      </c>
      <c r="L20" s="310" t="s">
        <v>254</v>
      </c>
      <c r="M20" s="330"/>
      <c r="N20" s="330"/>
      <c r="O20" s="172"/>
      <c r="P20" s="172"/>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17"/>
      <c r="B21" s="308"/>
      <c r="C21" s="3" t="s">
        <v>336</v>
      </c>
      <c r="D21" s="3" t="s">
        <v>254</v>
      </c>
      <c r="E21" s="298"/>
      <c r="F21" s="298"/>
      <c r="G21" s="298"/>
      <c r="H21" s="298"/>
      <c r="I21" s="298"/>
      <c r="J21" s="298"/>
      <c r="K21" s="236"/>
      <c r="L21" s="298"/>
      <c r="M21" s="331"/>
      <c r="N21" s="331"/>
      <c r="O21" s="172"/>
      <c r="P21" s="172"/>
      <c r="R21" s="12"/>
      <c r="S21" s="12"/>
      <c r="T21" s="12"/>
    </row>
    <row r="22" spans="1:22" ht="14.5" customHeight="1" x14ac:dyDescent="0.35">
      <c r="A22" s="317"/>
      <c r="B22" s="308"/>
      <c r="C22" s="3" t="s">
        <v>337</v>
      </c>
      <c r="D22" s="3" t="s">
        <v>254</v>
      </c>
      <c r="E22" s="298"/>
      <c r="F22" s="298"/>
      <c r="G22" s="298"/>
      <c r="H22" s="298"/>
      <c r="I22" s="298"/>
      <c r="J22" s="298"/>
      <c r="K22" s="236"/>
      <c r="L22" s="298"/>
      <c r="M22" s="331"/>
      <c r="N22" s="331"/>
      <c r="O22" s="172"/>
      <c r="P22" s="172"/>
      <c r="R22" s="12"/>
      <c r="S22" s="12"/>
      <c r="T22" s="12"/>
    </row>
    <row r="23" spans="1:22" x14ac:dyDescent="0.35">
      <c r="A23" s="317"/>
      <c r="B23" s="308"/>
      <c r="C23" s="3" t="s">
        <v>338</v>
      </c>
      <c r="D23" s="3" t="s">
        <v>254</v>
      </c>
      <c r="E23" s="298"/>
      <c r="F23" s="298"/>
      <c r="G23" s="298"/>
      <c r="H23" s="298"/>
      <c r="I23" s="298"/>
      <c r="J23" s="298"/>
      <c r="K23" s="236"/>
      <c r="L23" s="298"/>
      <c r="M23" s="331"/>
      <c r="N23" s="331"/>
      <c r="O23" s="172"/>
      <c r="P23" s="172"/>
      <c r="R23" s="12"/>
      <c r="S23" s="12"/>
      <c r="T23" s="12"/>
    </row>
    <row r="24" spans="1:22" ht="14.5" customHeight="1" x14ac:dyDescent="0.35">
      <c r="A24" s="317"/>
      <c r="B24" s="308"/>
      <c r="C24" s="3" t="s">
        <v>339</v>
      </c>
      <c r="D24" s="3" t="s">
        <v>254</v>
      </c>
      <c r="E24" s="298"/>
      <c r="F24" s="298"/>
      <c r="G24" s="298"/>
      <c r="H24" s="298"/>
      <c r="I24" s="298"/>
      <c r="J24" s="298"/>
      <c r="K24" s="236"/>
      <c r="L24" s="298"/>
      <c r="M24" s="331"/>
      <c r="N24" s="331"/>
      <c r="O24" s="172"/>
      <c r="P24" s="172"/>
      <c r="R24" s="12"/>
      <c r="S24" s="12"/>
      <c r="T24" s="12"/>
    </row>
    <row r="25" spans="1:22" ht="29" x14ac:dyDescent="0.35">
      <c r="A25" s="317"/>
      <c r="B25" s="308"/>
      <c r="C25" s="3" t="s">
        <v>340</v>
      </c>
      <c r="D25" s="3" t="s">
        <v>254</v>
      </c>
      <c r="E25" s="298"/>
      <c r="F25" s="298"/>
      <c r="G25" s="298"/>
      <c r="H25" s="298"/>
      <c r="I25" s="298"/>
      <c r="J25" s="298"/>
      <c r="K25" s="236"/>
      <c r="L25" s="298"/>
      <c r="M25" s="331"/>
      <c r="N25" s="331"/>
      <c r="O25" s="172"/>
      <c r="P25" s="172"/>
      <c r="R25" s="12"/>
      <c r="S25" s="12"/>
      <c r="T25" s="12"/>
    </row>
    <row r="26" spans="1:22" ht="14.5" customHeight="1" x14ac:dyDescent="0.35">
      <c r="A26" s="317"/>
      <c r="B26" s="308"/>
      <c r="C26" s="3" t="s">
        <v>341</v>
      </c>
      <c r="D26" s="3" t="s">
        <v>254</v>
      </c>
      <c r="E26" s="298"/>
      <c r="F26" s="298"/>
      <c r="G26" s="298"/>
      <c r="H26" s="298"/>
      <c r="I26" s="298"/>
      <c r="J26" s="298"/>
      <c r="K26" s="236"/>
      <c r="L26" s="298"/>
      <c r="M26" s="331"/>
      <c r="N26" s="331"/>
      <c r="O26" s="172"/>
      <c r="P26" s="172"/>
      <c r="R26" s="12"/>
      <c r="S26" s="12"/>
      <c r="T26" s="12"/>
    </row>
    <row r="27" spans="1:22" ht="29.5" thickBot="1" x14ac:dyDescent="0.4">
      <c r="A27" s="318"/>
      <c r="B27" s="309"/>
      <c r="C27" s="15" t="s">
        <v>342</v>
      </c>
      <c r="D27" s="15" t="s">
        <v>254</v>
      </c>
      <c r="E27" s="270"/>
      <c r="F27" s="270"/>
      <c r="G27" s="270"/>
      <c r="H27" s="270"/>
      <c r="I27" s="270"/>
      <c r="J27" s="270"/>
      <c r="K27" s="320"/>
      <c r="L27" s="270"/>
      <c r="M27" s="332"/>
      <c r="N27" s="332"/>
      <c r="O27" s="172"/>
      <c r="P27" s="172"/>
      <c r="R27" s="12"/>
      <c r="S27" s="12"/>
      <c r="T27" s="12"/>
    </row>
    <row r="28" spans="1:22" ht="29" x14ac:dyDescent="0.35">
      <c r="A28" s="316" t="s">
        <v>343</v>
      </c>
      <c r="B28" s="307" t="s">
        <v>119</v>
      </c>
      <c r="C28" s="85" t="s">
        <v>344</v>
      </c>
      <c r="D28" s="79" t="s">
        <v>250</v>
      </c>
      <c r="E28" s="310" t="s">
        <v>432</v>
      </c>
      <c r="F28" s="310" t="s">
        <v>101</v>
      </c>
      <c r="G28" s="310" t="s">
        <v>101</v>
      </c>
      <c r="H28" s="310" t="s">
        <v>101</v>
      </c>
      <c r="I28" s="310" t="s">
        <v>101</v>
      </c>
      <c r="J28" s="310" t="s">
        <v>157</v>
      </c>
      <c r="K28" s="319" t="s">
        <v>1303</v>
      </c>
      <c r="L28" s="310" t="s">
        <v>250</v>
      </c>
      <c r="M28" s="330"/>
      <c r="N28" s="330"/>
      <c r="O28" s="172"/>
      <c r="P28" s="172"/>
      <c r="R28" s="12" t="str">
        <f>IF(OR(J28='Drop downs'!$G$7,J28='Drop downs'!$G$5), B28&amp;": "&amp;K28&amp;CHAR(10),"")</f>
        <v/>
      </c>
      <c r="S28" s="12" t="str">
        <f>IF(J28='Drop downs'!$G$2,B28&amp;": "&amp;K28&amp;"
"," ")</f>
        <v xml:space="preserve"> </v>
      </c>
      <c r="T28" s="12" t="str">
        <f>IF(E28='Drop downs'!$B$6,B28&amp;": "&amp;K28&amp;"","")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331"/>
      <c r="N29" s="331"/>
      <c r="O29" s="172"/>
      <c r="P29" s="172"/>
      <c r="R29" s="12"/>
      <c r="S29" s="12"/>
      <c r="T29" s="12"/>
    </row>
    <row r="30" spans="1:22" x14ac:dyDescent="0.35">
      <c r="A30" s="317"/>
      <c r="B30" s="308"/>
      <c r="C30" s="83" t="s">
        <v>346</v>
      </c>
      <c r="D30" s="3" t="s">
        <v>254</v>
      </c>
      <c r="E30" s="298"/>
      <c r="F30" s="298"/>
      <c r="G30" s="298"/>
      <c r="H30" s="298"/>
      <c r="I30" s="298"/>
      <c r="J30" s="298"/>
      <c r="K30" s="236"/>
      <c r="L30" s="298"/>
      <c r="M30" s="331"/>
      <c r="N30" s="331"/>
      <c r="O30" s="172"/>
      <c r="P30" s="172"/>
      <c r="R30" s="12"/>
      <c r="S30" s="12"/>
      <c r="T30" s="12"/>
    </row>
    <row r="31" spans="1:22" ht="30" customHeight="1" x14ac:dyDescent="0.35">
      <c r="A31" s="317"/>
      <c r="B31" s="308"/>
      <c r="C31" s="83" t="s">
        <v>347</v>
      </c>
      <c r="D31" s="3" t="s">
        <v>254</v>
      </c>
      <c r="E31" s="298"/>
      <c r="F31" s="298"/>
      <c r="G31" s="298"/>
      <c r="H31" s="298"/>
      <c r="I31" s="298"/>
      <c r="J31" s="298"/>
      <c r="K31" s="236"/>
      <c r="L31" s="298"/>
      <c r="M31" s="331"/>
      <c r="N31" s="331"/>
      <c r="O31" s="172"/>
      <c r="P31" s="172"/>
      <c r="R31" s="12"/>
      <c r="S31" s="12"/>
      <c r="T31" s="12"/>
    </row>
    <row r="32" spans="1:22" x14ac:dyDescent="0.35">
      <c r="A32" s="317"/>
      <c r="B32" s="308"/>
      <c r="C32" s="83" t="s">
        <v>348</v>
      </c>
      <c r="D32" s="3" t="s">
        <v>254</v>
      </c>
      <c r="E32" s="298"/>
      <c r="F32" s="298"/>
      <c r="G32" s="298"/>
      <c r="H32" s="298"/>
      <c r="I32" s="298"/>
      <c r="J32" s="298"/>
      <c r="K32" s="236"/>
      <c r="L32" s="298"/>
      <c r="M32" s="331"/>
      <c r="N32" s="331"/>
      <c r="O32" s="172"/>
      <c r="P32" s="172"/>
      <c r="R32" s="12"/>
      <c r="S32" s="12"/>
      <c r="T32" s="12"/>
    </row>
    <row r="33" spans="1:22" x14ac:dyDescent="0.35">
      <c r="A33" s="317"/>
      <c r="B33" s="308"/>
      <c r="C33" s="83" t="s">
        <v>349</v>
      </c>
      <c r="D33" s="3" t="s">
        <v>254</v>
      </c>
      <c r="E33" s="298"/>
      <c r="F33" s="298"/>
      <c r="G33" s="298"/>
      <c r="H33" s="298"/>
      <c r="I33" s="298"/>
      <c r="J33" s="298"/>
      <c r="K33" s="236"/>
      <c r="L33" s="298"/>
      <c r="M33" s="331"/>
      <c r="N33" s="331"/>
      <c r="O33" s="172"/>
      <c r="P33" s="172"/>
      <c r="R33" s="12"/>
      <c r="S33" s="12"/>
      <c r="T33" s="12"/>
    </row>
    <row r="34" spans="1:22" x14ac:dyDescent="0.35">
      <c r="A34" s="317"/>
      <c r="B34" s="308"/>
      <c r="C34" s="83" t="s">
        <v>350</v>
      </c>
      <c r="D34" s="3" t="s">
        <v>254</v>
      </c>
      <c r="E34" s="298"/>
      <c r="F34" s="298"/>
      <c r="G34" s="298"/>
      <c r="H34" s="298"/>
      <c r="I34" s="298"/>
      <c r="J34" s="298"/>
      <c r="K34" s="236"/>
      <c r="L34" s="298"/>
      <c r="M34" s="331"/>
      <c r="N34" s="331"/>
      <c r="O34" s="172"/>
      <c r="P34" s="172"/>
      <c r="R34" s="12"/>
      <c r="S34" s="12"/>
      <c r="T34" s="12"/>
    </row>
    <row r="35" spans="1:22" ht="15" thickBot="1" x14ac:dyDescent="0.4">
      <c r="A35" s="318"/>
      <c r="B35" s="309"/>
      <c r="C35" s="100" t="s">
        <v>351</v>
      </c>
      <c r="D35" s="15" t="s">
        <v>254</v>
      </c>
      <c r="E35" s="270"/>
      <c r="F35" s="270"/>
      <c r="G35" s="270"/>
      <c r="H35" s="270"/>
      <c r="I35" s="270"/>
      <c r="J35" s="270"/>
      <c r="K35" s="320"/>
      <c r="L35" s="270"/>
      <c r="M35" s="332"/>
      <c r="N35" s="332"/>
      <c r="O35" s="172"/>
      <c r="P35" s="172"/>
      <c r="R35" s="12"/>
      <c r="S35" s="12"/>
      <c r="T35" s="12"/>
    </row>
    <row r="36" spans="1:22" x14ac:dyDescent="0.35">
      <c r="A36" s="316" t="s">
        <v>352</v>
      </c>
      <c r="B36" s="307" t="s">
        <v>120</v>
      </c>
      <c r="C36" s="79" t="s">
        <v>353</v>
      </c>
      <c r="D36" s="79" t="s">
        <v>254</v>
      </c>
      <c r="E36" s="310" t="s">
        <v>101</v>
      </c>
      <c r="F36" s="310" t="s">
        <v>101</v>
      </c>
      <c r="G36" s="310" t="s">
        <v>101</v>
      </c>
      <c r="H36" s="310" t="s">
        <v>101</v>
      </c>
      <c r="I36" s="310" t="s">
        <v>101</v>
      </c>
      <c r="J36" s="310" t="s">
        <v>159</v>
      </c>
      <c r="K36" s="319" t="s">
        <v>661</v>
      </c>
      <c r="L36" s="310" t="s">
        <v>254</v>
      </c>
      <c r="M36" s="330"/>
      <c r="N36" s="330"/>
      <c r="O36" s="172"/>
      <c r="P36" s="172"/>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331"/>
      <c r="N37" s="331"/>
      <c r="O37" s="172"/>
      <c r="P37" s="172"/>
      <c r="R37" s="12"/>
      <c r="S37" s="12"/>
      <c r="T37" s="12"/>
    </row>
    <row r="38" spans="1:22" x14ac:dyDescent="0.35">
      <c r="A38" s="317"/>
      <c r="B38" s="308"/>
      <c r="C38" s="3" t="s">
        <v>355</v>
      </c>
      <c r="D38" s="3" t="s">
        <v>254</v>
      </c>
      <c r="E38" s="298"/>
      <c r="F38" s="298"/>
      <c r="G38" s="298"/>
      <c r="H38" s="298"/>
      <c r="I38" s="298"/>
      <c r="J38" s="298"/>
      <c r="K38" s="236"/>
      <c r="L38" s="298"/>
      <c r="M38" s="331"/>
      <c r="N38" s="331"/>
      <c r="O38" s="172"/>
      <c r="P38" s="172"/>
      <c r="R38" s="12"/>
      <c r="S38" s="12"/>
      <c r="T38" s="12"/>
    </row>
    <row r="39" spans="1:22" ht="29" x14ac:dyDescent="0.35">
      <c r="A39" s="317"/>
      <c r="B39" s="308"/>
      <c r="C39" s="3" t="s">
        <v>356</v>
      </c>
      <c r="D39" s="3" t="s">
        <v>254</v>
      </c>
      <c r="E39" s="298"/>
      <c r="F39" s="298"/>
      <c r="G39" s="298"/>
      <c r="H39" s="298"/>
      <c r="I39" s="298"/>
      <c r="J39" s="298"/>
      <c r="K39" s="236"/>
      <c r="L39" s="298"/>
      <c r="M39" s="331"/>
      <c r="N39" s="331"/>
      <c r="O39" s="172"/>
      <c r="P39" s="172"/>
      <c r="R39" s="12"/>
      <c r="S39" s="12"/>
      <c r="T39" s="12"/>
    </row>
    <row r="40" spans="1:22" ht="43.5" x14ac:dyDescent="0.35">
      <c r="A40" s="317"/>
      <c r="B40" s="308"/>
      <c r="C40" s="3" t="s">
        <v>357</v>
      </c>
      <c r="D40" s="3" t="s">
        <v>254</v>
      </c>
      <c r="E40" s="298"/>
      <c r="F40" s="298"/>
      <c r="G40" s="298"/>
      <c r="H40" s="298"/>
      <c r="I40" s="298"/>
      <c r="J40" s="298"/>
      <c r="K40" s="236"/>
      <c r="L40" s="298"/>
      <c r="M40" s="331"/>
      <c r="N40" s="331"/>
      <c r="O40" s="172"/>
      <c r="P40" s="172"/>
      <c r="R40" s="12"/>
      <c r="S40" s="12"/>
      <c r="T40" s="12"/>
    </row>
    <row r="41" spans="1:22" ht="29.5" thickBot="1" x14ac:dyDescent="0.4">
      <c r="A41" s="318"/>
      <c r="B41" s="309"/>
      <c r="C41" s="15" t="s">
        <v>358</v>
      </c>
      <c r="D41" s="15" t="s">
        <v>254</v>
      </c>
      <c r="E41" s="270"/>
      <c r="F41" s="270"/>
      <c r="G41" s="270"/>
      <c r="H41" s="270"/>
      <c r="I41" s="270"/>
      <c r="J41" s="270"/>
      <c r="K41" s="320"/>
      <c r="L41" s="270"/>
      <c r="M41" s="332"/>
      <c r="N41" s="332"/>
      <c r="O41" s="172"/>
      <c r="P41" s="172"/>
      <c r="R41" s="12"/>
      <c r="S41" s="12"/>
      <c r="T41" s="12"/>
    </row>
    <row r="42" spans="1:22" ht="29" x14ac:dyDescent="0.35">
      <c r="A42" s="316" t="s">
        <v>359</v>
      </c>
      <c r="B42" s="307" t="s">
        <v>121</v>
      </c>
      <c r="C42" s="79" t="s">
        <v>360</v>
      </c>
      <c r="D42" s="79" t="s">
        <v>254</v>
      </c>
      <c r="E42" s="310" t="s">
        <v>101</v>
      </c>
      <c r="F42" s="310" t="s">
        <v>101</v>
      </c>
      <c r="G42" s="310" t="s">
        <v>101</v>
      </c>
      <c r="H42" s="310" t="s">
        <v>101</v>
      </c>
      <c r="I42" s="310" t="s">
        <v>101</v>
      </c>
      <c r="J42" s="310" t="s">
        <v>159</v>
      </c>
      <c r="K42" s="319" t="s">
        <v>661</v>
      </c>
      <c r="L42" s="310" t="s">
        <v>254</v>
      </c>
      <c r="M42" s="330"/>
      <c r="N42" s="330"/>
      <c r="O42" s="172"/>
      <c r="P42" s="172"/>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331"/>
      <c r="N43" s="331"/>
      <c r="O43" s="172"/>
      <c r="P43" s="172"/>
      <c r="R43" s="12"/>
      <c r="S43" s="12"/>
      <c r="T43" s="12"/>
    </row>
    <row r="44" spans="1:22" x14ac:dyDescent="0.35">
      <c r="A44" s="317"/>
      <c r="B44" s="308"/>
      <c r="C44" s="3" t="s">
        <v>362</v>
      </c>
      <c r="D44" s="3" t="s">
        <v>254</v>
      </c>
      <c r="E44" s="298"/>
      <c r="F44" s="298"/>
      <c r="G44" s="298"/>
      <c r="H44" s="298"/>
      <c r="I44" s="298"/>
      <c r="J44" s="298"/>
      <c r="K44" s="236"/>
      <c r="L44" s="298"/>
      <c r="M44" s="331"/>
      <c r="N44" s="331"/>
      <c r="O44" s="172"/>
      <c r="P44" s="172"/>
      <c r="R44" s="12"/>
      <c r="S44" s="12"/>
      <c r="T44" s="12"/>
    </row>
    <row r="45" spans="1:22" x14ac:dyDescent="0.35">
      <c r="A45" s="317"/>
      <c r="B45" s="308"/>
      <c r="C45" s="3" t="s">
        <v>363</v>
      </c>
      <c r="D45" s="3" t="s">
        <v>254</v>
      </c>
      <c r="E45" s="298"/>
      <c r="F45" s="298"/>
      <c r="G45" s="298"/>
      <c r="H45" s="298"/>
      <c r="I45" s="298"/>
      <c r="J45" s="298"/>
      <c r="K45" s="236"/>
      <c r="L45" s="298"/>
      <c r="M45" s="331"/>
      <c r="N45" s="331"/>
      <c r="O45" s="172"/>
      <c r="P45" s="172"/>
      <c r="R45" s="12"/>
      <c r="S45" s="12"/>
      <c r="T45" s="12"/>
    </row>
    <row r="46" spans="1:22" ht="29.5" thickBot="1" x14ac:dyDescent="0.4">
      <c r="A46" s="318"/>
      <c r="B46" s="309"/>
      <c r="C46" s="15" t="s">
        <v>364</v>
      </c>
      <c r="D46" s="15" t="s">
        <v>254</v>
      </c>
      <c r="E46" s="270"/>
      <c r="F46" s="270"/>
      <c r="G46" s="270"/>
      <c r="H46" s="270"/>
      <c r="I46" s="270"/>
      <c r="J46" s="270"/>
      <c r="K46" s="320"/>
      <c r="L46" s="270"/>
      <c r="M46" s="332"/>
      <c r="N46" s="332"/>
      <c r="O46" s="172"/>
      <c r="P46" s="172"/>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319" t="s">
        <v>661</v>
      </c>
      <c r="L47" s="310" t="s">
        <v>254</v>
      </c>
      <c r="M47" s="330"/>
      <c r="N47" s="330"/>
      <c r="O47" s="172"/>
      <c r="P47" s="172"/>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32"/>
      <c r="N48" s="332"/>
      <c r="O48" s="172"/>
      <c r="P48" s="172"/>
      <c r="R48" s="12"/>
      <c r="S48" s="12"/>
      <c r="T48" s="12"/>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661</v>
      </c>
      <c r="L49" s="310" t="s">
        <v>254</v>
      </c>
      <c r="M49" s="330"/>
      <c r="N49" s="330"/>
      <c r="O49" s="172"/>
      <c r="P49" s="172"/>
      <c r="R49" s="12" t="str">
        <f>IF(OR(J49='Drop downs'!$G$7,J49='Drop downs'!$G$5), B49&amp;": "&amp;K49&amp;CHAR(10),"")</f>
        <v/>
      </c>
      <c r="S49" s="12" t="str">
        <f>IF(J49='Drop downs'!$G$2,B49&amp;": "&amp;K49&amp;"
"," ")</f>
        <v xml:space="preserve"> </v>
      </c>
      <c r="T49" s="12" t="str">
        <f>IF(E49='Drop downs'!$B$6,B49&amp;": "&amp;K49&amp;"","")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331"/>
      <c r="N50" s="331"/>
      <c r="O50" s="172"/>
      <c r="P50" s="172"/>
      <c r="R50" s="12"/>
      <c r="S50" s="12"/>
      <c r="T50" s="12"/>
    </row>
    <row r="51" spans="1:22" x14ac:dyDescent="0.35">
      <c r="A51" s="317"/>
      <c r="B51" s="308"/>
      <c r="C51" s="97" t="s">
        <v>371</v>
      </c>
      <c r="D51" s="24" t="s">
        <v>254</v>
      </c>
      <c r="E51" s="298"/>
      <c r="F51" s="298"/>
      <c r="G51" s="298"/>
      <c r="H51" s="298"/>
      <c r="I51" s="298"/>
      <c r="J51" s="298"/>
      <c r="K51" s="236"/>
      <c r="L51" s="298"/>
      <c r="M51" s="331"/>
      <c r="N51" s="331"/>
      <c r="O51" s="172"/>
      <c r="P51" s="172"/>
      <c r="R51" s="12"/>
      <c r="S51" s="12"/>
      <c r="T51" s="12"/>
    </row>
    <row r="52" spans="1:22" x14ac:dyDescent="0.35">
      <c r="A52" s="317"/>
      <c r="B52" s="308"/>
      <c r="C52" s="24" t="s">
        <v>372</v>
      </c>
      <c r="D52" s="24" t="s">
        <v>254</v>
      </c>
      <c r="E52" s="298"/>
      <c r="F52" s="298"/>
      <c r="G52" s="298"/>
      <c r="H52" s="298"/>
      <c r="I52" s="298"/>
      <c r="J52" s="298"/>
      <c r="K52" s="236"/>
      <c r="L52" s="298"/>
      <c r="M52" s="331"/>
      <c r="N52" s="331"/>
      <c r="O52" s="172"/>
      <c r="P52" s="172"/>
      <c r="R52" s="12"/>
      <c r="S52" s="12"/>
      <c r="T52" s="12"/>
    </row>
    <row r="53" spans="1:22" ht="15" thickBot="1" x14ac:dyDescent="0.4">
      <c r="A53" s="318"/>
      <c r="B53" s="309"/>
      <c r="C53" s="19" t="s">
        <v>373</v>
      </c>
      <c r="D53" s="19" t="s">
        <v>254</v>
      </c>
      <c r="E53" s="270"/>
      <c r="F53" s="270"/>
      <c r="G53" s="270"/>
      <c r="H53" s="270"/>
      <c r="I53" s="270"/>
      <c r="J53" s="270"/>
      <c r="K53" s="320"/>
      <c r="L53" s="270"/>
      <c r="M53" s="332"/>
      <c r="N53" s="332"/>
      <c r="O53" s="172"/>
      <c r="P53" s="172"/>
      <c r="R53" s="12"/>
      <c r="S53" s="12"/>
      <c r="T53" s="12"/>
    </row>
    <row r="54" spans="1:22" ht="29.25" customHeight="1" x14ac:dyDescent="0.35">
      <c r="A54" s="316" t="s">
        <v>374</v>
      </c>
      <c r="B54" s="307" t="s">
        <v>124</v>
      </c>
      <c r="C54" s="95" t="s">
        <v>375</v>
      </c>
      <c r="D54" s="86" t="s">
        <v>250</v>
      </c>
      <c r="E54" s="310" t="s">
        <v>418</v>
      </c>
      <c r="F54" s="310" t="s">
        <v>475</v>
      </c>
      <c r="G54" s="310" t="s">
        <v>1304</v>
      </c>
      <c r="H54" s="310" t="s">
        <v>628</v>
      </c>
      <c r="I54" s="310" t="s">
        <v>436</v>
      </c>
      <c r="J54" s="310" t="s">
        <v>154</v>
      </c>
      <c r="K54" s="319" t="s">
        <v>1305</v>
      </c>
      <c r="L54" s="310" t="s">
        <v>254</v>
      </c>
      <c r="M54" s="330"/>
      <c r="N54" s="330"/>
      <c r="O54" s="172"/>
      <c r="P54" s="172"/>
      <c r="R54" s="12" t="str">
        <f>IF(OR(J54='Drop downs'!$G$7,J54='Drop downs'!$G$5), B54&amp;": "&amp;K54&amp;CHAR(10),"")</f>
        <v/>
      </c>
      <c r="S54" s="12" t="str">
        <f>IF(J54='Drop downs'!$G$2,B54&amp;": "&amp;K54&amp;"
"," ")</f>
        <v xml:space="preserve">IIA9: The policy supports the achievement of IIA9 through the provision to reduced flood risk in the Borough. The policy states that proposals must demonstrate that development will be resistant and resilient to all sources of flooding, and whilst minimising the flood risk on site. There should also not be an increased flood risk elsewhere and ensure that if flooding was to occur there is an appropriate escape plan in place. It has been stated that proposals must undergo a sequential, risk-based approach to the location of development with the aim of avoiding possible flood risk to people and property and take the impacts of climate change into account, and applicants should consider the findings of the West London Strategic Flood Risk Assessments. Consideration should be given to areas within the functional floodplain which represents the most serious and frequent risk of flooding. Furthermore, proposals that involve the loss of undeveloped floodplain or otherwise would constrain its natural function, by impeding flow or reducing storage capacity, will be refused. As such, a potential significant positive effect has been recorded.
</v>
      </c>
      <c r="T54" s="12" t="str">
        <f>IF(E54='Drop downs'!$B$6,B54&amp;": "&amp;K54&amp;"","")</f>
        <v/>
      </c>
      <c r="U54" t="str">
        <f t="shared" si="0"/>
        <v/>
      </c>
      <c r="V54" t="str">
        <f>IF(N54&gt;0,B54&amp;":"&amp;N54&amp;"
","")</f>
        <v/>
      </c>
    </row>
    <row r="55" spans="1:22" ht="14.5" customHeight="1" x14ac:dyDescent="0.35">
      <c r="A55" s="317"/>
      <c r="B55" s="308"/>
      <c r="C55" s="94" t="s">
        <v>376</v>
      </c>
      <c r="D55" s="24" t="s">
        <v>250</v>
      </c>
      <c r="E55" s="298"/>
      <c r="F55" s="298"/>
      <c r="G55" s="298"/>
      <c r="H55" s="298"/>
      <c r="I55" s="298"/>
      <c r="J55" s="298"/>
      <c r="K55" s="236"/>
      <c r="L55" s="298"/>
      <c r="M55" s="331"/>
      <c r="N55" s="331"/>
      <c r="O55" s="172"/>
      <c r="P55" s="172"/>
      <c r="R55" s="12"/>
      <c r="S55" s="12"/>
      <c r="T55" s="12"/>
    </row>
    <row r="56" spans="1:22" ht="205.5" customHeight="1" thickBot="1" x14ac:dyDescent="0.4">
      <c r="A56" s="318"/>
      <c r="B56" s="309"/>
      <c r="C56" s="113" t="s">
        <v>377</v>
      </c>
      <c r="D56" s="19" t="s">
        <v>250</v>
      </c>
      <c r="E56" s="270"/>
      <c r="F56" s="270"/>
      <c r="G56" s="270"/>
      <c r="H56" s="270"/>
      <c r="I56" s="270"/>
      <c r="J56" s="270"/>
      <c r="K56" s="320"/>
      <c r="L56" s="270"/>
      <c r="M56" s="332"/>
      <c r="N56" s="332"/>
      <c r="O56" s="172"/>
      <c r="P56" s="172"/>
      <c r="R56" s="12"/>
      <c r="S56" s="12"/>
      <c r="T56" s="12"/>
    </row>
    <row r="57" spans="1:22" x14ac:dyDescent="0.35">
      <c r="A57" s="316" t="s">
        <v>378</v>
      </c>
      <c r="B57" s="307" t="s">
        <v>125</v>
      </c>
      <c r="C57" s="86" t="s">
        <v>379</v>
      </c>
      <c r="D57" s="86" t="s">
        <v>254</v>
      </c>
      <c r="E57" s="310" t="s">
        <v>432</v>
      </c>
      <c r="F57" s="310" t="s">
        <v>419</v>
      </c>
      <c r="G57" s="310" t="s">
        <v>420</v>
      </c>
      <c r="H57" s="310" t="s">
        <v>421</v>
      </c>
      <c r="I57" s="310" t="s">
        <v>436</v>
      </c>
      <c r="J57" s="310" t="s">
        <v>157</v>
      </c>
      <c r="K57" s="319" t="s">
        <v>1306</v>
      </c>
      <c r="L57" s="310" t="s">
        <v>254</v>
      </c>
      <c r="M57" s="330"/>
      <c r="N57" s="330"/>
      <c r="O57" s="172"/>
      <c r="P57" s="172"/>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331"/>
      <c r="N58" s="331"/>
      <c r="O58" s="172"/>
      <c r="P58" s="172"/>
      <c r="R58" s="12"/>
      <c r="S58" s="12"/>
      <c r="T58" s="12"/>
    </row>
    <row r="59" spans="1:22" x14ac:dyDescent="0.35">
      <c r="A59" s="317"/>
      <c r="B59" s="308"/>
      <c r="C59" s="24" t="s">
        <v>381</v>
      </c>
      <c r="D59" s="24" t="s">
        <v>250</v>
      </c>
      <c r="E59" s="298"/>
      <c r="F59" s="298"/>
      <c r="G59" s="298"/>
      <c r="H59" s="298"/>
      <c r="I59" s="298"/>
      <c r="J59" s="298"/>
      <c r="K59" s="236"/>
      <c r="L59" s="298"/>
      <c r="M59" s="331"/>
      <c r="N59" s="331"/>
      <c r="O59" s="172"/>
      <c r="P59" s="172"/>
      <c r="R59" s="12"/>
      <c r="S59" s="12"/>
      <c r="T59" s="12"/>
    </row>
    <row r="60" spans="1:22" x14ac:dyDescent="0.35">
      <c r="A60" s="317"/>
      <c r="B60" s="308"/>
      <c r="C60" s="24" t="s">
        <v>382</v>
      </c>
      <c r="D60" s="24" t="s">
        <v>254</v>
      </c>
      <c r="E60" s="298"/>
      <c r="F60" s="298"/>
      <c r="G60" s="298"/>
      <c r="H60" s="298"/>
      <c r="I60" s="298"/>
      <c r="J60" s="298"/>
      <c r="K60" s="236"/>
      <c r="L60" s="298"/>
      <c r="M60" s="331"/>
      <c r="N60" s="331"/>
      <c r="O60" s="172"/>
      <c r="P60" s="172"/>
      <c r="R60" s="12"/>
      <c r="S60" s="12"/>
      <c r="T60" s="12"/>
    </row>
    <row r="61" spans="1:22" x14ac:dyDescent="0.35">
      <c r="A61" s="317"/>
      <c r="B61" s="308"/>
      <c r="C61" s="24" t="s">
        <v>383</v>
      </c>
      <c r="D61" s="24" t="s">
        <v>254</v>
      </c>
      <c r="E61" s="298"/>
      <c r="F61" s="298"/>
      <c r="G61" s="298"/>
      <c r="H61" s="298"/>
      <c r="I61" s="298"/>
      <c r="J61" s="298"/>
      <c r="K61" s="236"/>
      <c r="L61" s="298"/>
      <c r="M61" s="331"/>
      <c r="N61" s="331"/>
      <c r="O61" s="172"/>
      <c r="P61" s="172"/>
      <c r="R61" s="12"/>
      <c r="S61" s="12"/>
      <c r="T61" s="12"/>
    </row>
    <row r="62" spans="1:22" x14ac:dyDescent="0.35">
      <c r="A62" s="317"/>
      <c r="B62" s="308"/>
      <c r="C62" s="24" t="s">
        <v>384</v>
      </c>
      <c r="D62" s="24" t="s">
        <v>254</v>
      </c>
      <c r="E62" s="298"/>
      <c r="F62" s="298"/>
      <c r="G62" s="298"/>
      <c r="H62" s="298"/>
      <c r="I62" s="298"/>
      <c r="J62" s="298"/>
      <c r="K62" s="236"/>
      <c r="L62" s="298"/>
      <c r="M62" s="331"/>
      <c r="N62" s="331"/>
      <c r="O62" s="172"/>
      <c r="P62" s="172"/>
      <c r="R62" s="12"/>
      <c r="S62" s="12"/>
      <c r="T62" s="12"/>
    </row>
    <row r="63" spans="1:22" ht="29" x14ac:dyDescent="0.35">
      <c r="A63" s="317"/>
      <c r="B63" s="308"/>
      <c r="C63" s="24" t="s">
        <v>385</v>
      </c>
      <c r="D63" s="24" t="s">
        <v>254</v>
      </c>
      <c r="E63" s="298"/>
      <c r="F63" s="298"/>
      <c r="G63" s="298"/>
      <c r="H63" s="298"/>
      <c r="I63" s="298"/>
      <c r="J63" s="298"/>
      <c r="K63" s="236"/>
      <c r="L63" s="298"/>
      <c r="M63" s="331"/>
      <c r="N63" s="331"/>
      <c r="O63" s="172"/>
      <c r="P63" s="172"/>
      <c r="R63" s="12"/>
      <c r="S63" s="12"/>
      <c r="T63" s="12"/>
    </row>
    <row r="64" spans="1:22" ht="15" thickBot="1" x14ac:dyDescent="0.4">
      <c r="A64" s="318"/>
      <c r="B64" s="309"/>
      <c r="C64" s="19" t="s">
        <v>386</v>
      </c>
      <c r="D64" s="19" t="s">
        <v>254</v>
      </c>
      <c r="E64" s="270"/>
      <c r="F64" s="270"/>
      <c r="G64" s="270"/>
      <c r="H64" s="270"/>
      <c r="I64" s="270"/>
      <c r="J64" s="270"/>
      <c r="K64" s="320"/>
      <c r="L64" s="270"/>
      <c r="M64" s="332"/>
      <c r="N64" s="332"/>
      <c r="O64" s="172"/>
      <c r="P64" s="172"/>
      <c r="R64" s="12"/>
      <c r="S64" s="12"/>
      <c r="T64" s="12"/>
    </row>
    <row r="65" spans="1:22" x14ac:dyDescent="0.35">
      <c r="A65" s="316" t="s">
        <v>387</v>
      </c>
      <c r="B65" s="307" t="s">
        <v>126</v>
      </c>
      <c r="C65" s="85" t="s">
        <v>388</v>
      </c>
      <c r="D65" s="86" t="s">
        <v>254</v>
      </c>
      <c r="E65" s="310" t="s">
        <v>101</v>
      </c>
      <c r="F65" s="310" t="s">
        <v>101</v>
      </c>
      <c r="G65" s="310" t="s">
        <v>101</v>
      </c>
      <c r="H65" s="310" t="s">
        <v>101</v>
      </c>
      <c r="I65" s="310" t="s">
        <v>101</v>
      </c>
      <c r="J65" s="310" t="s">
        <v>159</v>
      </c>
      <c r="K65" s="319" t="s">
        <v>661</v>
      </c>
      <c r="L65" s="310" t="s">
        <v>254</v>
      </c>
      <c r="M65" s="330"/>
      <c r="N65" s="330"/>
      <c r="O65" s="172"/>
      <c r="P65" s="172"/>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331"/>
      <c r="N66" s="331"/>
      <c r="O66" s="172"/>
      <c r="P66" s="172"/>
      <c r="R66" s="12"/>
      <c r="S66" s="12"/>
      <c r="T66" s="12"/>
    </row>
    <row r="67" spans="1:22" ht="29" x14ac:dyDescent="0.35">
      <c r="A67" s="317"/>
      <c r="B67" s="308"/>
      <c r="C67" s="83" t="s">
        <v>390</v>
      </c>
      <c r="D67" s="24" t="s">
        <v>254</v>
      </c>
      <c r="E67" s="298"/>
      <c r="F67" s="298"/>
      <c r="G67" s="298"/>
      <c r="H67" s="298"/>
      <c r="I67" s="298"/>
      <c r="J67" s="298"/>
      <c r="K67" s="236"/>
      <c r="L67" s="298"/>
      <c r="M67" s="331"/>
      <c r="N67" s="331"/>
      <c r="O67" s="172"/>
      <c r="P67" s="172"/>
      <c r="R67" s="12"/>
      <c r="S67" s="12"/>
      <c r="T67" s="12"/>
    </row>
    <row r="68" spans="1:22" x14ac:dyDescent="0.35">
      <c r="A68" s="317"/>
      <c r="B68" s="308"/>
      <c r="C68" s="83" t="s">
        <v>391</v>
      </c>
      <c r="D68" s="24" t="s">
        <v>254</v>
      </c>
      <c r="E68" s="298"/>
      <c r="F68" s="298"/>
      <c r="G68" s="298"/>
      <c r="H68" s="298"/>
      <c r="I68" s="298"/>
      <c r="J68" s="298"/>
      <c r="K68" s="236"/>
      <c r="L68" s="298"/>
      <c r="M68" s="331"/>
      <c r="N68" s="331"/>
      <c r="O68" s="172"/>
      <c r="P68" s="172"/>
      <c r="R68" s="12"/>
      <c r="S68" s="12"/>
      <c r="T68" s="12"/>
    </row>
    <row r="69" spans="1:22" x14ac:dyDescent="0.35">
      <c r="A69" s="317"/>
      <c r="B69" s="308"/>
      <c r="C69" s="83" t="s">
        <v>392</v>
      </c>
      <c r="D69" s="24" t="s">
        <v>254</v>
      </c>
      <c r="E69" s="298"/>
      <c r="F69" s="298"/>
      <c r="G69" s="298"/>
      <c r="H69" s="298"/>
      <c r="I69" s="298"/>
      <c r="J69" s="298"/>
      <c r="K69" s="236"/>
      <c r="L69" s="298"/>
      <c r="M69" s="331"/>
      <c r="N69" s="331"/>
      <c r="O69" s="172"/>
      <c r="P69" s="172"/>
      <c r="R69" s="12"/>
      <c r="S69" s="12"/>
      <c r="T69" s="12"/>
    </row>
    <row r="70" spans="1:22" x14ac:dyDescent="0.35">
      <c r="A70" s="317"/>
      <c r="B70" s="308"/>
      <c r="C70" s="83" t="s">
        <v>393</v>
      </c>
      <c r="D70" s="24" t="s">
        <v>254</v>
      </c>
      <c r="E70" s="298"/>
      <c r="F70" s="298"/>
      <c r="G70" s="298"/>
      <c r="H70" s="298"/>
      <c r="I70" s="298"/>
      <c r="J70" s="298"/>
      <c r="K70" s="236"/>
      <c r="L70" s="298"/>
      <c r="M70" s="331"/>
      <c r="N70" s="331"/>
      <c r="O70" s="172"/>
      <c r="P70" s="172"/>
      <c r="R70" s="12"/>
      <c r="S70" s="12"/>
      <c r="T70" s="12"/>
    </row>
    <row r="71" spans="1:22" ht="15" thickBot="1" x14ac:dyDescent="0.4">
      <c r="A71" s="318"/>
      <c r="B71" s="309"/>
      <c r="C71" s="100" t="s">
        <v>394</v>
      </c>
      <c r="D71" s="19" t="s">
        <v>254</v>
      </c>
      <c r="E71" s="270"/>
      <c r="F71" s="270"/>
      <c r="G71" s="270"/>
      <c r="H71" s="270"/>
      <c r="I71" s="270"/>
      <c r="J71" s="270"/>
      <c r="K71" s="320"/>
      <c r="L71" s="270"/>
      <c r="M71" s="332"/>
      <c r="N71" s="332"/>
      <c r="O71" s="172"/>
      <c r="P71" s="172"/>
      <c r="R71" s="12"/>
      <c r="S71" s="12"/>
      <c r="T71" s="12"/>
    </row>
    <row r="72" spans="1:22" x14ac:dyDescent="0.35">
      <c r="A72" s="316" t="s">
        <v>395</v>
      </c>
      <c r="B72" s="307" t="s">
        <v>127</v>
      </c>
      <c r="C72" s="85" t="s">
        <v>396</v>
      </c>
      <c r="D72" s="86" t="s">
        <v>254</v>
      </c>
      <c r="E72" s="310" t="s">
        <v>101</v>
      </c>
      <c r="F72" s="310" t="s">
        <v>101</v>
      </c>
      <c r="G72" s="310" t="s">
        <v>101</v>
      </c>
      <c r="H72" s="310" t="s">
        <v>101</v>
      </c>
      <c r="I72" s="310" t="s">
        <v>101</v>
      </c>
      <c r="J72" s="310" t="s">
        <v>159</v>
      </c>
      <c r="K72" s="311" t="s">
        <v>661</v>
      </c>
      <c r="L72" s="310" t="s">
        <v>254</v>
      </c>
      <c r="M72" s="330"/>
      <c r="N72" s="330"/>
      <c r="O72" s="172"/>
      <c r="P72" s="172"/>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17"/>
      <c r="B73" s="308"/>
      <c r="C73" s="83" t="s">
        <v>397</v>
      </c>
      <c r="D73" s="24" t="s">
        <v>254</v>
      </c>
      <c r="E73" s="298"/>
      <c r="F73" s="298"/>
      <c r="G73" s="298"/>
      <c r="H73" s="298"/>
      <c r="I73" s="298"/>
      <c r="J73" s="298"/>
      <c r="K73" s="312"/>
      <c r="L73" s="298"/>
      <c r="M73" s="331"/>
      <c r="N73" s="331"/>
      <c r="O73" s="172"/>
      <c r="P73" s="172"/>
      <c r="R73" s="12"/>
      <c r="S73" s="12"/>
      <c r="T73" s="12"/>
    </row>
    <row r="74" spans="1:22" x14ac:dyDescent="0.35">
      <c r="A74" s="317"/>
      <c r="B74" s="308"/>
      <c r="C74" s="83" t="s">
        <v>398</v>
      </c>
      <c r="D74" s="24" t="s">
        <v>254</v>
      </c>
      <c r="E74" s="298"/>
      <c r="F74" s="298"/>
      <c r="G74" s="298"/>
      <c r="H74" s="298"/>
      <c r="I74" s="298"/>
      <c r="J74" s="298"/>
      <c r="K74" s="312"/>
      <c r="L74" s="298"/>
      <c r="M74" s="331"/>
      <c r="N74" s="331"/>
      <c r="O74" s="172"/>
      <c r="P74" s="172"/>
      <c r="R74" s="12"/>
      <c r="S74" s="12"/>
      <c r="T74" s="12"/>
    </row>
    <row r="75" spans="1:22" x14ac:dyDescent="0.35">
      <c r="A75" s="317"/>
      <c r="B75" s="308"/>
      <c r="C75" s="83" t="s">
        <v>399</v>
      </c>
      <c r="D75" s="24" t="s">
        <v>254</v>
      </c>
      <c r="E75" s="298"/>
      <c r="F75" s="298"/>
      <c r="G75" s="298"/>
      <c r="H75" s="298"/>
      <c r="I75" s="298"/>
      <c r="J75" s="298"/>
      <c r="K75" s="312"/>
      <c r="L75" s="298"/>
      <c r="M75" s="331"/>
      <c r="N75" s="331"/>
      <c r="O75" s="172"/>
      <c r="P75" s="172"/>
      <c r="R75" s="12"/>
      <c r="S75" s="12"/>
      <c r="T75" s="12"/>
    </row>
    <row r="76" spans="1:22" ht="15" thickBot="1" x14ac:dyDescent="0.4">
      <c r="A76" s="318"/>
      <c r="B76" s="309"/>
      <c r="C76" s="89" t="s">
        <v>400</v>
      </c>
      <c r="D76" s="19" t="s">
        <v>254</v>
      </c>
      <c r="E76" s="270"/>
      <c r="F76" s="270"/>
      <c r="G76" s="270"/>
      <c r="H76" s="270"/>
      <c r="I76" s="270"/>
      <c r="J76" s="270"/>
      <c r="K76" s="430"/>
      <c r="L76" s="270"/>
      <c r="M76" s="332"/>
      <c r="N76" s="332"/>
      <c r="O76" s="172"/>
      <c r="P76" s="172"/>
      <c r="R76" s="12"/>
      <c r="S76" s="12"/>
      <c r="T76" s="12"/>
    </row>
    <row r="77" spans="1:22" x14ac:dyDescent="0.35">
      <c r="A77" s="453" t="s">
        <v>401</v>
      </c>
      <c r="B77" s="307" t="s">
        <v>128</v>
      </c>
      <c r="C77" s="85" t="s">
        <v>402</v>
      </c>
      <c r="D77" s="79" t="s">
        <v>254</v>
      </c>
      <c r="E77" s="310" t="s">
        <v>432</v>
      </c>
      <c r="F77" s="310" t="s">
        <v>419</v>
      </c>
      <c r="G77" s="310" t="s">
        <v>420</v>
      </c>
      <c r="H77" s="310" t="s">
        <v>421</v>
      </c>
      <c r="I77" s="310" t="s">
        <v>436</v>
      </c>
      <c r="J77" s="310" t="s">
        <v>157</v>
      </c>
      <c r="K77" s="319" t="s">
        <v>1307</v>
      </c>
      <c r="L77" s="310" t="s">
        <v>254</v>
      </c>
      <c r="M77" s="330"/>
      <c r="N77" s="330"/>
      <c r="O77" s="172"/>
      <c r="P77" s="172"/>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455"/>
      <c r="B78" s="308"/>
      <c r="C78" s="83" t="s">
        <v>403</v>
      </c>
      <c r="D78" s="3" t="s">
        <v>254</v>
      </c>
      <c r="E78" s="298"/>
      <c r="F78" s="298"/>
      <c r="G78" s="298"/>
      <c r="H78" s="298"/>
      <c r="I78" s="298"/>
      <c r="J78" s="298"/>
      <c r="K78" s="236"/>
      <c r="L78" s="298"/>
      <c r="M78" s="331"/>
      <c r="N78" s="331"/>
      <c r="O78" s="172"/>
      <c r="P78" s="172"/>
      <c r="R78" s="12"/>
      <c r="S78" s="12"/>
      <c r="T78" s="12"/>
    </row>
    <row r="79" spans="1:22" x14ac:dyDescent="0.35">
      <c r="A79" s="455"/>
      <c r="B79" s="308"/>
      <c r="C79" s="83" t="s">
        <v>404</v>
      </c>
      <c r="D79" s="3" t="s">
        <v>254</v>
      </c>
      <c r="E79" s="298"/>
      <c r="F79" s="298"/>
      <c r="G79" s="298"/>
      <c r="H79" s="298"/>
      <c r="I79" s="298"/>
      <c r="J79" s="298"/>
      <c r="K79" s="236"/>
      <c r="L79" s="298"/>
      <c r="M79" s="331"/>
      <c r="N79" s="331"/>
      <c r="O79" s="172"/>
      <c r="P79" s="172"/>
      <c r="R79" s="12"/>
      <c r="S79" s="12"/>
      <c r="T79" s="12"/>
    </row>
    <row r="80" spans="1:22" x14ac:dyDescent="0.35">
      <c r="A80" s="455"/>
      <c r="B80" s="308"/>
      <c r="C80" s="84" t="s">
        <v>405</v>
      </c>
      <c r="D80" s="3" t="s">
        <v>254</v>
      </c>
      <c r="E80" s="298"/>
      <c r="F80" s="298"/>
      <c r="G80" s="298"/>
      <c r="H80" s="298"/>
      <c r="I80" s="298"/>
      <c r="J80" s="298"/>
      <c r="K80" s="236"/>
      <c r="L80" s="298"/>
      <c r="M80" s="331"/>
      <c r="N80" s="331"/>
      <c r="O80" s="172"/>
      <c r="P80" s="172"/>
      <c r="R80" s="12"/>
      <c r="S80" s="12"/>
      <c r="T80" s="12"/>
    </row>
    <row r="81" spans="1:22" ht="29" x14ac:dyDescent="0.35">
      <c r="A81" s="455"/>
      <c r="B81" s="308"/>
      <c r="C81" s="84" t="s">
        <v>406</v>
      </c>
      <c r="D81" s="3" t="s">
        <v>254</v>
      </c>
      <c r="E81" s="298"/>
      <c r="F81" s="298"/>
      <c r="G81" s="298"/>
      <c r="H81" s="298"/>
      <c r="I81" s="298"/>
      <c r="J81" s="298"/>
      <c r="K81" s="236"/>
      <c r="L81" s="298"/>
      <c r="M81" s="331"/>
      <c r="N81" s="331"/>
      <c r="O81" s="172"/>
      <c r="P81" s="172"/>
      <c r="R81" s="12"/>
      <c r="S81" s="12"/>
      <c r="T81" s="12"/>
    </row>
    <row r="82" spans="1:22" ht="29" x14ac:dyDescent="0.35">
      <c r="A82" s="455"/>
      <c r="B82" s="308"/>
      <c r="C82" s="84" t="s">
        <v>407</v>
      </c>
      <c r="D82" s="3" t="s">
        <v>250</v>
      </c>
      <c r="E82" s="298"/>
      <c r="F82" s="298"/>
      <c r="G82" s="298"/>
      <c r="H82" s="298"/>
      <c r="I82" s="298"/>
      <c r="J82" s="298"/>
      <c r="K82" s="236"/>
      <c r="L82" s="298"/>
      <c r="M82" s="331"/>
      <c r="N82" s="331"/>
      <c r="O82" s="172"/>
      <c r="P82" s="172"/>
      <c r="R82" s="12"/>
      <c r="S82" s="12"/>
      <c r="T82" s="12"/>
    </row>
    <row r="83" spans="1:22" ht="15" thickBot="1" x14ac:dyDescent="0.4">
      <c r="A83" s="454"/>
      <c r="B83" s="309"/>
      <c r="C83" s="98" t="s">
        <v>408</v>
      </c>
      <c r="D83" s="15" t="s">
        <v>250</v>
      </c>
      <c r="E83" s="270"/>
      <c r="F83" s="270"/>
      <c r="G83" s="270"/>
      <c r="H83" s="270"/>
      <c r="I83" s="270"/>
      <c r="J83" s="270"/>
      <c r="K83" s="320"/>
      <c r="L83" s="270"/>
      <c r="M83" s="332"/>
      <c r="N83" s="332"/>
      <c r="O83" s="172"/>
      <c r="P83" s="172"/>
      <c r="R83" s="12"/>
      <c r="S83" s="12"/>
      <c r="T83" s="12"/>
    </row>
    <row r="84" spans="1:22" x14ac:dyDescent="0.35">
      <c r="A84" s="453" t="s">
        <v>409</v>
      </c>
      <c r="B84" s="307" t="s">
        <v>129</v>
      </c>
      <c r="C84" s="99" t="s">
        <v>410</v>
      </c>
      <c r="D84" s="79" t="s">
        <v>254</v>
      </c>
      <c r="E84" s="310" t="s">
        <v>101</v>
      </c>
      <c r="F84" s="310" t="s">
        <v>101</v>
      </c>
      <c r="G84" s="310" t="s">
        <v>101</v>
      </c>
      <c r="H84" s="310" t="s">
        <v>101</v>
      </c>
      <c r="I84" s="310" t="s">
        <v>101</v>
      </c>
      <c r="J84" s="310" t="s">
        <v>159</v>
      </c>
      <c r="K84" s="319" t="s">
        <v>661</v>
      </c>
      <c r="L84" s="310" t="s">
        <v>254</v>
      </c>
      <c r="M84" s="330"/>
      <c r="N84" s="330"/>
      <c r="O84" s="172"/>
      <c r="P84" s="172"/>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455"/>
      <c r="B85" s="308"/>
      <c r="C85" s="84" t="s">
        <v>411</v>
      </c>
      <c r="D85" s="3" t="s">
        <v>254</v>
      </c>
      <c r="E85" s="298"/>
      <c r="F85" s="298"/>
      <c r="G85" s="298"/>
      <c r="H85" s="298"/>
      <c r="I85" s="298"/>
      <c r="J85" s="298"/>
      <c r="K85" s="236"/>
      <c r="L85" s="298"/>
      <c r="M85" s="331"/>
      <c r="N85" s="331"/>
      <c r="O85" s="172"/>
      <c r="P85" s="172"/>
      <c r="R85" s="12"/>
      <c r="S85" s="12"/>
      <c r="T85" s="12"/>
    </row>
    <row r="86" spans="1:22" x14ac:dyDescent="0.35">
      <c r="A86" s="455"/>
      <c r="B86" s="308"/>
      <c r="C86" s="84" t="s">
        <v>412</v>
      </c>
      <c r="D86" s="3" t="s">
        <v>254</v>
      </c>
      <c r="E86" s="298"/>
      <c r="F86" s="298"/>
      <c r="G86" s="298"/>
      <c r="H86" s="298"/>
      <c r="I86" s="298"/>
      <c r="J86" s="298"/>
      <c r="K86" s="236"/>
      <c r="L86" s="298"/>
      <c r="M86" s="331"/>
      <c r="N86" s="331"/>
      <c r="O86" s="172"/>
      <c r="P86" s="172"/>
      <c r="R86" s="12"/>
      <c r="S86" s="12"/>
      <c r="T86" s="12"/>
    </row>
    <row r="87" spans="1:22" ht="15" thickBot="1" x14ac:dyDescent="0.4">
      <c r="A87" s="456"/>
      <c r="B87" s="309"/>
      <c r="C87" s="87" t="s">
        <v>413</v>
      </c>
      <c r="D87" s="81" t="s">
        <v>254</v>
      </c>
      <c r="E87" s="299"/>
      <c r="F87" s="299"/>
      <c r="G87" s="299"/>
      <c r="H87" s="299"/>
      <c r="I87" s="299"/>
      <c r="J87" s="299"/>
      <c r="K87" s="301"/>
      <c r="L87" s="299"/>
      <c r="M87" s="333"/>
      <c r="N87" s="333"/>
      <c r="O87" s="172"/>
      <c r="P87" s="172"/>
      <c r="R87" s="12" t="str">
        <f>IF(OR(J87='Drop downs'!$G$7,J87='Drop downs'!$G$5), B87&amp;": "&amp;K87&amp;CHAR(10),"")</f>
        <v/>
      </c>
      <c r="S87" s="12" t="str">
        <f>IF(J87='Drop downs'!$G$2,B87&amp;": "&amp;K87&amp;""," ")</f>
        <v xml:space="preserve"> </v>
      </c>
      <c r="T87" s="12"/>
    </row>
    <row r="89" spans="1:22" x14ac:dyDescent="0.35">
      <c r="A89" s="231" t="s">
        <v>57</v>
      </c>
      <c r="B89" s="231"/>
      <c r="C89" s="231"/>
      <c r="D89" s="231"/>
      <c r="E89" s="231"/>
      <c r="F89" s="231"/>
      <c r="G89" s="231"/>
      <c r="H89" s="231"/>
      <c r="I89" s="231"/>
      <c r="J89" s="231"/>
      <c r="K89" s="231"/>
      <c r="L89" s="231"/>
      <c r="M89" s="231"/>
    </row>
    <row r="90" spans="1:22" s="2" customFormat="1" ht="129" customHeight="1" x14ac:dyDescent="0.35">
      <c r="A90" s="236" t="str">
        <f>R8&amp;R18&amp;R20&amp;R28&amp;R36&amp;R42&amp;R47&amp;R48&amp;R49&amp;R54&amp;R57&amp;R65&amp;R72&amp;R77&amp;R84&amp;R87</f>
        <v/>
      </c>
      <c r="B90" s="236"/>
      <c r="C90" s="236"/>
      <c r="D90" s="236"/>
      <c r="E90" s="236"/>
      <c r="F90" s="236"/>
      <c r="G90" s="236"/>
      <c r="H90" s="236"/>
      <c r="I90" s="236"/>
      <c r="J90" s="236"/>
      <c r="K90" s="236"/>
      <c r="L90" s="236"/>
      <c r="M90" s="236"/>
    </row>
    <row r="91" spans="1:22" x14ac:dyDescent="0.35">
      <c r="A91" s="231" t="s">
        <v>59</v>
      </c>
      <c r="B91" s="231"/>
      <c r="C91" s="231"/>
      <c r="D91" s="231"/>
      <c r="E91" s="231"/>
      <c r="F91" s="231"/>
      <c r="G91" s="231"/>
      <c r="H91" s="231"/>
      <c r="I91" s="231"/>
      <c r="J91" s="231"/>
      <c r="K91" s="231"/>
      <c r="L91" s="231"/>
      <c r="M91" s="231"/>
    </row>
    <row r="92" spans="1:22" ht="50.5" customHeight="1" x14ac:dyDescent="0.35">
      <c r="A92" s="236" t="str">
        <f>S8&amp;S18&amp;S20&amp;S28&amp;S36&amp;S42&amp;S47&amp;S48&amp;S49&amp;S54&amp;S57&amp;S65&amp;S72&amp;S77&amp;S84&amp;S87</f>
        <v xml:space="preserve">        IIA9: The policy supports the achievement of IIA9 through the provision to reduced flood risk in the Borough. The policy states that proposals must demonstrate that development will be resistant and resilient to all sources of flooding, and whilst minimising the flood risk on site. There should also not be an increased flood risk elsewhere and ensure that if flooding was to occur there is an appropriate escape plan in place. It has been stated that proposals must undergo a sequential, risk-based approach to the location of development with the aim of avoiding possible flood risk to people and property and take the impacts of climate change into account, and applicants should consider the findings of the West London Strategic Flood Risk Assessments. Consideration should be given to areas within the functional floodplain which represents the most serious and frequent risk of flooding. Furthermore, proposals that involve the loss of undeveloped floodplain or otherwise would constrain its natural function, by impeding flow or reducing storage capacity, will be refused. As such, a potential significant positive effect has been recorded.
      </v>
      </c>
      <c r="B92" s="236"/>
      <c r="C92" s="236"/>
      <c r="D92" s="236"/>
      <c r="E92" s="236"/>
      <c r="F92" s="236"/>
      <c r="G92" s="236"/>
      <c r="H92" s="236"/>
      <c r="I92" s="236"/>
      <c r="J92" s="236"/>
      <c r="K92" s="236"/>
      <c r="L92" s="236"/>
      <c r="M92" s="236"/>
    </row>
    <row r="93" spans="1:22" x14ac:dyDescent="0.35">
      <c r="A93" s="231" t="s">
        <v>61</v>
      </c>
      <c r="B93" s="231"/>
      <c r="C93" s="231"/>
      <c r="D93" s="231"/>
      <c r="E93" s="231"/>
      <c r="F93" s="231"/>
      <c r="G93" s="231"/>
      <c r="H93" s="231"/>
      <c r="I93" s="231"/>
      <c r="J93" s="231"/>
      <c r="K93" s="231"/>
      <c r="L93" s="231"/>
      <c r="M93" s="231"/>
    </row>
    <row r="94" spans="1:22" ht="150" customHeight="1" x14ac:dyDescent="0.35">
      <c r="A94" s="232"/>
      <c r="B94" s="232"/>
      <c r="C94" s="232"/>
      <c r="D94" s="232"/>
      <c r="E94" s="232"/>
      <c r="F94" s="232"/>
      <c r="G94" s="232"/>
      <c r="H94" s="232"/>
      <c r="I94" s="232"/>
      <c r="J94" s="232"/>
      <c r="K94" s="232"/>
      <c r="L94" s="232"/>
      <c r="M94" s="232"/>
    </row>
    <row r="95" spans="1:22" x14ac:dyDescent="0.35">
      <c r="A95" s="231" t="s">
        <v>46</v>
      </c>
      <c r="B95" s="231"/>
      <c r="C95" s="231"/>
      <c r="D95" s="231"/>
      <c r="E95" s="231"/>
      <c r="F95" s="231"/>
      <c r="G95" s="231"/>
      <c r="H95" s="231"/>
      <c r="I95" s="231"/>
      <c r="J95" s="231"/>
      <c r="K95" s="231"/>
      <c r="L95" s="231"/>
      <c r="M95" s="231"/>
    </row>
    <row r="96" spans="1:22" ht="186.75" customHeight="1" x14ac:dyDescent="0.35">
      <c r="A96" s="232" t="str">
        <f>U8&amp;U18&amp;U20&amp;U28&amp;U36&amp;U42&amp;U47&amp;U49&amp;U54&amp;U57&amp;U65&amp;U72&amp;U77&amp;U84</f>
        <v/>
      </c>
      <c r="B96" s="277"/>
      <c r="C96" s="232"/>
      <c r="D96" s="232"/>
      <c r="E96" s="232"/>
      <c r="F96" s="232"/>
      <c r="G96" s="232"/>
      <c r="H96" s="232"/>
      <c r="I96" s="232"/>
      <c r="J96" s="232"/>
      <c r="K96" s="232"/>
      <c r="L96" s="232"/>
      <c r="M96" s="232"/>
    </row>
    <row r="97" spans="1:14" x14ac:dyDescent="0.35">
      <c r="A97" s="295" t="s">
        <v>320</v>
      </c>
      <c r="B97" s="296"/>
      <c r="C97" s="296"/>
      <c r="D97" s="296"/>
      <c r="E97" s="296"/>
      <c r="F97" s="296"/>
      <c r="G97" s="296"/>
      <c r="H97" s="296"/>
      <c r="I97" s="296"/>
      <c r="J97" s="296"/>
      <c r="K97" s="296"/>
      <c r="L97" s="296"/>
      <c r="M97" s="296"/>
      <c r="N97" s="297"/>
    </row>
    <row r="98" spans="1:14" x14ac:dyDescent="0.35">
      <c r="A98" s="232" t="str">
        <f>V8&amp;V18&amp;V20&amp;V28&amp;V36&amp;V42&amp;V47&amp;V49&amp;V54&amp;V57&amp;V65&amp;V72&amp;V77&amp;V84</f>
        <v/>
      </c>
      <c r="B98" s="277"/>
      <c r="C98" s="232"/>
      <c r="D98" s="232"/>
      <c r="E98" s="232"/>
      <c r="F98" s="232"/>
      <c r="G98" s="232"/>
      <c r="H98" s="232"/>
      <c r="I98" s="232"/>
      <c r="J98" s="232"/>
      <c r="K98" s="232"/>
      <c r="L98" s="232"/>
      <c r="M98" s="232"/>
    </row>
  </sheetData>
  <sheetProtection algorithmName="SHA-512" hashValue="lFZ/T18vS/bcemjOpKxj1jO1i6ynXUrWJF2Xu5QnWGDr6qbTeMwf6UPz1OPKl5R5vG3aOIJHNdJJZDZ0dkP/BQ==" saltValue="mXYZZDTUwZOCbRR/SBP0ow==" spinCount="100000" sheet="1" objects="1" scenarios="1"/>
  <autoFilter ref="A7:M87" xr:uid="{D2C47CAF-421C-4D58-AA7A-22430CCF83D7}"/>
  <mergeCells count="184">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433" priority="2">
      <formula>$D50="No"</formula>
    </cfRule>
  </conditionalFormatting>
  <conditionalFormatting sqref="C8:D87">
    <cfRule type="expression" dxfId="432" priority="1">
      <formula>$D8="No"</formula>
    </cfRule>
  </conditionalFormatting>
  <conditionalFormatting sqref="J8 J18 J28 J49 J57 J65 J72 J77 J84">
    <cfRule type="cellIs" dxfId="431" priority="34" operator="equal">
      <formula>"Significant Negative"</formula>
    </cfRule>
    <cfRule type="cellIs" dxfId="430" priority="35" operator="equal">
      <formula>"Minor Negative"</formula>
    </cfRule>
    <cfRule type="cellIs" dxfId="429" priority="36" operator="equal">
      <formula>"Uncertain"</formula>
    </cfRule>
    <cfRule type="cellIs" dxfId="428" priority="37" operator="equal">
      <formula>"Neutral"</formula>
    </cfRule>
    <cfRule type="cellIs" dxfId="427" priority="38" operator="equal">
      <formula>"Minor Positive"</formula>
    </cfRule>
    <cfRule type="cellIs" dxfId="426" priority="39" operator="equal">
      <formula>"Significant Positive"</formula>
    </cfRule>
  </conditionalFormatting>
  <conditionalFormatting sqref="J20">
    <cfRule type="cellIs" dxfId="425" priority="27" operator="equal">
      <formula>"Significant Positive"</formula>
    </cfRule>
    <cfRule type="cellIs" dxfId="424" priority="22" operator="equal">
      <formula>"Significant Negative"</formula>
    </cfRule>
    <cfRule type="cellIs" dxfId="423" priority="23" operator="equal">
      <formula>"Minor Negative"</formula>
    </cfRule>
    <cfRule type="cellIs" dxfId="422" priority="24" operator="equal">
      <formula>"Uncertain"</formula>
    </cfRule>
    <cfRule type="cellIs" dxfId="421" priority="25" operator="equal">
      <formula>"Neutral"</formula>
    </cfRule>
    <cfRule type="cellIs" dxfId="420" priority="26" operator="equal">
      <formula>"Minor Positive"</formula>
    </cfRule>
  </conditionalFormatting>
  <conditionalFormatting sqref="J36">
    <cfRule type="cellIs" dxfId="419" priority="16" operator="equal">
      <formula>"Significant Negative"</formula>
    </cfRule>
    <cfRule type="cellIs" dxfId="418" priority="17" operator="equal">
      <formula>"Minor Negative"</formula>
    </cfRule>
    <cfRule type="cellIs" dxfId="417" priority="18" operator="equal">
      <formula>"Uncertain"</formula>
    </cfRule>
    <cfRule type="cellIs" dxfId="416" priority="19" operator="equal">
      <formula>"Neutral"</formula>
    </cfRule>
    <cfRule type="cellIs" dxfId="415" priority="20" operator="equal">
      <formula>"Minor Positive"</formula>
    </cfRule>
    <cfRule type="cellIs" dxfId="414" priority="21" operator="equal">
      <formula>"Significant Positive"</formula>
    </cfRule>
  </conditionalFormatting>
  <conditionalFormatting sqref="J42">
    <cfRule type="cellIs" dxfId="413" priority="10" operator="equal">
      <formula>"Significant Negative"</formula>
    </cfRule>
    <cfRule type="cellIs" dxfId="412" priority="11" operator="equal">
      <formula>"Minor Negative"</formula>
    </cfRule>
    <cfRule type="cellIs" dxfId="411" priority="12" operator="equal">
      <formula>"Uncertain"</formula>
    </cfRule>
    <cfRule type="cellIs" dxfId="410" priority="13" operator="equal">
      <formula>"Neutral"</formula>
    </cfRule>
    <cfRule type="cellIs" dxfId="409" priority="14" operator="equal">
      <formula>"Minor Positive"</formula>
    </cfRule>
    <cfRule type="cellIs" dxfId="408" priority="15" operator="equal">
      <formula>"Significant Positive"</formula>
    </cfRule>
  </conditionalFormatting>
  <conditionalFormatting sqref="J47">
    <cfRule type="cellIs" dxfId="407" priority="28" operator="equal">
      <formula>"Significant Negative"</formula>
    </cfRule>
    <cfRule type="cellIs" dxfId="406" priority="29" operator="equal">
      <formula>"Minor Negative"</formula>
    </cfRule>
    <cfRule type="cellIs" dxfId="405" priority="30" operator="equal">
      <formula>"Uncertain"</formula>
    </cfRule>
    <cfRule type="cellIs" dxfId="404" priority="31" operator="equal">
      <formula>"Neutral"</formula>
    </cfRule>
    <cfRule type="cellIs" dxfId="403" priority="32" operator="equal">
      <formula>"Minor Positive"</formula>
    </cfRule>
    <cfRule type="cellIs" dxfId="402" priority="33" operator="equal">
      <formula>"Significant Positive"</formula>
    </cfRule>
  </conditionalFormatting>
  <conditionalFormatting sqref="J54">
    <cfRule type="cellIs" dxfId="401" priority="4" operator="equal">
      <formula>"Significant Negative"</formula>
    </cfRule>
    <cfRule type="cellIs" dxfId="400" priority="5" operator="equal">
      <formula>"Minor Negative"</formula>
    </cfRule>
    <cfRule type="cellIs" dxfId="399" priority="6" operator="equal">
      <formula>"Uncertain"</formula>
    </cfRule>
    <cfRule type="cellIs" dxfId="398" priority="7" operator="equal">
      <formula>"Neutral"</formula>
    </cfRule>
    <cfRule type="cellIs" dxfId="397" priority="8" operator="equal">
      <formula>"Minor Positive"</formula>
    </cfRule>
    <cfRule type="cellIs" dxfId="396" priority="9" operator="equal">
      <formula>"Significant Positive"</formula>
    </cfRule>
  </conditionalFormatting>
  <pageMargins left="0.7" right="0.7" top="0.75" bottom="0.75" header="0.3" footer="0.3"/>
  <pageSetup orientation="portrait" horizontalDpi="4294967293" verticalDpi="4294967293"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7DF22-8333-4034-9968-DADA918B2342}">
  <sheetPr codeName="Sheet160">
    <tabColor theme="4" tint="0.79998168889431442"/>
  </sheetPr>
  <dimension ref="A1:V98"/>
  <sheetViews>
    <sheetView topLeftCell="H1" zoomScaleNormal="100" workbookViewId="0">
      <selection activeCell="C18" sqref="C18"/>
    </sheetView>
  </sheetViews>
  <sheetFormatPr defaultColWidth="8.54296875" defaultRowHeight="14.5" x14ac:dyDescent="0.35"/>
  <cols>
    <col min="1" max="1" width="46.1796875" customWidth="1"/>
    <col min="2" max="2" width="6.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69.54296875" customWidth="1"/>
    <col min="12" max="12" width="16.54296875" customWidth="1"/>
    <col min="13" max="13" width="25.81640625" customWidth="1"/>
    <col min="14" max="16" width="21.54296875" customWidth="1"/>
    <col min="17" max="17" width="21.54296875" hidden="1" customWidth="1"/>
    <col min="18" max="18" width="20.54296875" hidden="1" customWidth="1"/>
    <col min="19" max="19" width="29" hidden="1" customWidth="1"/>
    <col min="20" max="20" width="19.54296875" hidden="1" customWidth="1"/>
    <col min="21" max="21" width="11" hidden="1" customWidth="1"/>
    <col min="22" max="23" width="0" hidden="1" customWidth="1"/>
  </cols>
  <sheetData>
    <row r="1" spans="1:22" x14ac:dyDescent="0.35">
      <c r="A1" s="74" t="s">
        <v>28</v>
      </c>
      <c r="C1" s="357" t="s">
        <v>1308</v>
      </c>
      <c r="D1" s="261"/>
      <c r="E1" s="261"/>
      <c r="F1" s="262"/>
      <c r="G1" s="16"/>
      <c r="I1" s="7"/>
      <c r="J1" s="7"/>
      <c r="K1" s="7"/>
    </row>
    <row r="2" spans="1:22" x14ac:dyDescent="0.35">
      <c r="A2" s="74" t="s">
        <v>29</v>
      </c>
      <c r="B2" s="9"/>
      <c r="C2" s="57" t="s">
        <v>1252</v>
      </c>
      <c r="D2" s="57"/>
      <c r="E2" s="57"/>
      <c r="F2" s="58"/>
      <c r="I2" s="8"/>
      <c r="J2" s="8"/>
      <c r="K2" s="8"/>
    </row>
    <row r="3" spans="1:22" ht="30" customHeight="1" x14ac:dyDescent="0.35">
      <c r="A3" s="75" t="s">
        <v>30</v>
      </c>
      <c r="B3" s="4"/>
      <c r="C3" s="263" t="s">
        <v>1309</v>
      </c>
      <c r="D3" s="263"/>
      <c r="E3" s="263"/>
      <c r="F3" s="264"/>
      <c r="I3" s="8"/>
      <c r="J3" s="8"/>
      <c r="K3" s="8"/>
    </row>
    <row r="4" spans="1:22" ht="17.25" customHeight="1" x14ac:dyDescent="0.35">
      <c r="A4" s="75" t="s">
        <v>31</v>
      </c>
      <c r="B4" s="17"/>
      <c r="C4" s="229" t="s">
        <v>444</v>
      </c>
      <c r="D4" s="229"/>
      <c r="E4" s="229"/>
      <c r="F4" s="230"/>
      <c r="I4" s="8"/>
      <c r="J4" s="8"/>
      <c r="K4" s="8"/>
    </row>
    <row r="6" spans="1:22" x14ac:dyDescent="0.35">
      <c r="A6" s="225" t="s">
        <v>32</v>
      </c>
      <c r="B6" s="225"/>
      <c r="C6" s="225"/>
      <c r="D6" s="76"/>
      <c r="E6" s="224" t="s">
        <v>33</v>
      </c>
      <c r="F6" s="224"/>
      <c r="G6" s="224"/>
      <c r="H6" s="224"/>
      <c r="I6" s="224"/>
      <c r="J6" s="224"/>
      <c r="K6" s="224"/>
      <c r="L6" s="224"/>
      <c r="M6" s="224"/>
      <c r="N6" s="224"/>
      <c r="R6" s="18"/>
      <c r="S6" s="18"/>
      <c r="T6" s="18"/>
      <c r="U6" s="18"/>
    </row>
    <row r="7" spans="1:22" ht="47" thickBot="1" x14ac:dyDescent="0.4">
      <c r="A7" s="78" t="s">
        <v>317</v>
      </c>
      <c r="B7" s="78" t="s">
        <v>35</v>
      </c>
      <c r="C7" s="78" t="s">
        <v>318</v>
      </c>
      <c r="D7" s="78" t="s">
        <v>319</v>
      </c>
      <c r="E7" s="78" t="s">
        <v>38</v>
      </c>
      <c r="F7" s="78" t="s">
        <v>39</v>
      </c>
      <c r="G7" s="78" t="s">
        <v>40</v>
      </c>
      <c r="H7" s="78" t="s">
        <v>41</v>
      </c>
      <c r="I7" s="78" t="s">
        <v>42</v>
      </c>
      <c r="J7" s="78" t="s">
        <v>43</v>
      </c>
      <c r="K7" s="78" t="s">
        <v>44</v>
      </c>
      <c r="L7" s="78" t="s">
        <v>45</v>
      </c>
      <c r="M7" s="78" t="s">
        <v>46</v>
      </c>
      <c r="N7" s="78"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432</v>
      </c>
      <c r="F8" s="325" t="s">
        <v>101</v>
      </c>
      <c r="G8" s="325" t="s">
        <v>101</v>
      </c>
      <c r="H8" s="325" t="s">
        <v>101</v>
      </c>
      <c r="I8" s="325" t="s">
        <v>101</v>
      </c>
      <c r="J8" s="310" t="s">
        <v>157</v>
      </c>
      <c r="K8" s="319" t="s">
        <v>1310</v>
      </c>
      <c r="L8" s="310" t="s">
        <v>254</v>
      </c>
      <c r="M8" s="330"/>
      <c r="N8" s="330"/>
      <c r="O8" s="172"/>
      <c r="P8" s="172"/>
      <c r="Q8" s="172"/>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331"/>
      <c r="N9" s="331"/>
      <c r="O9" s="172"/>
      <c r="P9" s="172"/>
      <c r="Q9" s="172"/>
      <c r="R9" s="12"/>
      <c r="S9" s="12"/>
      <c r="T9" s="12"/>
    </row>
    <row r="10" spans="1:22" x14ac:dyDescent="0.35">
      <c r="A10" s="317"/>
      <c r="B10" s="328"/>
      <c r="C10" s="24" t="s">
        <v>323</v>
      </c>
      <c r="D10" s="24" t="s">
        <v>254</v>
      </c>
      <c r="E10" s="326"/>
      <c r="F10" s="326"/>
      <c r="G10" s="326"/>
      <c r="H10" s="326"/>
      <c r="I10" s="326"/>
      <c r="J10" s="298"/>
      <c r="K10" s="236"/>
      <c r="L10" s="298"/>
      <c r="M10" s="331"/>
      <c r="N10" s="331"/>
      <c r="O10" s="172"/>
      <c r="P10" s="172"/>
      <c r="Q10" s="172"/>
      <c r="R10" s="12"/>
      <c r="S10" s="12"/>
      <c r="T10" s="12"/>
    </row>
    <row r="11" spans="1:22" x14ac:dyDescent="0.35">
      <c r="A11" s="317"/>
      <c r="B11" s="328"/>
      <c r="C11" s="24" t="s">
        <v>324</v>
      </c>
      <c r="D11" s="24" t="s">
        <v>254</v>
      </c>
      <c r="E11" s="326"/>
      <c r="F11" s="326"/>
      <c r="G11" s="326"/>
      <c r="H11" s="326"/>
      <c r="I11" s="326"/>
      <c r="J11" s="298"/>
      <c r="K11" s="236"/>
      <c r="L11" s="298"/>
      <c r="M11" s="331"/>
      <c r="N11" s="331"/>
      <c r="O11" s="172"/>
      <c r="P11" s="172"/>
      <c r="Q11" s="172"/>
      <c r="R11" s="12"/>
      <c r="S11" s="12"/>
      <c r="T11" s="12"/>
    </row>
    <row r="12" spans="1:22" x14ac:dyDescent="0.35">
      <c r="A12" s="317"/>
      <c r="B12" s="328"/>
      <c r="C12" s="24" t="s">
        <v>325</v>
      </c>
      <c r="D12" s="24" t="s">
        <v>254</v>
      </c>
      <c r="E12" s="326"/>
      <c r="F12" s="326"/>
      <c r="G12" s="326"/>
      <c r="H12" s="326"/>
      <c r="I12" s="326"/>
      <c r="J12" s="298"/>
      <c r="K12" s="236"/>
      <c r="L12" s="298"/>
      <c r="M12" s="331"/>
      <c r="N12" s="331"/>
      <c r="O12" s="172"/>
      <c r="P12" s="172"/>
      <c r="Q12" s="172"/>
      <c r="R12" s="12"/>
      <c r="S12" s="12"/>
      <c r="T12" s="12"/>
    </row>
    <row r="13" spans="1:22" x14ac:dyDescent="0.35">
      <c r="A13" s="317"/>
      <c r="B13" s="328"/>
      <c r="C13" s="24" t="s">
        <v>326</v>
      </c>
      <c r="D13" s="24" t="s">
        <v>250</v>
      </c>
      <c r="E13" s="326"/>
      <c r="F13" s="326"/>
      <c r="G13" s="326"/>
      <c r="H13" s="326"/>
      <c r="I13" s="326"/>
      <c r="J13" s="298"/>
      <c r="K13" s="236"/>
      <c r="L13" s="298"/>
      <c r="M13" s="331"/>
      <c r="N13" s="331"/>
      <c r="O13" s="172"/>
      <c r="P13" s="172"/>
      <c r="Q13" s="172"/>
      <c r="R13" s="12"/>
      <c r="S13" s="12"/>
      <c r="T13" s="12"/>
    </row>
    <row r="14" spans="1:22" x14ac:dyDescent="0.35">
      <c r="A14" s="317"/>
      <c r="B14" s="328"/>
      <c r="C14" s="24" t="s">
        <v>327</v>
      </c>
      <c r="D14" s="24" t="s">
        <v>254</v>
      </c>
      <c r="E14" s="326"/>
      <c r="F14" s="326"/>
      <c r="G14" s="326"/>
      <c r="H14" s="326"/>
      <c r="I14" s="326"/>
      <c r="J14" s="298"/>
      <c r="K14" s="236"/>
      <c r="L14" s="298"/>
      <c r="M14" s="331"/>
      <c r="N14" s="331"/>
      <c r="O14" s="172"/>
      <c r="P14" s="172"/>
      <c r="Q14" s="172"/>
      <c r="R14" s="12"/>
      <c r="S14" s="12"/>
      <c r="T14" s="12"/>
    </row>
    <row r="15" spans="1:22" x14ac:dyDescent="0.35">
      <c r="A15" s="317"/>
      <c r="B15" s="328"/>
      <c r="C15" s="24" t="s">
        <v>328</v>
      </c>
      <c r="D15" s="24" t="s">
        <v>254</v>
      </c>
      <c r="E15" s="326"/>
      <c r="F15" s="326"/>
      <c r="G15" s="326"/>
      <c r="H15" s="326"/>
      <c r="I15" s="326"/>
      <c r="J15" s="298"/>
      <c r="K15" s="236"/>
      <c r="L15" s="298"/>
      <c r="M15" s="331"/>
      <c r="N15" s="331"/>
      <c r="O15" s="172"/>
      <c r="P15" s="172"/>
      <c r="Q15" s="172"/>
      <c r="R15" s="12"/>
      <c r="S15" s="12"/>
      <c r="T15" s="12"/>
    </row>
    <row r="16" spans="1:22" ht="29" x14ac:dyDescent="0.35">
      <c r="A16" s="317"/>
      <c r="B16" s="328"/>
      <c r="C16" s="24" t="s">
        <v>329</v>
      </c>
      <c r="D16" s="24" t="s">
        <v>254</v>
      </c>
      <c r="E16" s="326"/>
      <c r="F16" s="326"/>
      <c r="G16" s="326"/>
      <c r="H16" s="326"/>
      <c r="I16" s="326"/>
      <c r="J16" s="298"/>
      <c r="K16" s="236"/>
      <c r="L16" s="298"/>
      <c r="M16" s="331"/>
      <c r="N16" s="331"/>
      <c r="O16" s="172"/>
      <c r="P16" s="172"/>
      <c r="Q16" s="172"/>
      <c r="R16" s="12"/>
      <c r="S16" s="12"/>
      <c r="T16" s="12"/>
    </row>
    <row r="17" spans="1:22" ht="15" thickBot="1" x14ac:dyDescent="0.4">
      <c r="A17" s="318"/>
      <c r="B17" s="267"/>
      <c r="C17" s="19" t="s">
        <v>330</v>
      </c>
      <c r="D17" s="19" t="s">
        <v>254</v>
      </c>
      <c r="E17" s="258"/>
      <c r="F17" s="258"/>
      <c r="G17" s="258"/>
      <c r="H17" s="258"/>
      <c r="I17" s="258"/>
      <c r="J17" s="270"/>
      <c r="K17" s="320"/>
      <c r="L17" s="270"/>
      <c r="M17" s="332"/>
      <c r="N17" s="332"/>
      <c r="O17" s="172"/>
      <c r="P17" s="172"/>
      <c r="Q17" s="172"/>
      <c r="R17" s="12"/>
      <c r="S17" s="12"/>
      <c r="T17" s="12"/>
    </row>
    <row r="18" spans="1:22" ht="39" customHeight="1" x14ac:dyDescent="0.35">
      <c r="A18" s="453" t="s">
        <v>331</v>
      </c>
      <c r="B18" s="307" t="s">
        <v>117</v>
      </c>
      <c r="C18" s="86" t="s">
        <v>332</v>
      </c>
      <c r="D18" s="86" t="s">
        <v>254</v>
      </c>
      <c r="E18" s="310" t="s">
        <v>101</v>
      </c>
      <c r="F18" s="310" t="s">
        <v>101</v>
      </c>
      <c r="G18" s="310" t="s">
        <v>101</v>
      </c>
      <c r="H18" s="310" t="s">
        <v>101</v>
      </c>
      <c r="I18" s="310" t="s">
        <v>101</v>
      </c>
      <c r="J18" s="310" t="s">
        <v>159</v>
      </c>
      <c r="K18" s="319" t="s">
        <v>661</v>
      </c>
      <c r="L18" s="310" t="s">
        <v>254</v>
      </c>
      <c r="M18" s="330"/>
      <c r="N18" s="330"/>
      <c r="O18" s="172"/>
      <c r="P18" s="172"/>
      <c r="Q18" s="172"/>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454"/>
      <c r="B19" s="309"/>
      <c r="C19" s="19" t="s">
        <v>333</v>
      </c>
      <c r="D19" s="19" t="s">
        <v>254</v>
      </c>
      <c r="E19" s="270"/>
      <c r="F19" s="270"/>
      <c r="G19" s="270"/>
      <c r="H19" s="270"/>
      <c r="I19" s="270"/>
      <c r="J19" s="270"/>
      <c r="K19" s="320"/>
      <c r="L19" s="270"/>
      <c r="M19" s="332"/>
      <c r="N19" s="332"/>
      <c r="O19" s="172"/>
      <c r="P19" s="172"/>
      <c r="Q19" s="172"/>
      <c r="R19" s="12"/>
      <c r="S19" s="12"/>
      <c r="T19" s="12"/>
    </row>
    <row r="20" spans="1:22" ht="72.5" x14ac:dyDescent="0.35">
      <c r="A20" s="316" t="s">
        <v>334</v>
      </c>
      <c r="B20" s="307" t="s">
        <v>118</v>
      </c>
      <c r="C20" s="79" t="s">
        <v>335</v>
      </c>
      <c r="D20" s="79" t="s">
        <v>254</v>
      </c>
      <c r="E20" s="310" t="s">
        <v>101</v>
      </c>
      <c r="F20" s="310" t="s">
        <v>101</v>
      </c>
      <c r="G20" s="310" t="s">
        <v>101</v>
      </c>
      <c r="H20" s="310" t="s">
        <v>101</v>
      </c>
      <c r="I20" s="310" t="s">
        <v>101</v>
      </c>
      <c r="J20" s="310" t="s">
        <v>159</v>
      </c>
      <c r="K20" s="319" t="s">
        <v>661</v>
      </c>
      <c r="L20" s="310" t="s">
        <v>254</v>
      </c>
      <c r="M20" s="330"/>
      <c r="N20" s="330"/>
      <c r="O20" s="172"/>
      <c r="P20" s="172"/>
      <c r="Q20" s="172"/>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17"/>
      <c r="B21" s="308"/>
      <c r="C21" s="3" t="s">
        <v>336</v>
      </c>
      <c r="D21" s="3" t="s">
        <v>254</v>
      </c>
      <c r="E21" s="298"/>
      <c r="F21" s="298"/>
      <c r="G21" s="298"/>
      <c r="H21" s="298"/>
      <c r="I21" s="298"/>
      <c r="J21" s="298"/>
      <c r="K21" s="236"/>
      <c r="L21" s="298"/>
      <c r="M21" s="331"/>
      <c r="N21" s="331"/>
      <c r="O21" s="172"/>
      <c r="P21" s="172"/>
      <c r="Q21" s="172"/>
      <c r="R21" s="12"/>
      <c r="S21" s="12"/>
      <c r="T21" s="12"/>
    </row>
    <row r="22" spans="1:22" ht="14.5" customHeight="1" x14ac:dyDescent="0.35">
      <c r="A22" s="317"/>
      <c r="B22" s="308"/>
      <c r="C22" s="3" t="s">
        <v>337</v>
      </c>
      <c r="D22" s="3" t="s">
        <v>254</v>
      </c>
      <c r="E22" s="298"/>
      <c r="F22" s="298"/>
      <c r="G22" s="298"/>
      <c r="H22" s="298"/>
      <c r="I22" s="298"/>
      <c r="J22" s="298"/>
      <c r="K22" s="236"/>
      <c r="L22" s="298"/>
      <c r="M22" s="331"/>
      <c r="N22" s="331"/>
      <c r="O22" s="172"/>
      <c r="P22" s="172"/>
      <c r="Q22" s="172"/>
      <c r="R22" s="12"/>
      <c r="S22" s="12"/>
      <c r="T22" s="12"/>
    </row>
    <row r="23" spans="1:22" x14ac:dyDescent="0.35">
      <c r="A23" s="317"/>
      <c r="B23" s="308"/>
      <c r="C23" s="3" t="s">
        <v>338</v>
      </c>
      <c r="D23" s="3" t="s">
        <v>254</v>
      </c>
      <c r="E23" s="298"/>
      <c r="F23" s="298"/>
      <c r="G23" s="298"/>
      <c r="H23" s="298"/>
      <c r="I23" s="298"/>
      <c r="J23" s="298"/>
      <c r="K23" s="236"/>
      <c r="L23" s="298"/>
      <c r="M23" s="331"/>
      <c r="N23" s="331"/>
      <c r="O23" s="172"/>
      <c r="P23" s="172"/>
      <c r="Q23" s="172"/>
      <c r="R23" s="12"/>
      <c r="S23" s="12"/>
      <c r="T23" s="12"/>
    </row>
    <row r="24" spans="1:22" ht="14.5" customHeight="1" x14ac:dyDescent="0.35">
      <c r="A24" s="317"/>
      <c r="B24" s="308"/>
      <c r="C24" s="3" t="s">
        <v>339</v>
      </c>
      <c r="D24" s="3" t="s">
        <v>254</v>
      </c>
      <c r="E24" s="298"/>
      <c r="F24" s="298"/>
      <c r="G24" s="298"/>
      <c r="H24" s="298"/>
      <c r="I24" s="298"/>
      <c r="J24" s="298"/>
      <c r="K24" s="236"/>
      <c r="L24" s="298"/>
      <c r="M24" s="331"/>
      <c r="N24" s="331"/>
      <c r="O24" s="172"/>
      <c r="P24" s="172"/>
      <c r="Q24" s="172"/>
      <c r="R24" s="12"/>
      <c r="S24" s="12"/>
      <c r="T24" s="12"/>
    </row>
    <row r="25" spans="1:22" ht="29" x14ac:dyDescent="0.35">
      <c r="A25" s="317"/>
      <c r="B25" s="308"/>
      <c r="C25" s="3" t="s">
        <v>340</v>
      </c>
      <c r="D25" s="3" t="s">
        <v>254</v>
      </c>
      <c r="E25" s="298"/>
      <c r="F25" s="298"/>
      <c r="G25" s="298"/>
      <c r="H25" s="298"/>
      <c r="I25" s="298"/>
      <c r="J25" s="298"/>
      <c r="K25" s="236"/>
      <c r="L25" s="298"/>
      <c r="M25" s="331"/>
      <c r="N25" s="331"/>
      <c r="O25" s="172"/>
      <c r="P25" s="172"/>
      <c r="Q25" s="172"/>
      <c r="R25" s="12"/>
      <c r="S25" s="12"/>
      <c r="T25" s="12"/>
    </row>
    <row r="26" spans="1:22" ht="14.5" customHeight="1" x14ac:dyDescent="0.35">
      <c r="A26" s="317"/>
      <c r="B26" s="308"/>
      <c r="C26" s="3" t="s">
        <v>341</v>
      </c>
      <c r="D26" s="3" t="s">
        <v>254</v>
      </c>
      <c r="E26" s="298"/>
      <c r="F26" s="298"/>
      <c r="G26" s="298"/>
      <c r="H26" s="298"/>
      <c r="I26" s="298"/>
      <c r="J26" s="298"/>
      <c r="K26" s="236"/>
      <c r="L26" s="298"/>
      <c r="M26" s="331"/>
      <c r="N26" s="331"/>
      <c r="O26" s="172"/>
      <c r="P26" s="172"/>
      <c r="Q26" s="172"/>
      <c r="R26" s="12"/>
      <c r="S26" s="12"/>
      <c r="T26" s="12"/>
    </row>
    <row r="27" spans="1:22" ht="29.5" thickBot="1" x14ac:dyDescent="0.4">
      <c r="A27" s="318"/>
      <c r="B27" s="309"/>
      <c r="C27" s="15" t="s">
        <v>342</v>
      </c>
      <c r="D27" s="15" t="s">
        <v>254</v>
      </c>
      <c r="E27" s="270"/>
      <c r="F27" s="270"/>
      <c r="G27" s="270"/>
      <c r="H27" s="270"/>
      <c r="I27" s="270"/>
      <c r="J27" s="270"/>
      <c r="K27" s="320"/>
      <c r="L27" s="270"/>
      <c r="M27" s="332"/>
      <c r="N27" s="332"/>
      <c r="O27" s="172"/>
      <c r="P27" s="172"/>
      <c r="Q27" s="172"/>
      <c r="R27" s="12"/>
      <c r="S27" s="12"/>
      <c r="T27" s="12"/>
    </row>
    <row r="28" spans="1:22" ht="29" x14ac:dyDescent="0.35">
      <c r="A28" s="316" t="s">
        <v>343</v>
      </c>
      <c r="B28" s="307" t="s">
        <v>119</v>
      </c>
      <c r="C28" s="85" t="s">
        <v>344</v>
      </c>
      <c r="D28" s="79" t="s">
        <v>254</v>
      </c>
      <c r="E28" s="310" t="s">
        <v>432</v>
      </c>
      <c r="F28" s="310" t="s">
        <v>101</v>
      </c>
      <c r="G28" s="310" t="s">
        <v>101</v>
      </c>
      <c r="H28" s="310" t="s">
        <v>101</v>
      </c>
      <c r="I28" s="310" t="s">
        <v>101</v>
      </c>
      <c r="J28" s="310" t="s">
        <v>157</v>
      </c>
      <c r="K28" s="319" t="s">
        <v>1311</v>
      </c>
      <c r="L28" s="310" t="s">
        <v>254</v>
      </c>
      <c r="M28" s="330"/>
      <c r="N28" s="330"/>
      <c r="O28" s="172"/>
      <c r="P28" s="172"/>
      <c r="Q28" s="172"/>
      <c r="R28" s="12" t="str">
        <f>IF(OR(J28='Drop downs'!$G$7,J28='Drop downs'!$G$5), B28&amp;": "&amp;K28&amp;CHAR(10),"")</f>
        <v/>
      </c>
      <c r="S28" s="12" t="str">
        <f>IF(J28='Drop downs'!$G$2,B28&amp;": "&amp;K28&amp;"
"," ")</f>
        <v xml:space="preserve"> </v>
      </c>
      <c r="T28" s="12" t="str">
        <f>IF(E28='Drop downs'!$B$6,B28&amp;": "&amp;K28&amp;"","")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331"/>
      <c r="N29" s="331"/>
      <c r="O29" s="172"/>
      <c r="P29" s="172"/>
      <c r="Q29" s="172"/>
      <c r="R29" s="12"/>
      <c r="S29" s="12"/>
      <c r="T29" s="12"/>
    </row>
    <row r="30" spans="1:22" x14ac:dyDescent="0.35">
      <c r="A30" s="317"/>
      <c r="B30" s="308"/>
      <c r="C30" s="83" t="s">
        <v>346</v>
      </c>
      <c r="D30" s="3" t="s">
        <v>254</v>
      </c>
      <c r="E30" s="298"/>
      <c r="F30" s="298"/>
      <c r="G30" s="298"/>
      <c r="H30" s="298"/>
      <c r="I30" s="298"/>
      <c r="J30" s="298"/>
      <c r="K30" s="236"/>
      <c r="L30" s="298"/>
      <c r="M30" s="331"/>
      <c r="N30" s="331"/>
      <c r="O30" s="172"/>
      <c r="P30" s="172"/>
      <c r="Q30" s="172"/>
      <c r="R30" s="12"/>
      <c r="S30" s="12"/>
      <c r="T30" s="12"/>
    </row>
    <row r="31" spans="1:22" ht="30" customHeight="1" x14ac:dyDescent="0.35">
      <c r="A31" s="317"/>
      <c r="B31" s="308"/>
      <c r="C31" s="83" t="s">
        <v>347</v>
      </c>
      <c r="D31" s="3" t="s">
        <v>254</v>
      </c>
      <c r="E31" s="298"/>
      <c r="F31" s="298"/>
      <c r="G31" s="298"/>
      <c r="H31" s="298"/>
      <c r="I31" s="298"/>
      <c r="J31" s="298"/>
      <c r="K31" s="236"/>
      <c r="L31" s="298"/>
      <c r="M31" s="331"/>
      <c r="N31" s="331"/>
      <c r="O31" s="172"/>
      <c r="P31" s="172"/>
      <c r="Q31" s="172"/>
      <c r="R31" s="12"/>
      <c r="S31" s="12"/>
      <c r="T31" s="12"/>
    </row>
    <row r="32" spans="1:22" x14ac:dyDescent="0.35">
      <c r="A32" s="317"/>
      <c r="B32" s="308"/>
      <c r="C32" s="83" t="s">
        <v>348</v>
      </c>
      <c r="D32" s="3" t="s">
        <v>254</v>
      </c>
      <c r="E32" s="298"/>
      <c r="F32" s="298"/>
      <c r="G32" s="298"/>
      <c r="H32" s="298"/>
      <c r="I32" s="298"/>
      <c r="J32" s="298"/>
      <c r="K32" s="236"/>
      <c r="L32" s="298"/>
      <c r="M32" s="331"/>
      <c r="N32" s="331"/>
      <c r="O32" s="172"/>
      <c r="P32" s="172"/>
      <c r="Q32" s="172"/>
      <c r="R32" s="12"/>
      <c r="S32" s="12"/>
      <c r="T32" s="12"/>
    </row>
    <row r="33" spans="1:22" x14ac:dyDescent="0.35">
      <c r="A33" s="317"/>
      <c r="B33" s="308"/>
      <c r="C33" s="83" t="s">
        <v>349</v>
      </c>
      <c r="D33" s="3" t="s">
        <v>254</v>
      </c>
      <c r="E33" s="298"/>
      <c r="F33" s="298"/>
      <c r="G33" s="298"/>
      <c r="H33" s="298"/>
      <c r="I33" s="298"/>
      <c r="J33" s="298"/>
      <c r="K33" s="236"/>
      <c r="L33" s="298"/>
      <c r="M33" s="331"/>
      <c r="N33" s="331"/>
      <c r="O33" s="172"/>
      <c r="P33" s="172"/>
      <c r="Q33" s="172"/>
      <c r="R33" s="12"/>
      <c r="S33" s="12"/>
      <c r="T33" s="12"/>
    </row>
    <row r="34" spans="1:22" x14ac:dyDescent="0.35">
      <c r="A34" s="317"/>
      <c r="B34" s="308"/>
      <c r="C34" s="83" t="s">
        <v>350</v>
      </c>
      <c r="D34" s="3" t="s">
        <v>254</v>
      </c>
      <c r="E34" s="298"/>
      <c r="F34" s="298"/>
      <c r="G34" s="298"/>
      <c r="H34" s="298"/>
      <c r="I34" s="298"/>
      <c r="J34" s="298"/>
      <c r="K34" s="236"/>
      <c r="L34" s="298"/>
      <c r="M34" s="331"/>
      <c r="N34" s="331"/>
      <c r="O34" s="172"/>
      <c r="P34" s="172"/>
      <c r="Q34" s="172"/>
      <c r="R34" s="12"/>
      <c r="S34" s="12"/>
      <c r="T34" s="12"/>
    </row>
    <row r="35" spans="1:22" ht="15" thickBot="1" x14ac:dyDescent="0.4">
      <c r="A35" s="318"/>
      <c r="B35" s="309"/>
      <c r="C35" s="100" t="s">
        <v>351</v>
      </c>
      <c r="D35" s="15" t="s">
        <v>254</v>
      </c>
      <c r="E35" s="270"/>
      <c r="F35" s="270"/>
      <c r="G35" s="270"/>
      <c r="H35" s="270"/>
      <c r="I35" s="270"/>
      <c r="J35" s="270"/>
      <c r="K35" s="320"/>
      <c r="L35" s="270"/>
      <c r="M35" s="332"/>
      <c r="N35" s="332"/>
      <c r="O35" s="172"/>
      <c r="P35" s="172"/>
      <c r="Q35" s="172"/>
      <c r="R35" s="12"/>
      <c r="S35" s="12"/>
      <c r="T35" s="12"/>
    </row>
    <row r="36" spans="1:22" x14ac:dyDescent="0.35">
      <c r="A36" s="316" t="s">
        <v>352</v>
      </c>
      <c r="B36" s="307" t="s">
        <v>120</v>
      </c>
      <c r="C36" s="79" t="s">
        <v>353</v>
      </c>
      <c r="D36" s="79" t="s">
        <v>254</v>
      </c>
      <c r="E36" s="310" t="s">
        <v>101</v>
      </c>
      <c r="F36" s="310" t="s">
        <v>101</v>
      </c>
      <c r="G36" s="310" t="s">
        <v>101</v>
      </c>
      <c r="H36" s="310" t="s">
        <v>101</v>
      </c>
      <c r="I36" s="310" t="s">
        <v>101</v>
      </c>
      <c r="J36" s="310" t="s">
        <v>159</v>
      </c>
      <c r="K36" s="319" t="s">
        <v>661</v>
      </c>
      <c r="L36" s="310" t="s">
        <v>254</v>
      </c>
      <c r="M36" s="330"/>
      <c r="N36" s="330"/>
      <c r="O36" s="172"/>
      <c r="P36" s="172"/>
      <c r="Q36" s="172"/>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331"/>
      <c r="N37" s="331"/>
      <c r="O37" s="172"/>
      <c r="P37" s="172"/>
      <c r="Q37" s="172"/>
      <c r="R37" s="12"/>
      <c r="S37" s="12"/>
      <c r="T37" s="12"/>
    </row>
    <row r="38" spans="1:22" x14ac:dyDescent="0.35">
      <c r="A38" s="317"/>
      <c r="B38" s="308"/>
      <c r="C38" s="3" t="s">
        <v>355</v>
      </c>
      <c r="D38" s="3" t="s">
        <v>254</v>
      </c>
      <c r="E38" s="298"/>
      <c r="F38" s="298"/>
      <c r="G38" s="298"/>
      <c r="H38" s="298"/>
      <c r="I38" s="298"/>
      <c r="J38" s="298"/>
      <c r="K38" s="236"/>
      <c r="L38" s="298"/>
      <c r="M38" s="331"/>
      <c r="N38" s="331"/>
      <c r="O38" s="172"/>
      <c r="P38" s="172"/>
      <c r="Q38" s="172"/>
      <c r="R38" s="12"/>
      <c r="S38" s="12"/>
      <c r="T38" s="12"/>
    </row>
    <row r="39" spans="1:22" ht="29" x14ac:dyDescent="0.35">
      <c r="A39" s="317"/>
      <c r="B39" s="308"/>
      <c r="C39" s="3" t="s">
        <v>356</v>
      </c>
      <c r="D39" s="3" t="s">
        <v>254</v>
      </c>
      <c r="E39" s="298"/>
      <c r="F39" s="298"/>
      <c r="G39" s="298"/>
      <c r="H39" s="298"/>
      <c r="I39" s="298"/>
      <c r="J39" s="298"/>
      <c r="K39" s="236"/>
      <c r="L39" s="298"/>
      <c r="M39" s="331"/>
      <c r="N39" s="331"/>
      <c r="O39" s="172"/>
      <c r="P39" s="172"/>
      <c r="Q39" s="172"/>
      <c r="R39" s="12"/>
      <c r="S39" s="12"/>
      <c r="T39" s="12"/>
    </row>
    <row r="40" spans="1:22" ht="43.5" x14ac:dyDescent="0.35">
      <c r="A40" s="317"/>
      <c r="B40" s="308"/>
      <c r="C40" s="3" t="s">
        <v>357</v>
      </c>
      <c r="D40" s="3" t="s">
        <v>254</v>
      </c>
      <c r="E40" s="298"/>
      <c r="F40" s="298"/>
      <c r="G40" s="298"/>
      <c r="H40" s="298"/>
      <c r="I40" s="298"/>
      <c r="J40" s="298"/>
      <c r="K40" s="236"/>
      <c r="L40" s="298"/>
      <c r="M40" s="331"/>
      <c r="N40" s="331"/>
      <c r="O40" s="172"/>
      <c r="P40" s="172"/>
      <c r="Q40" s="172"/>
      <c r="R40" s="12"/>
      <c r="S40" s="12"/>
      <c r="T40" s="12"/>
    </row>
    <row r="41" spans="1:22" ht="29.5" thickBot="1" x14ac:dyDescent="0.4">
      <c r="A41" s="318"/>
      <c r="B41" s="309"/>
      <c r="C41" s="15" t="s">
        <v>358</v>
      </c>
      <c r="D41" s="15" t="s">
        <v>254</v>
      </c>
      <c r="E41" s="270"/>
      <c r="F41" s="270"/>
      <c r="G41" s="270"/>
      <c r="H41" s="270"/>
      <c r="I41" s="270"/>
      <c r="J41" s="270"/>
      <c r="K41" s="320"/>
      <c r="L41" s="270"/>
      <c r="M41" s="332"/>
      <c r="N41" s="332"/>
      <c r="O41" s="172"/>
      <c r="P41" s="172"/>
      <c r="Q41" s="172"/>
      <c r="R41" s="12"/>
      <c r="S41" s="12"/>
      <c r="T41" s="12"/>
    </row>
    <row r="42" spans="1:22" ht="29" x14ac:dyDescent="0.35">
      <c r="A42" s="316" t="s">
        <v>359</v>
      </c>
      <c r="B42" s="307" t="s">
        <v>121</v>
      </c>
      <c r="C42" s="79" t="s">
        <v>360</v>
      </c>
      <c r="D42" s="79" t="s">
        <v>254</v>
      </c>
      <c r="E42" s="310" t="s">
        <v>101</v>
      </c>
      <c r="F42" s="310" t="s">
        <v>101</v>
      </c>
      <c r="G42" s="310" t="s">
        <v>101</v>
      </c>
      <c r="H42" s="310" t="s">
        <v>101</v>
      </c>
      <c r="I42" s="310" t="s">
        <v>101</v>
      </c>
      <c r="J42" s="310" t="s">
        <v>159</v>
      </c>
      <c r="K42" s="319" t="s">
        <v>661</v>
      </c>
      <c r="L42" s="310" t="s">
        <v>254</v>
      </c>
      <c r="M42" s="330"/>
      <c r="N42" s="330"/>
      <c r="O42" s="172"/>
      <c r="P42" s="172"/>
      <c r="Q42" s="172"/>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331"/>
      <c r="N43" s="331"/>
      <c r="O43" s="172"/>
      <c r="P43" s="172"/>
      <c r="Q43" s="172"/>
      <c r="R43" s="12"/>
      <c r="S43" s="12"/>
      <c r="T43" s="12"/>
    </row>
    <row r="44" spans="1:22" x14ac:dyDescent="0.35">
      <c r="A44" s="317"/>
      <c r="B44" s="308"/>
      <c r="C44" s="3" t="s">
        <v>362</v>
      </c>
      <c r="D44" s="3" t="s">
        <v>254</v>
      </c>
      <c r="E44" s="298"/>
      <c r="F44" s="298"/>
      <c r="G44" s="298"/>
      <c r="H44" s="298"/>
      <c r="I44" s="298"/>
      <c r="J44" s="298"/>
      <c r="K44" s="236"/>
      <c r="L44" s="298"/>
      <c r="M44" s="331"/>
      <c r="N44" s="331"/>
      <c r="O44" s="172"/>
      <c r="P44" s="172"/>
      <c r="Q44" s="172"/>
      <c r="R44" s="12"/>
      <c r="S44" s="12"/>
      <c r="T44" s="12"/>
    </row>
    <row r="45" spans="1:22" x14ac:dyDescent="0.35">
      <c r="A45" s="317"/>
      <c r="B45" s="308"/>
      <c r="C45" s="3" t="s">
        <v>363</v>
      </c>
      <c r="D45" s="3" t="s">
        <v>254</v>
      </c>
      <c r="E45" s="298"/>
      <c r="F45" s="298"/>
      <c r="G45" s="298"/>
      <c r="H45" s="298"/>
      <c r="I45" s="298"/>
      <c r="J45" s="298"/>
      <c r="K45" s="236"/>
      <c r="L45" s="298"/>
      <c r="M45" s="331"/>
      <c r="N45" s="331"/>
      <c r="O45" s="172"/>
      <c r="P45" s="172"/>
      <c r="Q45" s="172"/>
      <c r="R45" s="12"/>
      <c r="S45" s="12"/>
      <c r="T45" s="12"/>
    </row>
    <row r="46" spans="1:22" ht="29.5" thickBot="1" x14ac:dyDescent="0.4">
      <c r="A46" s="318"/>
      <c r="B46" s="309"/>
      <c r="C46" s="15" t="s">
        <v>364</v>
      </c>
      <c r="D46" s="15" t="s">
        <v>254</v>
      </c>
      <c r="E46" s="270"/>
      <c r="F46" s="270"/>
      <c r="G46" s="270"/>
      <c r="H46" s="270"/>
      <c r="I46" s="270"/>
      <c r="J46" s="270"/>
      <c r="K46" s="320"/>
      <c r="L46" s="270"/>
      <c r="M46" s="332"/>
      <c r="N46" s="332"/>
      <c r="O46" s="172"/>
      <c r="P46" s="172"/>
      <c r="Q46" s="172"/>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319" t="s">
        <v>661</v>
      </c>
      <c r="L47" s="310" t="s">
        <v>254</v>
      </c>
      <c r="M47" s="330"/>
      <c r="N47" s="330"/>
      <c r="O47" s="172"/>
      <c r="P47" s="172"/>
      <c r="Q47" s="172"/>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32"/>
      <c r="N48" s="332"/>
      <c r="O48" s="172"/>
      <c r="P48" s="172"/>
      <c r="Q48" s="172"/>
      <c r="R48" s="12"/>
      <c r="S48" s="12"/>
      <c r="T48" s="12"/>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661</v>
      </c>
      <c r="L49" s="310" t="s">
        <v>254</v>
      </c>
      <c r="M49" s="330"/>
      <c r="N49" s="330"/>
      <c r="O49" s="172"/>
      <c r="P49" s="172"/>
      <c r="Q49" s="172"/>
      <c r="R49" s="12" t="str">
        <f>IF(OR(J49='Drop downs'!$G$7,J49='Drop downs'!$G$5), B49&amp;": "&amp;K49&amp;CHAR(10),"")</f>
        <v/>
      </c>
      <c r="S49" s="12" t="str">
        <f>IF(J49='Drop downs'!$G$2,B49&amp;": "&amp;K49&amp;"
"," ")</f>
        <v xml:space="preserve"> </v>
      </c>
      <c r="T49" s="12" t="str">
        <f>IF(E49='Drop downs'!$B$6,B49&amp;": "&amp;K49&amp;"","")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331"/>
      <c r="N50" s="331"/>
      <c r="O50" s="172"/>
      <c r="P50" s="172"/>
      <c r="Q50" s="172"/>
      <c r="R50" s="12"/>
      <c r="S50" s="12"/>
      <c r="T50" s="12"/>
    </row>
    <row r="51" spans="1:22" x14ac:dyDescent="0.35">
      <c r="A51" s="317"/>
      <c r="B51" s="308"/>
      <c r="C51" s="97" t="s">
        <v>371</v>
      </c>
      <c r="D51" s="24" t="s">
        <v>254</v>
      </c>
      <c r="E51" s="298"/>
      <c r="F51" s="298"/>
      <c r="G51" s="298"/>
      <c r="H51" s="298"/>
      <c r="I51" s="298"/>
      <c r="J51" s="298"/>
      <c r="K51" s="236"/>
      <c r="L51" s="298"/>
      <c r="M51" s="331"/>
      <c r="N51" s="331"/>
      <c r="O51" s="172"/>
      <c r="P51" s="172"/>
      <c r="Q51" s="172"/>
      <c r="R51" s="12"/>
      <c r="S51" s="12"/>
      <c r="T51" s="12"/>
    </row>
    <row r="52" spans="1:22" x14ac:dyDescent="0.35">
      <c r="A52" s="317"/>
      <c r="B52" s="308"/>
      <c r="C52" s="24" t="s">
        <v>372</v>
      </c>
      <c r="D52" s="24" t="s">
        <v>254</v>
      </c>
      <c r="E52" s="298"/>
      <c r="F52" s="298"/>
      <c r="G52" s="298"/>
      <c r="H52" s="298"/>
      <c r="I52" s="298"/>
      <c r="J52" s="298"/>
      <c r="K52" s="236"/>
      <c r="L52" s="298"/>
      <c r="M52" s="331"/>
      <c r="N52" s="331"/>
      <c r="O52" s="172"/>
      <c r="P52" s="172"/>
      <c r="Q52" s="172"/>
      <c r="R52" s="12"/>
      <c r="S52" s="12"/>
      <c r="T52" s="12"/>
    </row>
    <row r="53" spans="1:22" ht="15" thickBot="1" x14ac:dyDescent="0.4">
      <c r="A53" s="318"/>
      <c r="B53" s="309"/>
      <c r="C53" s="19" t="s">
        <v>373</v>
      </c>
      <c r="D53" s="19" t="s">
        <v>254</v>
      </c>
      <c r="E53" s="270"/>
      <c r="F53" s="270"/>
      <c r="G53" s="270"/>
      <c r="H53" s="270"/>
      <c r="I53" s="270"/>
      <c r="J53" s="270"/>
      <c r="K53" s="320"/>
      <c r="L53" s="270"/>
      <c r="M53" s="332"/>
      <c r="N53" s="332"/>
      <c r="O53" s="172"/>
      <c r="P53" s="172"/>
      <c r="Q53" s="172"/>
      <c r="R53" s="12"/>
      <c r="S53" s="12"/>
      <c r="T53" s="12"/>
    </row>
    <row r="54" spans="1:22" ht="29.25" customHeight="1" x14ac:dyDescent="0.35">
      <c r="A54" s="316" t="s">
        <v>374</v>
      </c>
      <c r="B54" s="307" t="s">
        <v>124</v>
      </c>
      <c r="C54" s="95" t="s">
        <v>375</v>
      </c>
      <c r="D54" s="86" t="s">
        <v>250</v>
      </c>
      <c r="E54" s="310" t="s">
        <v>418</v>
      </c>
      <c r="F54" s="310" t="s">
        <v>475</v>
      </c>
      <c r="G54" s="310" t="s">
        <v>420</v>
      </c>
      <c r="H54" s="310" t="s">
        <v>430</v>
      </c>
      <c r="I54" s="310" t="s">
        <v>422</v>
      </c>
      <c r="J54" s="310" t="s">
        <v>154</v>
      </c>
      <c r="K54" s="319" t="s">
        <v>1312</v>
      </c>
      <c r="L54" s="310" t="s">
        <v>250</v>
      </c>
      <c r="M54" s="330"/>
      <c r="N54" s="330"/>
      <c r="O54" s="172"/>
      <c r="P54" s="172"/>
      <c r="Q54" s="172"/>
      <c r="R54" s="12" t="str">
        <f>IF(OR(J54='Drop downs'!$G$7,J54='Drop downs'!$G$5), B54&amp;": "&amp;K54&amp;CHAR(10),"")</f>
        <v/>
      </c>
      <c r="S54" s="12" t="str">
        <f>IF(J54='Drop downs'!$G$2,B54&amp;": "&amp;K54&amp;"
"," ")</f>
        <v xml:space="preserve">IIA9: This policy achieves IIA9 as the development of sustainable urban drainage systems will reduce the risk of flooding in the borough through mitigative measures. This is because drainage helps to control discharge rates, reduce surface and storm water run off and ensure the storage and passage of flood water in excessive events. The policy also incorporates the use of Sustainable Urban Drainage Systems (SuDS) which could create a connected network of green and blue infrastructure across the Borough and wider area. As such, a potential significant positive effect has been identified. 
</v>
      </c>
      <c r="T54" s="12" t="str">
        <f>IF(E54='Drop downs'!$B$6,B54&amp;": "&amp;K54&amp;"","")</f>
        <v/>
      </c>
      <c r="U54" t="str">
        <f t="shared" si="0"/>
        <v/>
      </c>
      <c r="V54" t="str">
        <f>IF(N54&gt;0,B54&amp;":"&amp;N54&amp;"
","")</f>
        <v/>
      </c>
    </row>
    <row r="55" spans="1:22" ht="14.5" customHeight="1" x14ac:dyDescent="0.35">
      <c r="A55" s="317"/>
      <c r="B55" s="308"/>
      <c r="C55" s="94" t="s">
        <v>376</v>
      </c>
      <c r="D55" s="24" t="s">
        <v>250</v>
      </c>
      <c r="E55" s="298"/>
      <c r="F55" s="298"/>
      <c r="G55" s="298"/>
      <c r="H55" s="298"/>
      <c r="I55" s="298"/>
      <c r="J55" s="298"/>
      <c r="K55" s="236"/>
      <c r="L55" s="298"/>
      <c r="M55" s="331"/>
      <c r="N55" s="331"/>
      <c r="O55" s="172"/>
      <c r="P55" s="172"/>
      <c r="Q55" s="172"/>
      <c r="R55" s="12"/>
      <c r="S55" s="12"/>
      <c r="T55" s="12"/>
    </row>
    <row r="56" spans="1:22" ht="88.5" customHeight="1" thickBot="1" x14ac:dyDescent="0.4">
      <c r="A56" s="318"/>
      <c r="B56" s="309"/>
      <c r="C56" s="98" t="s">
        <v>377</v>
      </c>
      <c r="D56" s="19" t="s">
        <v>250</v>
      </c>
      <c r="E56" s="270"/>
      <c r="F56" s="270"/>
      <c r="G56" s="270"/>
      <c r="H56" s="270"/>
      <c r="I56" s="270"/>
      <c r="J56" s="270"/>
      <c r="K56" s="320"/>
      <c r="L56" s="270"/>
      <c r="M56" s="332"/>
      <c r="N56" s="332"/>
      <c r="O56" s="172"/>
      <c r="P56" s="172"/>
      <c r="Q56" s="172"/>
      <c r="R56" s="12"/>
      <c r="S56" s="12"/>
      <c r="T56" s="12"/>
    </row>
    <row r="57" spans="1:22" x14ac:dyDescent="0.35">
      <c r="A57" s="316" t="s">
        <v>378</v>
      </c>
      <c r="B57" s="307" t="s">
        <v>125</v>
      </c>
      <c r="C57" s="86" t="s">
        <v>379</v>
      </c>
      <c r="D57" s="86" t="s">
        <v>254</v>
      </c>
      <c r="E57" s="310" t="s">
        <v>432</v>
      </c>
      <c r="F57" s="310" t="s">
        <v>101</v>
      </c>
      <c r="G57" s="310" t="s">
        <v>101</v>
      </c>
      <c r="H57" s="310" t="s">
        <v>101</v>
      </c>
      <c r="I57" s="310" t="s">
        <v>101</v>
      </c>
      <c r="J57" s="310" t="s">
        <v>157</v>
      </c>
      <c r="K57" s="319" t="s">
        <v>1313</v>
      </c>
      <c r="L57" s="310" t="s">
        <v>254</v>
      </c>
      <c r="M57" s="330"/>
      <c r="N57" s="330"/>
      <c r="O57" s="172"/>
      <c r="P57" s="172"/>
      <c r="Q57" s="172"/>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331"/>
      <c r="N58" s="331"/>
      <c r="O58" s="172"/>
      <c r="P58" s="172"/>
      <c r="Q58" s="172"/>
      <c r="R58" s="12"/>
      <c r="S58" s="12"/>
      <c r="T58" s="12"/>
    </row>
    <row r="59" spans="1:22" x14ac:dyDescent="0.35">
      <c r="A59" s="317"/>
      <c r="B59" s="308"/>
      <c r="C59" s="24" t="s">
        <v>381</v>
      </c>
      <c r="D59" s="24" t="s">
        <v>254</v>
      </c>
      <c r="E59" s="298"/>
      <c r="F59" s="298"/>
      <c r="G59" s="298"/>
      <c r="H59" s="298"/>
      <c r="I59" s="298"/>
      <c r="J59" s="298"/>
      <c r="K59" s="236"/>
      <c r="L59" s="298"/>
      <c r="M59" s="331"/>
      <c r="N59" s="331"/>
      <c r="O59" s="172"/>
      <c r="P59" s="172"/>
      <c r="Q59" s="172"/>
      <c r="R59" s="12"/>
      <c r="S59" s="12"/>
      <c r="T59" s="12"/>
    </row>
    <row r="60" spans="1:22" x14ac:dyDescent="0.35">
      <c r="A60" s="317"/>
      <c r="B60" s="308"/>
      <c r="C60" s="24" t="s">
        <v>382</v>
      </c>
      <c r="D60" s="24" t="s">
        <v>254</v>
      </c>
      <c r="E60" s="298"/>
      <c r="F60" s="298"/>
      <c r="G60" s="298"/>
      <c r="H60" s="298"/>
      <c r="I60" s="298"/>
      <c r="J60" s="298"/>
      <c r="K60" s="236"/>
      <c r="L60" s="298"/>
      <c r="M60" s="331"/>
      <c r="N60" s="331"/>
      <c r="O60" s="172"/>
      <c r="P60" s="172"/>
      <c r="Q60" s="172"/>
      <c r="R60" s="12"/>
      <c r="S60" s="12"/>
      <c r="T60" s="12"/>
    </row>
    <row r="61" spans="1:22" x14ac:dyDescent="0.35">
      <c r="A61" s="317"/>
      <c r="B61" s="308"/>
      <c r="C61" s="24" t="s">
        <v>383</v>
      </c>
      <c r="D61" s="24" t="s">
        <v>254</v>
      </c>
      <c r="E61" s="298"/>
      <c r="F61" s="298"/>
      <c r="G61" s="298"/>
      <c r="H61" s="298"/>
      <c r="I61" s="298"/>
      <c r="J61" s="298"/>
      <c r="K61" s="236"/>
      <c r="L61" s="298"/>
      <c r="M61" s="331"/>
      <c r="N61" s="331"/>
      <c r="O61" s="172"/>
      <c r="P61" s="172"/>
      <c r="Q61" s="172"/>
      <c r="R61" s="12"/>
      <c r="S61" s="12"/>
      <c r="T61" s="12"/>
    </row>
    <row r="62" spans="1:22" x14ac:dyDescent="0.35">
      <c r="A62" s="317"/>
      <c r="B62" s="308"/>
      <c r="C62" s="24" t="s">
        <v>384</v>
      </c>
      <c r="D62" s="24" t="s">
        <v>254</v>
      </c>
      <c r="E62" s="298"/>
      <c r="F62" s="298"/>
      <c r="G62" s="298"/>
      <c r="H62" s="298"/>
      <c r="I62" s="298"/>
      <c r="J62" s="298"/>
      <c r="K62" s="236"/>
      <c r="L62" s="298"/>
      <c r="M62" s="331"/>
      <c r="N62" s="331"/>
      <c r="O62" s="172"/>
      <c r="P62" s="172"/>
      <c r="Q62" s="172"/>
      <c r="R62" s="12"/>
      <c r="S62" s="12"/>
      <c r="T62" s="12"/>
    </row>
    <row r="63" spans="1:22" ht="29" x14ac:dyDescent="0.35">
      <c r="A63" s="317"/>
      <c r="B63" s="308"/>
      <c r="C63" s="24" t="s">
        <v>385</v>
      </c>
      <c r="D63" s="24" t="s">
        <v>254</v>
      </c>
      <c r="E63" s="298"/>
      <c r="F63" s="298"/>
      <c r="G63" s="298"/>
      <c r="H63" s="298"/>
      <c r="I63" s="298"/>
      <c r="J63" s="298"/>
      <c r="K63" s="236"/>
      <c r="L63" s="298"/>
      <c r="M63" s="331"/>
      <c r="N63" s="331"/>
      <c r="O63" s="172"/>
      <c r="P63" s="172"/>
      <c r="Q63" s="172"/>
      <c r="R63" s="12"/>
      <c r="S63" s="12"/>
      <c r="T63" s="12"/>
    </row>
    <row r="64" spans="1:22" ht="15" thickBot="1" x14ac:dyDescent="0.4">
      <c r="A64" s="318"/>
      <c r="B64" s="309"/>
      <c r="C64" s="19" t="s">
        <v>386</v>
      </c>
      <c r="D64" s="19" t="s">
        <v>254</v>
      </c>
      <c r="E64" s="270"/>
      <c r="F64" s="270"/>
      <c r="G64" s="270"/>
      <c r="H64" s="270"/>
      <c r="I64" s="270"/>
      <c r="J64" s="270"/>
      <c r="K64" s="320"/>
      <c r="L64" s="270"/>
      <c r="M64" s="332"/>
      <c r="N64" s="332"/>
      <c r="O64" s="172"/>
      <c r="P64" s="172"/>
      <c r="Q64" s="172"/>
      <c r="R64" s="12"/>
      <c r="S64" s="12"/>
      <c r="T64" s="12"/>
    </row>
    <row r="65" spans="1:22" x14ac:dyDescent="0.35">
      <c r="A65" s="316" t="s">
        <v>387</v>
      </c>
      <c r="B65" s="307" t="s">
        <v>126</v>
      </c>
      <c r="C65" s="85" t="s">
        <v>388</v>
      </c>
      <c r="D65" s="86" t="s">
        <v>254</v>
      </c>
      <c r="E65" s="310" t="s">
        <v>101</v>
      </c>
      <c r="F65" s="310" t="s">
        <v>101</v>
      </c>
      <c r="G65" s="310" t="s">
        <v>101</v>
      </c>
      <c r="H65" s="310" t="s">
        <v>101</v>
      </c>
      <c r="I65" s="310" t="s">
        <v>101</v>
      </c>
      <c r="J65" s="310" t="s">
        <v>159</v>
      </c>
      <c r="K65" s="319" t="s">
        <v>661</v>
      </c>
      <c r="L65" s="310" t="s">
        <v>254</v>
      </c>
      <c r="M65" s="330"/>
      <c r="N65" s="330"/>
      <c r="O65" s="172"/>
      <c r="P65" s="172"/>
      <c r="Q65" s="172"/>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331"/>
      <c r="N66" s="331"/>
      <c r="O66" s="172"/>
      <c r="P66" s="172"/>
      <c r="Q66" s="172"/>
      <c r="R66" s="12"/>
      <c r="S66" s="12"/>
      <c r="T66" s="12"/>
    </row>
    <row r="67" spans="1:22" ht="29" x14ac:dyDescent="0.35">
      <c r="A67" s="317"/>
      <c r="B67" s="308"/>
      <c r="C67" s="83" t="s">
        <v>390</v>
      </c>
      <c r="D67" s="24" t="s">
        <v>254</v>
      </c>
      <c r="E67" s="298"/>
      <c r="F67" s="298"/>
      <c r="G67" s="298"/>
      <c r="H67" s="298"/>
      <c r="I67" s="298"/>
      <c r="J67" s="298"/>
      <c r="K67" s="236"/>
      <c r="L67" s="298"/>
      <c r="M67" s="331"/>
      <c r="N67" s="331"/>
      <c r="O67" s="172"/>
      <c r="P67" s="172"/>
      <c r="Q67" s="172"/>
      <c r="R67" s="12"/>
      <c r="S67" s="12"/>
      <c r="T67" s="12"/>
    </row>
    <row r="68" spans="1:22" x14ac:dyDescent="0.35">
      <c r="A68" s="317"/>
      <c r="B68" s="308"/>
      <c r="C68" s="83" t="s">
        <v>391</v>
      </c>
      <c r="D68" s="24" t="s">
        <v>254</v>
      </c>
      <c r="E68" s="298"/>
      <c r="F68" s="298"/>
      <c r="G68" s="298"/>
      <c r="H68" s="298"/>
      <c r="I68" s="298"/>
      <c r="J68" s="298"/>
      <c r="K68" s="236"/>
      <c r="L68" s="298"/>
      <c r="M68" s="331"/>
      <c r="N68" s="331"/>
      <c r="O68" s="172"/>
      <c r="P68" s="172"/>
      <c r="Q68" s="172"/>
      <c r="R68" s="12"/>
      <c r="S68" s="12"/>
      <c r="T68" s="12"/>
    </row>
    <row r="69" spans="1:22" x14ac:dyDescent="0.35">
      <c r="A69" s="317"/>
      <c r="B69" s="308"/>
      <c r="C69" s="83" t="s">
        <v>392</v>
      </c>
      <c r="D69" s="24" t="s">
        <v>254</v>
      </c>
      <c r="E69" s="298"/>
      <c r="F69" s="298"/>
      <c r="G69" s="298"/>
      <c r="H69" s="298"/>
      <c r="I69" s="298"/>
      <c r="J69" s="298"/>
      <c r="K69" s="236"/>
      <c r="L69" s="298"/>
      <c r="M69" s="331"/>
      <c r="N69" s="331"/>
      <c r="O69" s="172"/>
      <c r="P69" s="172"/>
      <c r="Q69" s="172"/>
      <c r="R69" s="12"/>
      <c r="S69" s="12"/>
      <c r="T69" s="12"/>
    </row>
    <row r="70" spans="1:22" x14ac:dyDescent="0.35">
      <c r="A70" s="317"/>
      <c r="B70" s="308"/>
      <c r="C70" s="83" t="s">
        <v>393</v>
      </c>
      <c r="D70" s="24" t="s">
        <v>254</v>
      </c>
      <c r="E70" s="298"/>
      <c r="F70" s="298"/>
      <c r="G70" s="298"/>
      <c r="H70" s="298"/>
      <c r="I70" s="298"/>
      <c r="J70" s="298"/>
      <c r="K70" s="236"/>
      <c r="L70" s="298"/>
      <c r="M70" s="331"/>
      <c r="N70" s="331"/>
      <c r="O70" s="172"/>
      <c r="P70" s="172"/>
      <c r="Q70" s="172"/>
      <c r="R70" s="12"/>
      <c r="S70" s="12"/>
      <c r="T70" s="12"/>
    </row>
    <row r="71" spans="1:22" ht="15" thickBot="1" x14ac:dyDescent="0.4">
      <c r="A71" s="318"/>
      <c r="B71" s="309"/>
      <c r="C71" s="100" t="s">
        <v>394</v>
      </c>
      <c r="D71" s="19" t="s">
        <v>254</v>
      </c>
      <c r="E71" s="270"/>
      <c r="F71" s="270"/>
      <c r="G71" s="270"/>
      <c r="H71" s="270"/>
      <c r="I71" s="270"/>
      <c r="J71" s="270"/>
      <c r="K71" s="320"/>
      <c r="L71" s="270"/>
      <c r="M71" s="332"/>
      <c r="N71" s="332"/>
      <c r="O71" s="172"/>
      <c r="P71" s="172"/>
      <c r="Q71" s="172"/>
      <c r="R71" s="12"/>
      <c r="S71" s="12"/>
      <c r="T71" s="12"/>
    </row>
    <row r="72" spans="1:22" x14ac:dyDescent="0.35">
      <c r="A72" s="316" t="s">
        <v>395</v>
      </c>
      <c r="B72" s="307" t="s">
        <v>127</v>
      </c>
      <c r="C72" s="85" t="s">
        <v>396</v>
      </c>
      <c r="D72" s="86" t="s">
        <v>254</v>
      </c>
      <c r="E72" s="310" t="s">
        <v>101</v>
      </c>
      <c r="F72" s="310" t="s">
        <v>101</v>
      </c>
      <c r="G72" s="310" t="s">
        <v>101</v>
      </c>
      <c r="H72" s="310" t="s">
        <v>101</v>
      </c>
      <c r="I72" s="310" t="s">
        <v>101</v>
      </c>
      <c r="J72" s="310" t="s">
        <v>159</v>
      </c>
      <c r="K72" s="311" t="s">
        <v>661</v>
      </c>
      <c r="L72" s="310" t="s">
        <v>254</v>
      </c>
      <c r="M72" s="330"/>
      <c r="N72" s="330"/>
      <c r="O72" s="172"/>
      <c r="P72" s="172"/>
      <c r="Q72" s="172"/>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17"/>
      <c r="B73" s="308"/>
      <c r="C73" s="83" t="s">
        <v>397</v>
      </c>
      <c r="D73" s="24" t="s">
        <v>254</v>
      </c>
      <c r="E73" s="298"/>
      <c r="F73" s="298"/>
      <c r="G73" s="298"/>
      <c r="H73" s="298"/>
      <c r="I73" s="298"/>
      <c r="J73" s="298"/>
      <c r="K73" s="312"/>
      <c r="L73" s="298"/>
      <c r="M73" s="331"/>
      <c r="N73" s="331"/>
      <c r="O73" s="172"/>
      <c r="P73" s="172"/>
      <c r="Q73" s="172"/>
      <c r="R73" s="12"/>
      <c r="S73" s="12"/>
      <c r="T73" s="12"/>
    </row>
    <row r="74" spans="1:22" x14ac:dyDescent="0.35">
      <c r="A74" s="317"/>
      <c r="B74" s="308"/>
      <c r="C74" s="83" t="s">
        <v>398</v>
      </c>
      <c r="D74" s="24" t="s">
        <v>254</v>
      </c>
      <c r="E74" s="298"/>
      <c r="F74" s="298"/>
      <c r="G74" s="298"/>
      <c r="H74" s="298"/>
      <c r="I74" s="298"/>
      <c r="J74" s="298"/>
      <c r="K74" s="312"/>
      <c r="L74" s="298"/>
      <c r="M74" s="331"/>
      <c r="N74" s="331"/>
      <c r="O74" s="172"/>
      <c r="P74" s="172"/>
      <c r="Q74" s="172"/>
      <c r="R74" s="12"/>
      <c r="S74" s="12"/>
      <c r="T74" s="12"/>
    </row>
    <row r="75" spans="1:22" x14ac:dyDescent="0.35">
      <c r="A75" s="317"/>
      <c r="B75" s="308"/>
      <c r="C75" s="83" t="s">
        <v>399</v>
      </c>
      <c r="D75" s="24" t="s">
        <v>254</v>
      </c>
      <c r="E75" s="298"/>
      <c r="F75" s="298"/>
      <c r="G75" s="298"/>
      <c r="H75" s="298"/>
      <c r="I75" s="298"/>
      <c r="J75" s="298"/>
      <c r="K75" s="312"/>
      <c r="L75" s="298"/>
      <c r="M75" s="331"/>
      <c r="N75" s="331"/>
      <c r="O75" s="172"/>
      <c r="P75" s="172"/>
      <c r="Q75" s="172"/>
      <c r="R75" s="12"/>
      <c r="S75" s="12"/>
      <c r="T75" s="12"/>
    </row>
    <row r="76" spans="1:22" ht="15" thickBot="1" x14ac:dyDescent="0.4">
      <c r="A76" s="318"/>
      <c r="B76" s="309"/>
      <c r="C76" s="89" t="s">
        <v>400</v>
      </c>
      <c r="D76" s="19" t="s">
        <v>254</v>
      </c>
      <c r="E76" s="270"/>
      <c r="F76" s="270"/>
      <c r="G76" s="270"/>
      <c r="H76" s="270"/>
      <c r="I76" s="270"/>
      <c r="J76" s="270"/>
      <c r="K76" s="430"/>
      <c r="L76" s="270"/>
      <c r="M76" s="332"/>
      <c r="N76" s="332"/>
      <c r="O76" s="172"/>
      <c r="P76" s="172"/>
      <c r="Q76" s="172"/>
      <c r="R76" s="12"/>
      <c r="S76" s="12"/>
      <c r="T76" s="12"/>
    </row>
    <row r="77" spans="1:22" x14ac:dyDescent="0.35">
      <c r="A77" s="453" t="s">
        <v>401</v>
      </c>
      <c r="B77" s="307" t="s">
        <v>128</v>
      </c>
      <c r="C77" s="85" t="s">
        <v>402</v>
      </c>
      <c r="D77" s="79" t="s">
        <v>254</v>
      </c>
      <c r="E77" s="310" t="s">
        <v>418</v>
      </c>
      <c r="F77" s="310" t="s">
        <v>475</v>
      </c>
      <c r="G77" s="310" t="s">
        <v>1304</v>
      </c>
      <c r="H77" s="310" t="s">
        <v>628</v>
      </c>
      <c r="I77" s="310" t="s">
        <v>436</v>
      </c>
      <c r="J77" s="310" t="s">
        <v>154</v>
      </c>
      <c r="K77" s="319" t="s">
        <v>1314</v>
      </c>
      <c r="L77" s="310" t="s">
        <v>254</v>
      </c>
      <c r="M77" s="330"/>
      <c r="N77" s="330"/>
      <c r="O77" s="172"/>
      <c r="P77" s="172"/>
      <c r="Q77" s="172"/>
      <c r="R77" s="12" t="str">
        <f>IF(OR(J77='Drop downs'!$G$7,J77='Drop downs'!$G$5), B77&amp;": "&amp;K77&amp;CHAR(10),"")</f>
        <v/>
      </c>
      <c r="S77" s="12" t="str">
        <f>IF(J77='Drop downs'!$G$2,B77&amp;": "&amp;K77&amp;"
"," ")</f>
        <v xml:space="preserve">IIA13: The policy works towards the achievement of IIA13 through the necessity to protect soil and water pollution through the efficient reduction in flood risk through sustainable drainage design. Approaches that manage pollution are considered best practise, and drainage strategies that ensure run off is clean and safe to minimise water quality impacts are required. The policy also highlights that adequate arrangements are in place to ensure separation of surface and foul water systems, to prevent this risk further. As a result, a potential significant positive effect has been identified. 
</v>
      </c>
      <c r="T77" s="12" t="str">
        <f>IF(E77='Drop downs'!$B$6,B77&amp;": "&amp;K77&amp;"","")</f>
        <v/>
      </c>
      <c r="U77" t="str">
        <f t="shared" ref="U77:U84" si="1">IF(M77&gt;0,B77&amp;":"&amp;M77&amp;"
","")</f>
        <v/>
      </c>
      <c r="V77" t="str">
        <f>IF(N77&gt;0,B77&amp;":"&amp;N77&amp;"
","")</f>
        <v/>
      </c>
    </row>
    <row r="78" spans="1:22" x14ac:dyDescent="0.35">
      <c r="A78" s="455"/>
      <c r="B78" s="308"/>
      <c r="C78" s="83" t="s">
        <v>403</v>
      </c>
      <c r="D78" s="3" t="s">
        <v>254</v>
      </c>
      <c r="E78" s="298"/>
      <c r="F78" s="298"/>
      <c r="G78" s="298"/>
      <c r="H78" s="298"/>
      <c r="I78" s="298"/>
      <c r="J78" s="298"/>
      <c r="K78" s="236"/>
      <c r="L78" s="298"/>
      <c r="M78" s="331"/>
      <c r="N78" s="331"/>
      <c r="O78" s="172"/>
      <c r="P78" s="172"/>
      <c r="Q78" s="172"/>
      <c r="R78" s="12"/>
      <c r="S78" s="12"/>
      <c r="T78" s="12"/>
    </row>
    <row r="79" spans="1:22" x14ac:dyDescent="0.35">
      <c r="A79" s="455"/>
      <c r="B79" s="308"/>
      <c r="C79" s="83" t="s">
        <v>404</v>
      </c>
      <c r="D79" s="3" t="s">
        <v>254</v>
      </c>
      <c r="E79" s="298"/>
      <c r="F79" s="298"/>
      <c r="G79" s="298"/>
      <c r="H79" s="298"/>
      <c r="I79" s="298"/>
      <c r="J79" s="298"/>
      <c r="K79" s="236"/>
      <c r="L79" s="298"/>
      <c r="M79" s="331"/>
      <c r="N79" s="331"/>
      <c r="O79" s="172"/>
      <c r="P79" s="172"/>
      <c r="Q79" s="172"/>
      <c r="R79" s="12"/>
      <c r="S79" s="12"/>
      <c r="T79" s="12"/>
    </row>
    <row r="80" spans="1:22" x14ac:dyDescent="0.35">
      <c r="A80" s="455"/>
      <c r="B80" s="308"/>
      <c r="C80" s="84" t="s">
        <v>405</v>
      </c>
      <c r="D80" s="3" t="s">
        <v>250</v>
      </c>
      <c r="E80" s="298"/>
      <c r="F80" s="298"/>
      <c r="G80" s="298"/>
      <c r="H80" s="298"/>
      <c r="I80" s="298"/>
      <c r="J80" s="298"/>
      <c r="K80" s="236"/>
      <c r="L80" s="298"/>
      <c r="M80" s="331"/>
      <c r="N80" s="331"/>
      <c r="O80" s="172"/>
      <c r="P80" s="172"/>
      <c r="Q80" s="172"/>
      <c r="R80" s="12"/>
      <c r="S80" s="12"/>
      <c r="T80" s="12"/>
    </row>
    <row r="81" spans="1:22" ht="29" x14ac:dyDescent="0.35">
      <c r="A81" s="455"/>
      <c r="B81" s="308"/>
      <c r="C81" s="84" t="s">
        <v>406</v>
      </c>
      <c r="D81" s="3" t="s">
        <v>250</v>
      </c>
      <c r="E81" s="298"/>
      <c r="F81" s="298"/>
      <c r="G81" s="298"/>
      <c r="H81" s="298"/>
      <c r="I81" s="298"/>
      <c r="J81" s="298"/>
      <c r="K81" s="236"/>
      <c r="L81" s="298"/>
      <c r="M81" s="331"/>
      <c r="N81" s="331"/>
      <c r="O81" s="172"/>
      <c r="P81" s="172"/>
      <c r="Q81" s="172"/>
      <c r="R81" s="12"/>
      <c r="S81" s="12"/>
      <c r="T81" s="12"/>
    </row>
    <row r="82" spans="1:22" ht="29" x14ac:dyDescent="0.35">
      <c r="A82" s="455"/>
      <c r="B82" s="308"/>
      <c r="C82" s="84" t="s">
        <v>407</v>
      </c>
      <c r="D82" s="3" t="s">
        <v>250</v>
      </c>
      <c r="E82" s="298"/>
      <c r="F82" s="298"/>
      <c r="G82" s="298"/>
      <c r="H82" s="298"/>
      <c r="I82" s="298"/>
      <c r="J82" s="298"/>
      <c r="K82" s="236"/>
      <c r="L82" s="298"/>
      <c r="M82" s="331"/>
      <c r="N82" s="331"/>
      <c r="O82" s="172"/>
      <c r="P82" s="172"/>
      <c r="Q82" s="172"/>
      <c r="R82" s="12"/>
      <c r="S82" s="12"/>
      <c r="T82" s="12"/>
    </row>
    <row r="83" spans="1:22" ht="15" thickBot="1" x14ac:dyDescent="0.4">
      <c r="A83" s="454"/>
      <c r="B83" s="309"/>
      <c r="C83" s="98" t="s">
        <v>408</v>
      </c>
      <c r="D83" s="15" t="s">
        <v>250</v>
      </c>
      <c r="E83" s="270"/>
      <c r="F83" s="270"/>
      <c r="G83" s="270"/>
      <c r="H83" s="270"/>
      <c r="I83" s="270"/>
      <c r="J83" s="270"/>
      <c r="K83" s="320"/>
      <c r="L83" s="270"/>
      <c r="M83" s="332"/>
      <c r="N83" s="332"/>
      <c r="O83" s="172"/>
      <c r="P83" s="172"/>
      <c r="Q83" s="172"/>
      <c r="R83" s="12"/>
      <c r="S83" s="12"/>
      <c r="T83" s="12"/>
    </row>
    <row r="84" spans="1:22" x14ac:dyDescent="0.35">
      <c r="A84" s="453" t="s">
        <v>409</v>
      </c>
      <c r="B84" s="307" t="s">
        <v>129</v>
      </c>
      <c r="C84" s="99" t="s">
        <v>410</v>
      </c>
      <c r="D84" s="79" t="s">
        <v>254</v>
      </c>
      <c r="E84" s="310" t="s">
        <v>101</v>
      </c>
      <c r="F84" s="310" t="s">
        <v>101</v>
      </c>
      <c r="G84" s="310" t="s">
        <v>101</v>
      </c>
      <c r="H84" s="310" t="s">
        <v>101</v>
      </c>
      <c r="I84" s="310" t="s">
        <v>101</v>
      </c>
      <c r="J84" s="310" t="s">
        <v>159</v>
      </c>
      <c r="K84" s="319" t="s">
        <v>661</v>
      </c>
      <c r="L84" s="310" t="s">
        <v>254</v>
      </c>
      <c r="M84" s="330"/>
      <c r="N84" s="330"/>
      <c r="O84" s="172"/>
      <c r="P84" s="172"/>
      <c r="Q84" s="172"/>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455"/>
      <c r="B85" s="308"/>
      <c r="C85" s="84" t="s">
        <v>411</v>
      </c>
      <c r="D85" s="3" t="s">
        <v>254</v>
      </c>
      <c r="E85" s="298"/>
      <c r="F85" s="298"/>
      <c r="G85" s="298"/>
      <c r="H85" s="298"/>
      <c r="I85" s="298"/>
      <c r="J85" s="298"/>
      <c r="K85" s="236"/>
      <c r="L85" s="298"/>
      <c r="M85" s="331"/>
      <c r="N85" s="331"/>
      <c r="O85" s="172"/>
      <c r="P85" s="172"/>
      <c r="Q85" s="172"/>
      <c r="R85" s="12"/>
      <c r="S85" s="12"/>
      <c r="T85" s="12"/>
    </row>
    <row r="86" spans="1:22" x14ac:dyDescent="0.35">
      <c r="A86" s="455"/>
      <c r="B86" s="308"/>
      <c r="C86" s="84" t="s">
        <v>412</v>
      </c>
      <c r="D86" s="3" t="s">
        <v>254</v>
      </c>
      <c r="E86" s="298"/>
      <c r="F86" s="298"/>
      <c r="G86" s="298"/>
      <c r="H86" s="298"/>
      <c r="I86" s="298"/>
      <c r="J86" s="298"/>
      <c r="K86" s="236"/>
      <c r="L86" s="298"/>
      <c r="M86" s="331"/>
      <c r="N86" s="331"/>
      <c r="O86" s="172"/>
      <c r="P86" s="172"/>
      <c r="Q86" s="172"/>
      <c r="R86" s="12"/>
      <c r="S86" s="12"/>
      <c r="T86" s="12"/>
    </row>
    <row r="87" spans="1:22" ht="15" thickBot="1" x14ac:dyDescent="0.4">
      <c r="A87" s="456"/>
      <c r="B87" s="309"/>
      <c r="C87" s="87" t="s">
        <v>413</v>
      </c>
      <c r="D87" s="81" t="s">
        <v>254</v>
      </c>
      <c r="E87" s="299"/>
      <c r="F87" s="299"/>
      <c r="G87" s="299"/>
      <c r="H87" s="299"/>
      <c r="I87" s="299"/>
      <c r="J87" s="299"/>
      <c r="K87" s="301"/>
      <c r="L87" s="299"/>
      <c r="M87" s="333"/>
      <c r="N87" s="333"/>
      <c r="O87" s="172"/>
      <c r="P87" s="172"/>
      <c r="Q87" s="172"/>
      <c r="R87" s="12" t="str">
        <f>IF(OR(J87='Drop downs'!$G$7,J87='Drop downs'!$G$5), B87&amp;": "&amp;K87&amp;CHAR(10),"")</f>
        <v/>
      </c>
      <c r="S87" s="12" t="str">
        <f>IF(J87='Drop downs'!$G$2,B87&amp;": "&amp;K87&amp;""," ")</f>
        <v xml:space="preserve"> </v>
      </c>
      <c r="T87" s="12"/>
    </row>
    <row r="89" spans="1:22" x14ac:dyDescent="0.35">
      <c r="A89" s="231" t="s">
        <v>57</v>
      </c>
      <c r="B89" s="231"/>
      <c r="C89" s="231"/>
      <c r="D89" s="231"/>
      <c r="E89" s="231"/>
      <c r="F89" s="231"/>
      <c r="G89" s="231"/>
      <c r="H89" s="231"/>
      <c r="I89" s="231"/>
      <c r="J89" s="231"/>
      <c r="K89" s="231"/>
      <c r="L89" s="231"/>
      <c r="M89" s="231"/>
    </row>
    <row r="90" spans="1:22" s="2" customFormat="1" ht="129" customHeight="1" x14ac:dyDescent="0.35">
      <c r="A90" s="236" t="str">
        <f>R8&amp;R18&amp;R20&amp;R28&amp;R36&amp;R42&amp;R47&amp;R48&amp;R49&amp;R54&amp;R57&amp;R65&amp;R72&amp;R77&amp;R84&amp;R87</f>
        <v/>
      </c>
      <c r="B90" s="236"/>
      <c r="C90" s="236"/>
      <c r="D90" s="236"/>
      <c r="E90" s="236"/>
      <c r="F90" s="236"/>
      <c r="G90" s="236"/>
      <c r="H90" s="236"/>
      <c r="I90" s="236"/>
      <c r="J90" s="236"/>
      <c r="K90" s="236"/>
      <c r="L90" s="236"/>
      <c r="M90" s="236"/>
    </row>
    <row r="91" spans="1:22" x14ac:dyDescent="0.35">
      <c r="A91" s="231" t="s">
        <v>59</v>
      </c>
      <c r="B91" s="231"/>
      <c r="C91" s="231"/>
      <c r="D91" s="231"/>
      <c r="E91" s="231"/>
      <c r="F91" s="231"/>
      <c r="G91" s="231"/>
      <c r="H91" s="231"/>
      <c r="I91" s="231"/>
      <c r="J91" s="231"/>
      <c r="K91" s="231"/>
      <c r="L91" s="231"/>
      <c r="M91" s="231"/>
    </row>
    <row r="92" spans="1:22" ht="50.5" customHeight="1" x14ac:dyDescent="0.35">
      <c r="A92" s="236" t="str">
        <f>S8&amp;S18&amp;S20&amp;S28&amp;S36&amp;S42&amp;S47&amp;S48&amp;S49&amp;S54&amp;S57&amp;S65&amp;S72&amp;S77&amp;S84&amp;S87</f>
        <v xml:space="preserve">        IIA9: This policy achieves IIA9 as the development of sustainable urban drainage systems will reduce the risk of flooding in the borough through mitigative measures. This is because drainage helps to control discharge rates, reduce surface and storm water run off and ensure the storage and passage of flood water in excessive events. The policy also incorporates the use of Sustainable Urban Drainage Systems (SuDS) which could create a connected network of green and blue infrastructure across the Borough and wider area. As such, a potential significant positive effect has been identified. 
   IIA13: The policy works towards the achievement of IIA13 through the necessity to protect soil and water pollution through the efficient reduction in flood risk through sustainable drainage design. Approaches that manage pollution are considered best practise, and drainage strategies that ensure run off is clean and safe to minimise water quality impacts are required. The policy also highlights that adequate arrangements are in place to ensure separation of surface and foul water systems, to prevent this risk further. As a result, a potential significant positive effect has been identified. 
  </v>
      </c>
      <c r="B92" s="236"/>
      <c r="C92" s="236"/>
      <c r="D92" s="236"/>
      <c r="E92" s="236"/>
      <c r="F92" s="236"/>
      <c r="G92" s="236"/>
      <c r="H92" s="236"/>
      <c r="I92" s="236"/>
      <c r="J92" s="236"/>
      <c r="K92" s="236"/>
      <c r="L92" s="236"/>
      <c r="M92" s="236"/>
    </row>
    <row r="93" spans="1:22" x14ac:dyDescent="0.35">
      <c r="A93" s="231" t="s">
        <v>61</v>
      </c>
      <c r="B93" s="231"/>
      <c r="C93" s="231"/>
      <c r="D93" s="231"/>
      <c r="E93" s="231"/>
      <c r="F93" s="231"/>
      <c r="G93" s="231"/>
      <c r="H93" s="231"/>
      <c r="I93" s="231"/>
      <c r="J93" s="231"/>
      <c r="K93" s="231"/>
      <c r="L93" s="231"/>
      <c r="M93" s="231"/>
    </row>
    <row r="94" spans="1:22" ht="150" customHeight="1" x14ac:dyDescent="0.35">
      <c r="A94" s="232"/>
      <c r="B94" s="232"/>
      <c r="C94" s="232"/>
      <c r="D94" s="232"/>
      <c r="E94" s="232"/>
      <c r="F94" s="232"/>
      <c r="G94" s="232"/>
      <c r="H94" s="232"/>
      <c r="I94" s="232"/>
      <c r="J94" s="232"/>
      <c r="K94" s="232"/>
      <c r="L94" s="232"/>
      <c r="M94" s="232"/>
    </row>
    <row r="95" spans="1:22" x14ac:dyDescent="0.35">
      <c r="A95" s="231" t="s">
        <v>46</v>
      </c>
      <c r="B95" s="231"/>
      <c r="C95" s="231"/>
      <c r="D95" s="231"/>
      <c r="E95" s="231"/>
      <c r="F95" s="231"/>
      <c r="G95" s="231"/>
      <c r="H95" s="231"/>
      <c r="I95" s="231"/>
      <c r="J95" s="231"/>
      <c r="K95" s="231"/>
      <c r="L95" s="231"/>
      <c r="M95" s="231"/>
    </row>
    <row r="96" spans="1:22" ht="186.75" customHeight="1" x14ac:dyDescent="0.35">
      <c r="A96" s="232" t="str">
        <f>U8&amp;U18&amp;U20&amp;U28&amp;U36&amp;U42&amp;U47&amp;U49&amp;U54&amp;U57&amp;U65&amp;U72&amp;U77&amp;U84</f>
        <v/>
      </c>
      <c r="B96" s="277"/>
      <c r="C96" s="232"/>
      <c r="D96" s="232"/>
      <c r="E96" s="232"/>
      <c r="F96" s="232"/>
      <c r="G96" s="232"/>
      <c r="H96" s="232"/>
      <c r="I96" s="232"/>
      <c r="J96" s="232"/>
      <c r="K96" s="232"/>
      <c r="L96" s="232"/>
      <c r="M96" s="232"/>
    </row>
    <row r="97" spans="1:14" x14ac:dyDescent="0.35">
      <c r="A97" s="295" t="s">
        <v>320</v>
      </c>
      <c r="B97" s="296"/>
      <c r="C97" s="296"/>
      <c r="D97" s="296"/>
      <c r="E97" s="296"/>
      <c r="F97" s="296"/>
      <c r="G97" s="296"/>
      <c r="H97" s="296"/>
      <c r="I97" s="296"/>
      <c r="J97" s="296"/>
      <c r="K97" s="296"/>
      <c r="L97" s="296"/>
      <c r="M97" s="296"/>
      <c r="N97" s="297"/>
    </row>
    <row r="98" spans="1:14" x14ac:dyDescent="0.35">
      <c r="A98" s="232" t="str">
        <f>V8&amp;V18&amp;V20&amp;V28&amp;V36&amp;V42&amp;V47&amp;V49&amp;V54&amp;V57&amp;V65&amp;V72&amp;V77&amp;V84</f>
        <v/>
      </c>
      <c r="B98" s="277"/>
      <c r="C98" s="232"/>
      <c r="D98" s="232"/>
      <c r="E98" s="232"/>
      <c r="F98" s="232"/>
      <c r="G98" s="232"/>
      <c r="H98" s="232"/>
      <c r="I98" s="232"/>
      <c r="J98" s="232"/>
      <c r="K98" s="232"/>
      <c r="L98" s="232"/>
      <c r="M98" s="232"/>
    </row>
  </sheetData>
  <sheetProtection algorithmName="SHA-512" hashValue="bvNRwS3L+0Pqz//9tKsLjrOIFGn9RZ5+yBWfCgU3MHrbZ3pu+M+P9KfxIUQqRuYEMBwfD80XVvRUhgZWoLZUxg==" saltValue="cxSfu2ughuSWLR9wSYcRrA==" spinCount="100000" sheet="1" objects="1" scenarios="1"/>
  <autoFilter ref="A7:M87" xr:uid="{D2C47CAF-421C-4D58-AA7A-22430CCF83D7}"/>
  <mergeCells count="183">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395" priority="20">
      <formula>$D50="No"</formula>
    </cfRule>
  </conditionalFormatting>
  <conditionalFormatting sqref="C8:D87">
    <cfRule type="expression" dxfId="394" priority="19">
      <formula>$D8="No"</formula>
    </cfRule>
  </conditionalFormatting>
  <conditionalFormatting sqref="J8">
    <cfRule type="cellIs" dxfId="393" priority="8" operator="equal">
      <formula>"Minor Negative"</formula>
    </cfRule>
    <cfRule type="cellIs" dxfId="392" priority="7" operator="equal">
      <formula>"Significant Negative"</formula>
    </cfRule>
    <cfRule type="cellIs" dxfId="391" priority="9" operator="equal">
      <formula>"Uncertain"</formula>
    </cfRule>
    <cfRule type="cellIs" dxfId="390" priority="10" operator="equal">
      <formula>"Neutral"</formula>
    </cfRule>
    <cfRule type="cellIs" dxfId="389" priority="11" operator="equal">
      <formula>"Minor Positive"</formula>
    </cfRule>
    <cfRule type="cellIs" dxfId="388" priority="12" operator="equal">
      <formula>"Significant Positive"</formula>
    </cfRule>
  </conditionalFormatting>
  <conditionalFormatting sqref="J18 J49 J57 J65 J72 J77">
    <cfRule type="cellIs" dxfId="387" priority="53" operator="equal">
      <formula>"Minor Negative"</formula>
    </cfRule>
    <cfRule type="cellIs" dxfId="386" priority="52" operator="equal">
      <formula>"Significant Negative"</formula>
    </cfRule>
    <cfRule type="cellIs" dxfId="385" priority="57" operator="equal">
      <formula>"Significant Positive"</formula>
    </cfRule>
    <cfRule type="cellIs" dxfId="384" priority="56" operator="equal">
      <formula>"Minor Positive"</formula>
    </cfRule>
    <cfRule type="cellIs" dxfId="383" priority="55" operator="equal">
      <formula>"Neutral"</formula>
    </cfRule>
    <cfRule type="cellIs" dxfId="382" priority="54" operator="equal">
      <formula>"Uncertain"</formula>
    </cfRule>
  </conditionalFormatting>
  <conditionalFormatting sqref="J20">
    <cfRule type="cellIs" dxfId="381" priority="45" operator="equal">
      <formula>"Significant Positive"</formula>
    </cfRule>
    <cfRule type="cellIs" dxfId="380" priority="44" operator="equal">
      <formula>"Minor Positive"</formula>
    </cfRule>
    <cfRule type="cellIs" dxfId="379" priority="43" operator="equal">
      <formula>"Neutral"</formula>
    </cfRule>
    <cfRule type="cellIs" dxfId="378" priority="42" operator="equal">
      <formula>"Uncertain"</formula>
    </cfRule>
    <cfRule type="cellIs" dxfId="377" priority="41" operator="equal">
      <formula>"Minor Negative"</formula>
    </cfRule>
    <cfRule type="cellIs" dxfId="376" priority="40" operator="equal">
      <formula>"Significant Negative"</formula>
    </cfRule>
  </conditionalFormatting>
  <conditionalFormatting sqref="J28">
    <cfRule type="cellIs" dxfId="375" priority="2" operator="equal">
      <formula>"Minor Negative"</formula>
    </cfRule>
    <cfRule type="cellIs" dxfId="374" priority="3" operator="equal">
      <formula>"Uncertain"</formula>
    </cfRule>
    <cfRule type="cellIs" dxfId="373" priority="4" operator="equal">
      <formula>"Neutral"</formula>
    </cfRule>
    <cfRule type="cellIs" dxfId="372" priority="5" operator="equal">
      <formula>"Minor Positive"</formula>
    </cfRule>
    <cfRule type="cellIs" dxfId="371" priority="6" operator="equal">
      <formula>"Significant Positive"</formula>
    </cfRule>
    <cfRule type="cellIs" dxfId="370" priority="1" operator="equal">
      <formula>"Significant Negative"</formula>
    </cfRule>
  </conditionalFormatting>
  <conditionalFormatting sqref="J36">
    <cfRule type="cellIs" dxfId="369" priority="34" operator="equal">
      <formula>"Significant Negative"</formula>
    </cfRule>
    <cfRule type="cellIs" dxfId="368" priority="35" operator="equal">
      <formula>"Minor Negative"</formula>
    </cfRule>
    <cfRule type="cellIs" dxfId="367" priority="36" operator="equal">
      <formula>"Uncertain"</formula>
    </cfRule>
    <cfRule type="cellIs" dxfId="366" priority="38" operator="equal">
      <formula>"Minor Positive"</formula>
    </cfRule>
    <cfRule type="cellIs" dxfId="365" priority="39" operator="equal">
      <formula>"Significant Positive"</formula>
    </cfRule>
    <cfRule type="cellIs" dxfId="364" priority="37" operator="equal">
      <formula>"Neutral"</formula>
    </cfRule>
  </conditionalFormatting>
  <conditionalFormatting sqref="J42">
    <cfRule type="cellIs" dxfId="363" priority="31" operator="equal">
      <formula>"Neutral"</formula>
    </cfRule>
    <cfRule type="cellIs" dxfId="362" priority="32" operator="equal">
      <formula>"Minor Positive"</formula>
    </cfRule>
    <cfRule type="cellIs" dxfId="361" priority="33" operator="equal">
      <formula>"Significant Positive"</formula>
    </cfRule>
    <cfRule type="cellIs" dxfId="360" priority="29" operator="equal">
      <formula>"Minor Negative"</formula>
    </cfRule>
    <cfRule type="cellIs" dxfId="359" priority="28" operator="equal">
      <formula>"Significant Negative"</formula>
    </cfRule>
    <cfRule type="cellIs" dxfId="358" priority="30" operator="equal">
      <formula>"Uncertain"</formula>
    </cfRule>
  </conditionalFormatting>
  <conditionalFormatting sqref="J47">
    <cfRule type="cellIs" dxfId="357" priority="46" operator="equal">
      <formula>"Significant Negative"</formula>
    </cfRule>
    <cfRule type="cellIs" dxfId="356" priority="47" operator="equal">
      <formula>"Minor Negative"</formula>
    </cfRule>
    <cfRule type="cellIs" dxfId="355" priority="48" operator="equal">
      <formula>"Uncertain"</formula>
    </cfRule>
    <cfRule type="cellIs" dxfId="354" priority="49" operator="equal">
      <formula>"Neutral"</formula>
    </cfRule>
    <cfRule type="cellIs" dxfId="353" priority="51" operator="equal">
      <formula>"Significant Positive"</formula>
    </cfRule>
    <cfRule type="cellIs" dxfId="352" priority="50" operator="equal">
      <formula>"Minor Positive"</formula>
    </cfRule>
  </conditionalFormatting>
  <conditionalFormatting sqref="J54">
    <cfRule type="cellIs" dxfId="351" priority="23" operator="equal">
      <formula>"Minor Negative"</formula>
    </cfRule>
    <cfRule type="cellIs" dxfId="350" priority="27" operator="equal">
      <formula>"Significant Positive"</formula>
    </cfRule>
    <cfRule type="cellIs" dxfId="349" priority="26" operator="equal">
      <formula>"Minor Positive"</formula>
    </cfRule>
    <cfRule type="cellIs" dxfId="348" priority="25" operator="equal">
      <formula>"Neutral"</formula>
    </cfRule>
    <cfRule type="cellIs" dxfId="347" priority="24" operator="equal">
      <formula>"Uncertain"</formula>
    </cfRule>
    <cfRule type="cellIs" dxfId="346" priority="22" operator="equal">
      <formula>"Significant Negative"</formula>
    </cfRule>
  </conditionalFormatting>
  <conditionalFormatting sqref="J84">
    <cfRule type="cellIs" dxfId="345" priority="13" operator="equal">
      <formula>"Significant Negative"</formula>
    </cfRule>
    <cfRule type="cellIs" dxfId="344" priority="14" operator="equal">
      <formula>"Minor Negative"</formula>
    </cfRule>
    <cfRule type="cellIs" dxfId="343" priority="15" operator="equal">
      <formula>"Uncertain"</formula>
    </cfRule>
    <cfRule type="cellIs" dxfId="342" priority="18" operator="equal">
      <formula>"Significant Positive"</formula>
    </cfRule>
    <cfRule type="cellIs" dxfId="341" priority="17" operator="equal">
      <formula>"Minor Positive"</formula>
    </cfRule>
    <cfRule type="cellIs" dxfId="340" priority="16" operator="equal">
      <formula>"Neutral"</formula>
    </cfRule>
  </conditionalFormatting>
  <pageMargins left="0.7" right="0.7" top="0.75" bottom="0.75" header="0.3" footer="0.3"/>
  <pageSetup orientation="portrait" horizontalDpi="4294967293" verticalDpi="4294967293"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ED0F5-4A9D-4E0C-9BB4-F616FF1ED5A9}">
  <sheetPr codeName="Sheet161">
    <tabColor theme="4" tint="0.79998168889431442"/>
  </sheetPr>
  <dimension ref="A1:V98"/>
  <sheetViews>
    <sheetView topLeftCell="E58" zoomScaleNormal="100" workbookViewId="0">
      <selection activeCell="C18" sqref="C18"/>
    </sheetView>
  </sheetViews>
  <sheetFormatPr defaultColWidth="8.54296875" defaultRowHeight="14.5" x14ac:dyDescent="0.35"/>
  <cols>
    <col min="1" max="1" width="46.1796875" customWidth="1"/>
    <col min="2" max="2" width="6.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73.1796875" customWidth="1"/>
    <col min="12" max="12" width="16.54296875" customWidth="1"/>
    <col min="13" max="13" width="41.453125" customWidth="1"/>
    <col min="14" max="14" width="26.72656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357" t="s">
        <v>1315</v>
      </c>
      <c r="D1" s="261"/>
      <c r="E1" s="261"/>
      <c r="F1" s="262"/>
      <c r="G1" s="16"/>
      <c r="I1" s="7"/>
      <c r="J1" s="7"/>
      <c r="K1" s="7"/>
    </row>
    <row r="2" spans="1:22" x14ac:dyDescent="0.35">
      <c r="A2" s="74" t="s">
        <v>29</v>
      </c>
      <c r="B2" s="9"/>
      <c r="C2" s="263" t="s">
        <v>1252</v>
      </c>
      <c r="D2" s="263"/>
      <c r="E2" s="263"/>
      <c r="F2" s="264"/>
      <c r="I2" s="8"/>
      <c r="J2" s="8"/>
      <c r="K2" s="8"/>
    </row>
    <row r="3" spans="1:22" ht="30" customHeight="1" x14ac:dyDescent="0.35">
      <c r="A3" s="75" t="s">
        <v>30</v>
      </c>
      <c r="B3" s="4"/>
      <c r="C3" s="263" t="s">
        <v>1316</v>
      </c>
      <c r="D3" s="263"/>
      <c r="E3" s="263"/>
      <c r="F3" s="264"/>
      <c r="I3" s="8"/>
      <c r="J3" s="8"/>
      <c r="K3" s="8"/>
    </row>
    <row r="4" spans="1:22" ht="17.25" customHeight="1" x14ac:dyDescent="0.35">
      <c r="A4" s="75" t="s">
        <v>31</v>
      </c>
      <c r="B4" s="17"/>
      <c r="C4" s="229" t="s">
        <v>444</v>
      </c>
      <c r="D4" s="229"/>
      <c r="E4" s="229"/>
      <c r="F4" s="230"/>
      <c r="I4" s="8"/>
      <c r="J4" s="8"/>
      <c r="K4" s="8"/>
    </row>
    <row r="6" spans="1:22" x14ac:dyDescent="0.35">
      <c r="A6" s="225" t="s">
        <v>32</v>
      </c>
      <c r="B6" s="225"/>
      <c r="C6" s="225"/>
      <c r="D6" s="76"/>
      <c r="E6" s="224" t="s">
        <v>33</v>
      </c>
      <c r="F6" s="224"/>
      <c r="G6" s="224"/>
      <c r="H6" s="224"/>
      <c r="I6" s="224"/>
      <c r="J6" s="224"/>
      <c r="K6" s="224"/>
      <c r="L6" s="224"/>
      <c r="M6" s="224"/>
      <c r="N6" s="224"/>
      <c r="R6" s="18"/>
      <c r="S6" s="18"/>
      <c r="T6" s="18"/>
      <c r="U6" s="18"/>
    </row>
    <row r="7" spans="1:22" ht="47" thickBot="1" x14ac:dyDescent="0.4">
      <c r="A7" s="78" t="s">
        <v>317</v>
      </c>
      <c r="B7" s="78" t="s">
        <v>35</v>
      </c>
      <c r="C7" s="78" t="s">
        <v>318</v>
      </c>
      <c r="D7" s="78" t="s">
        <v>319</v>
      </c>
      <c r="E7" s="78" t="s">
        <v>38</v>
      </c>
      <c r="F7" s="78" t="s">
        <v>39</v>
      </c>
      <c r="G7" s="78" t="s">
        <v>40</v>
      </c>
      <c r="H7" s="78" t="s">
        <v>41</v>
      </c>
      <c r="I7" s="78" t="s">
        <v>42</v>
      </c>
      <c r="J7" s="78" t="s">
        <v>43</v>
      </c>
      <c r="K7" s="78" t="s">
        <v>44</v>
      </c>
      <c r="L7" s="78" t="s">
        <v>45</v>
      </c>
      <c r="M7" s="78" t="s">
        <v>46</v>
      </c>
      <c r="N7" s="78"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661</v>
      </c>
      <c r="L8" s="310" t="s">
        <v>254</v>
      </c>
      <c r="M8" s="330"/>
      <c r="N8" s="330"/>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331"/>
      <c r="N9" s="331"/>
      <c r="R9" s="12"/>
      <c r="S9" s="12"/>
      <c r="T9" s="12"/>
    </row>
    <row r="10" spans="1:22" x14ac:dyDescent="0.35">
      <c r="A10" s="317"/>
      <c r="B10" s="328"/>
      <c r="C10" s="24" t="s">
        <v>323</v>
      </c>
      <c r="D10" s="24" t="s">
        <v>254</v>
      </c>
      <c r="E10" s="326"/>
      <c r="F10" s="326"/>
      <c r="G10" s="326"/>
      <c r="H10" s="326"/>
      <c r="I10" s="326"/>
      <c r="J10" s="298"/>
      <c r="K10" s="236"/>
      <c r="L10" s="298"/>
      <c r="M10" s="331"/>
      <c r="N10" s="331"/>
      <c r="R10" s="12"/>
      <c r="S10" s="12"/>
      <c r="T10" s="12"/>
    </row>
    <row r="11" spans="1:22" x14ac:dyDescent="0.35">
      <c r="A11" s="317"/>
      <c r="B11" s="328"/>
      <c r="C11" s="24" t="s">
        <v>324</v>
      </c>
      <c r="D11" s="24" t="s">
        <v>254</v>
      </c>
      <c r="E11" s="326"/>
      <c r="F11" s="326"/>
      <c r="G11" s="326"/>
      <c r="H11" s="326"/>
      <c r="I11" s="326"/>
      <c r="J11" s="298"/>
      <c r="K11" s="236"/>
      <c r="L11" s="298"/>
      <c r="M11" s="331"/>
      <c r="N11" s="331"/>
      <c r="R11" s="12"/>
      <c r="S11" s="12"/>
      <c r="T11" s="12"/>
    </row>
    <row r="12" spans="1:22" x14ac:dyDescent="0.35">
      <c r="A12" s="317"/>
      <c r="B12" s="328"/>
      <c r="C12" s="24" t="s">
        <v>325</v>
      </c>
      <c r="D12" s="24" t="s">
        <v>254</v>
      </c>
      <c r="E12" s="326"/>
      <c r="F12" s="326"/>
      <c r="G12" s="326"/>
      <c r="H12" s="326"/>
      <c r="I12" s="326"/>
      <c r="J12" s="298"/>
      <c r="K12" s="236"/>
      <c r="L12" s="298"/>
      <c r="M12" s="331"/>
      <c r="N12" s="331"/>
      <c r="R12" s="12"/>
      <c r="S12" s="12"/>
      <c r="T12" s="12"/>
    </row>
    <row r="13" spans="1:22" x14ac:dyDescent="0.35">
      <c r="A13" s="317"/>
      <c r="B13" s="328"/>
      <c r="C13" s="24" t="s">
        <v>326</v>
      </c>
      <c r="D13" s="24" t="s">
        <v>254</v>
      </c>
      <c r="E13" s="326"/>
      <c r="F13" s="326"/>
      <c r="G13" s="326"/>
      <c r="H13" s="326"/>
      <c r="I13" s="326"/>
      <c r="J13" s="298"/>
      <c r="K13" s="236"/>
      <c r="L13" s="298"/>
      <c r="M13" s="331"/>
      <c r="N13" s="331"/>
      <c r="R13" s="12"/>
      <c r="S13" s="12"/>
      <c r="T13" s="12"/>
    </row>
    <row r="14" spans="1:22" x14ac:dyDescent="0.35">
      <c r="A14" s="317"/>
      <c r="B14" s="328"/>
      <c r="C14" s="24" t="s">
        <v>327</v>
      </c>
      <c r="D14" s="24" t="s">
        <v>254</v>
      </c>
      <c r="E14" s="326"/>
      <c r="F14" s="326"/>
      <c r="G14" s="326"/>
      <c r="H14" s="326"/>
      <c r="I14" s="326"/>
      <c r="J14" s="298"/>
      <c r="K14" s="236"/>
      <c r="L14" s="298"/>
      <c r="M14" s="331"/>
      <c r="N14" s="331"/>
      <c r="R14" s="12"/>
      <c r="S14" s="12"/>
      <c r="T14" s="12"/>
    </row>
    <row r="15" spans="1:22" x14ac:dyDescent="0.35">
      <c r="A15" s="317"/>
      <c r="B15" s="328"/>
      <c r="C15" s="24" t="s">
        <v>328</v>
      </c>
      <c r="D15" s="24" t="s">
        <v>254</v>
      </c>
      <c r="E15" s="326"/>
      <c r="F15" s="326"/>
      <c r="G15" s="326"/>
      <c r="H15" s="326"/>
      <c r="I15" s="326"/>
      <c r="J15" s="298"/>
      <c r="K15" s="236"/>
      <c r="L15" s="298"/>
      <c r="M15" s="331"/>
      <c r="N15" s="331"/>
      <c r="R15" s="12"/>
      <c r="S15" s="12"/>
      <c r="T15" s="12"/>
    </row>
    <row r="16" spans="1:22" ht="29" x14ac:dyDescent="0.35">
      <c r="A16" s="317"/>
      <c r="B16" s="328"/>
      <c r="C16" s="24" t="s">
        <v>329</v>
      </c>
      <c r="D16" s="24" t="s">
        <v>254</v>
      </c>
      <c r="E16" s="326"/>
      <c r="F16" s="326"/>
      <c r="G16" s="326"/>
      <c r="H16" s="326"/>
      <c r="I16" s="326"/>
      <c r="J16" s="298"/>
      <c r="K16" s="236"/>
      <c r="L16" s="298"/>
      <c r="M16" s="331"/>
      <c r="N16" s="331"/>
      <c r="R16" s="12"/>
      <c r="S16" s="12"/>
      <c r="T16" s="12"/>
    </row>
    <row r="17" spans="1:22" ht="15" thickBot="1" x14ac:dyDescent="0.4">
      <c r="A17" s="318"/>
      <c r="B17" s="267"/>
      <c r="C17" s="19" t="s">
        <v>330</v>
      </c>
      <c r="D17" s="19" t="s">
        <v>254</v>
      </c>
      <c r="E17" s="258"/>
      <c r="F17" s="258"/>
      <c r="G17" s="258"/>
      <c r="H17" s="258"/>
      <c r="I17" s="258"/>
      <c r="J17" s="270"/>
      <c r="K17" s="320"/>
      <c r="L17" s="270"/>
      <c r="M17" s="332"/>
      <c r="N17" s="332"/>
      <c r="R17" s="12"/>
      <c r="S17" s="12"/>
      <c r="T17" s="12"/>
    </row>
    <row r="18" spans="1:22" ht="39" customHeight="1" x14ac:dyDescent="0.35">
      <c r="A18" s="453" t="s">
        <v>331</v>
      </c>
      <c r="B18" s="307" t="s">
        <v>117</v>
      </c>
      <c r="C18" s="86" t="s">
        <v>332</v>
      </c>
      <c r="D18" s="86" t="s">
        <v>250</v>
      </c>
      <c r="E18" s="310" t="s">
        <v>432</v>
      </c>
      <c r="F18" s="310" t="s">
        <v>101</v>
      </c>
      <c r="G18" s="310" t="s">
        <v>101</v>
      </c>
      <c r="H18" s="310" t="s">
        <v>101</v>
      </c>
      <c r="I18" s="310" t="s">
        <v>101</v>
      </c>
      <c r="J18" s="310" t="s">
        <v>157</v>
      </c>
      <c r="K18" s="319" t="s">
        <v>1317</v>
      </c>
      <c r="L18" s="310" t="s">
        <v>254</v>
      </c>
      <c r="M18" s="330"/>
      <c r="N18" s="330"/>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454"/>
      <c r="B19" s="309"/>
      <c r="C19" s="19" t="s">
        <v>333</v>
      </c>
      <c r="D19" s="19" t="s">
        <v>254</v>
      </c>
      <c r="E19" s="270"/>
      <c r="F19" s="270"/>
      <c r="G19" s="270"/>
      <c r="H19" s="270"/>
      <c r="I19" s="270"/>
      <c r="J19" s="270"/>
      <c r="K19" s="320"/>
      <c r="L19" s="270"/>
      <c r="M19" s="332"/>
      <c r="N19" s="332"/>
      <c r="R19" s="12"/>
      <c r="S19" s="12"/>
      <c r="T19" s="12"/>
    </row>
    <row r="20" spans="1:22" ht="72.5" x14ac:dyDescent="0.35">
      <c r="A20" s="316" t="s">
        <v>334</v>
      </c>
      <c r="B20" s="307" t="s">
        <v>118</v>
      </c>
      <c r="C20" s="79" t="s">
        <v>335</v>
      </c>
      <c r="D20" s="79" t="s">
        <v>254</v>
      </c>
      <c r="E20" s="310" t="s">
        <v>101</v>
      </c>
      <c r="F20" s="310" t="s">
        <v>101</v>
      </c>
      <c r="G20" s="310" t="s">
        <v>101</v>
      </c>
      <c r="H20" s="310" t="s">
        <v>101</v>
      </c>
      <c r="I20" s="310" t="s">
        <v>101</v>
      </c>
      <c r="J20" s="310" t="s">
        <v>159</v>
      </c>
      <c r="K20" s="319" t="s">
        <v>661</v>
      </c>
      <c r="L20" s="310" t="s">
        <v>254</v>
      </c>
      <c r="M20" s="330"/>
      <c r="N20" s="330"/>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17"/>
      <c r="B21" s="308"/>
      <c r="C21" s="3" t="s">
        <v>336</v>
      </c>
      <c r="D21" s="3" t="s">
        <v>254</v>
      </c>
      <c r="E21" s="298"/>
      <c r="F21" s="298"/>
      <c r="G21" s="298"/>
      <c r="H21" s="298"/>
      <c r="I21" s="298"/>
      <c r="J21" s="298"/>
      <c r="K21" s="236"/>
      <c r="L21" s="298"/>
      <c r="M21" s="331"/>
      <c r="N21" s="331"/>
      <c r="R21" s="12"/>
      <c r="S21" s="12"/>
      <c r="T21" s="12"/>
    </row>
    <row r="22" spans="1:22" ht="14.5" customHeight="1" x14ac:dyDescent="0.35">
      <c r="A22" s="317"/>
      <c r="B22" s="308"/>
      <c r="C22" s="3" t="s">
        <v>337</v>
      </c>
      <c r="D22" s="3" t="s">
        <v>254</v>
      </c>
      <c r="E22" s="298"/>
      <c r="F22" s="298"/>
      <c r="G22" s="298"/>
      <c r="H22" s="298"/>
      <c r="I22" s="298"/>
      <c r="J22" s="298"/>
      <c r="K22" s="236"/>
      <c r="L22" s="298"/>
      <c r="M22" s="331"/>
      <c r="N22" s="331"/>
      <c r="R22" s="12"/>
      <c r="S22" s="12"/>
      <c r="T22" s="12"/>
    </row>
    <row r="23" spans="1:22" x14ac:dyDescent="0.35">
      <c r="A23" s="317"/>
      <c r="B23" s="308"/>
      <c r="C23" s="3" t="s">
        <v>338</v>
      </c>
      <c r="D23" s="3" t="s">
        <v>254</v>
      </c>
      <c r="E23" s="298"/>
      <c r="F23" s="298"/>
      <c r="G23" s="298"/>
      <c r="H23" s="298"/>
      <c r="I23" s="298"/>
      <c r="J23" s="298"/>
      <c r="K23" s="236"/>
      <c r="L23" s="298"/>
      <c r="M23" s="331"/>
      <c r="N23" s="331"/>
      <c r="R23" s="12"/>
      <c r="S23" s="12"/>
      <c r="T23" s="12"/>
    </row>
    <row r="24" spans="1:22" ht="14.5" customHeight="1" x14ac:dyDescent="0.35">
      <c r="A24" s="317"/>
      <c r="B24" s="308"/>
      <c r="C24" s="3" t="s">
        <v>339</v>
      </c>
      <c r="D24" s="3" t="s">
        <v>254</v>
      </c>
      <c r="E24" s="298"/>
      <c r="F24" s="298"/>
      <c r="G24" s="298"/>
      <c r="H24" s="298"/>
      <c r="I24" s="298"/>
      <c r="J24" s="298"/>
      <c r="K24" s="236"/>
      <c r="L24" s="298"/>
      <c r="M24" s="331"/>
      <c r="N24" s="331"/>
      <c r="R24" s="12"/>
      <c r="S24" s="12"/>
      <c r="T24" s="12"/>
    </row>
    <row r="25" spans="1:22" ht="29" x14ac:dyDescent="0.35">
      <c r="A25" s="317"/>
      <c r="B25" s="308"/>
      <c r="C25" s="3" t="s">
        <v>340</v>
      </c>
      <c r="D25" s="3" t="s">
        <v>254</v>
      </c>
      <c r="E25" s="298"/>
      <c r="F25" s="298"/>
      <c r="G25" s="298"/>
      <c r="H25" s="298"/>
      <c r="I25" s="298"/>
      <c r="J25" s="298"/>
      <c r="K25" s="236"/>
      <c r="L25" s="298"/>
      <c r="M25" s="331"/>
      <c r="N25" s="331"/>
      <c r="R25" s="12"/>
      <c r="S25" s="12"/>
      <c r="T25" s="12"/>
    </row>
    <row r="26" spans="1:22" ht="14.5" customHeight="1" x14ac:dyDescent="0.35">
      <c r="A26" s="317"/>
      <c r="B26" s="308"/>
      <c r="C26" s="3" t="s">
        <v>341</v>
      </c>
      <c r="D26" s="3" t="s">
        <v>254</v>
      </c>
      <c r="E26" s="298"/>
      <c r="F26" s="298"/>
      <c r="G26" s="298"/>
      <c r="H26" s="298"/>
      <c r="I26" s="298"/>
      <c r="J26" s="298"/>
      <c r="K26" s="236"/>
      <c r="L26" s="298"/>
      <c r="M26" s="331"/>
      <c r="N26" s="331"/>
      <c r="R26" s="12"/>
      <c r="S26" s="12"/>
      <c r="T26" s="12"/>
    </row>
    <row r="27" spans="1:22" ht="29.5" thickBot="1" x14ac:dyDescent="0.4">
      <c r="A27" s="318"/>
      <c r="B27" s="309"/>
      <c r="C27" s="15" t="s">
        <v>342</v>
      </c>
      <c r="D27" s="15" t="s">
        <v>254</v>
      </c>
      <c r="E27" s="270"/>
      <c r="F27" s="270"/>
      <c r="G27" s="270"/>
      <c r="H27" s="270"/>
      <c r="I27" s="270"/>
      <c r="J27" s="270"/>
      <c r="K27" s="320"/>
      <c r="L27" s="270"/>
      <c r="M27" s="332"/>
      <c r="N27" s="332"/>
      <c r="R27" s="12"/>
      <c r="S27" s="12"/>
      <c r="T27" s="12"/>
    </row>
    <row r="28" spans="1:22" ht="29" x14ac:dyDescent="0.35">
      <c r="A28" s="316" t="s">
        <v>343</v>
      </c>
      <c r="B28" s="307" t="s">
        <v>119</v>
      </c>
      <c r="C28" s="85" t="s">
        <v>344</v>
      </c>
      <c r="D28" s="79" t="s">
        <v>254</v>
      </c>
      <c r="E28" s="310" t="s">
        <v>101</v>
      </c>
      <c r="F28" s="310" t="s">
        <v>101</v>
      </c>
      <c r="G28" s="310" t="s">
        <v>101</v>
      </c>
      <c r="H28" s="310" t="s">
        <v>101</v>
      </c>
      <c r="I28" s="310" t="s">
        <v>101</v>
      </c>
      <c r="J28" s="310" t="s">
        <v>159</v>
      </c>
      <c r="K28" s="319" t="s">
        <v>661</v>
      </c>
      <c r="L28" s="310" t="s">
        <v>254</v>
      </c>
      <c r="M28" s="330"/>
      <c r="N28" s="330"/>
      <c r="R28" s="12" t="str">
        <f>IF(OR(J28='Drop downs'!$G$7,J28='Drop downs'!$G$5), B28&amp;": "&amp;K28&amp;CHAR(10),"")</f>
        <v/>
      </c>
      <c r="S28" s="12" t="str">
        <f>IF(J28='Drop downs'!$G$2,B28&amp;": "&amp;K28&amp;"
"," ")</f>
        <v xml:space="preserve"> </v>
      </c>
      <c r="T28" s="12" t="str">
        <f>IF(E28='Drop downs'!$B$6,B28&amp;": "&amp;K28&amp;"","")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331"/>
      <c r="N29" s="331"/>
      <c r="R29" s="12"/>
      <c r="S29" s="12"/>
      <c r="T29" s="12"/>
    </row>
    <row r="30" spans="1:22" x14ac:dyDescent="0.35">
      <c r="A30" s="317"/>
      <c r="B30" s="308"/>
      <c r="C30" s="83" t="s">
        <v>346</v>
      </c>
      <c r="D30" s="3" t="s">
        <v>254</v>
      </c>
      <c r="E30" s="298"/>
      <c r="F30" s="298"/>
      <c r="G30" s="298"/>
      <c r="H30" s="298"/>
      <c r="I30" s="298"/>
      <c r="J30" s="298"/>
      <c r="K30" s="236"/>
      <c r="L30" s="298"/>
      <c r="M30" s="331"/>
      <c r="N30" s="331"/>
      <c r="R30" s="12"/>
      <c r="S30" s="12"/>
      <c r="T30" s="12"/>
    </row>
    <row r="31" spans="1:22" ht="30" customHeight="1" x14ac:dyDescent="0.35">
      <c r="A31" s="317"/>
      <c r="B31" s="308"/>
      <c r="C31" s="83" t="s">
        <v>347</v>
      </c>
      <c r="D31" s="3" t="s">
        <v>254</v>
      </c>
      <c r="E31" s="298"/>
      <c r="F31" s="298"/>
      <c r="G31" s="298"/>
      <c r="H31" s="298"/>
      <c r="I31" s="298"/>
      <c r="J31" s="298"/>
      <c r="K31" s="236"/>
      <c r="L31" s="298"/>
      <c r="M31" s="331"/>
      <c r="N31" s="331"/>
      <c r="R31" s="12"/>
      <c r="S31" s="12"/>
      <c r="T31" s="12"/>
    </row>
    <row r="32" spans="1:22" x14ac:dyDescent="0.35">
      <c r="A32" s="317"/>
      <c r="B32" s="308"/>
      <c r="C32" s="83" t="s">
        <v>348</v>
      </c>
      <c r="D32" s="3" t="s">
        <v>254</v>
      </c>
      <c r="E32" s="298"/>
      <c r="F32" s="298"/>
      <c r="G32" s="298"/>
      <c r="H32" s="298"/>
      <c r="I32" s="298"/>
      <c r="J32" s="298"/>
      <c r="K32" s="236"/>
      <c r="L32" s="298"/>
      <c r="M32" s="331"/>
      <c r="N32" s="331"/>
      <c r="R32" s="12"/>
      <c r="S32" s="12"/>
      <c r="T32" s="12"/>
    </row>
    <row r="33" spans="1:22" x14ac:dyDescent="0.35">
      <c r="A33" s="317"/>
      <c r="B33" s="308"/>
      <c r="C33" s="83" t="s">
        <v>349</v>
      </c>
      <c r="D33" s="3" t="s">
        <v>254</v>
      </c>
      <c r="E33" s="298"/>
      <c r="F33" s="298"/>
      <c r="G33" s="298"/>
      <c r="H33" s="298"/>
      <c r="I33" s="298"/>
      <c r="J33" s="298"/>
      <c r="K33" s="236"/>
      <c r="L33" s="298"/>
      <c r="M33" s="331"/>
      <c r="N33" s="331"/>
      <c r="R33" s="12"/>
      <c r="S33" s="12"/>
      <c r="T33" s="12"/>
    </row>
    <row r="34" spans="1:22" x14ac:dyDescent="0.35">
      <c r="A34" s="317"/>
      <c r="B34" s="308"/>
      <c r="C34" s="83" t="s">
        <v>350</v>
      </c>
      <c r="D34" s="3" t="s">
        <v>254</v>
      </c>
      <c r="E34" s="298"/>
      <c r="F34" s="298"/>
      <c r="G34" s="298"/>
      <c r="H34" s="298"/>
      <c r="I34" s="298"/>
      <c r="J34" s="298"/>
      <c r="K34" s="236"/>
      <c r="L34" s="298"/>
      <c r="M34" s="331"/>
      <c r="N34" s="331"/>
      <c r="R34" s="12"/>
      <c r="S34" s="12"/>
      <c r="T34" s="12"/>
    </row>
    <row r="35" spans="1:22" ht="15" thickBot="1" x14ac:dyDescent="0.4">
      <c r="A35" s="318"/>
      <c r="B35" s="309"/>
      <c r="C35" s="100" t="s">
        <v>351</v>
      </c>
      <c r="D35" s="15" t="s">
        <v>254</v>
      </c>
      <c r="E35" s="270"/>
      <c r="F35" s="270"/>
      <c r="G35" s="270"/>
      <c r="H35" s="270"/>
      <c r="I35" s="270"/>
      <c r="J35" s="270"/>
      <c r="K35" s="320"/>
      <c r="L35" s="270"/>
      <c r="M35" s="332"/>
      <c r="N35" s="332"/>
      <c r="R35" s="12"/>
      <c r="S35" s="12"/>
      <c r="T35" s="12"/>
    </row>
    <row r="36" spans="1:22" x14ac:dyDescent="0.35">
      <c r="A36" s="316" t="s">
        <v>352</v>
      </c>
      <c r="B36" s="307" t="s">
        <v>120</v>
      </c>
      <c r="C36" s="79" t="s">
        <v>353</v>
      </c>
      <c r="D36" s="79" t="s">
        <v>254</v>
      </c>
      <c r="E36" s="310" t="s">
        <v>101</v>
      </c>
      <c r="F36" s="310" t="s">
        <v>101</v>
      </c>
      <c r="G36" s="310" t="s">
        <v>101</v>
      </c>
      <c r="H36" s="310" t="s">
        <v>101</v>
      </c>
      <c r="I36" s="310" t="s">
        <v>101</v>
      </c>
      <c r="J36" s="310" t="s">
        <v>159</v>
      </c>
      <c r="K36" s="319" t="s">
        <v>661</v>
      </c>
      <c r="L36" s="310" t="s">
        <v>254</v>
      </c>
      <c r="M36" s="330"/>
      <c r="N36" s="330"/>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331"/>
      <c r="N37" s="331"/>
      <c r="R37" s="12"/>
      <c r="S37" s="12"/>
      <c r="T37" s="12"/>
    </row>
    <row r="38" spans="1:22" x14ac:dyDescent="0.35">
      <c r="A38" s="317"/>
      <c r="B38" s="308"/>
      <c r="C38" s="3" t="s">
        <v>355</v>
      </c>
      <c r="D38" s="3" t="s">
        <v>254</v>
      </c>
      <c r="E38" s="298"/>
      <c r="F38" s="298"/>
      <c r="G38" s="298"/>
      <c r="H38" s="298"/>
      <c r="I38" s="298"/>
      <c r="J38" s="298"/>
      <c r="K38" s="236"/>
      <c r="L38" s="298"/>
      <c r="M38" s="331"/>
      <c r="N38" s="331"/>
      <c r="R38" s="12"/>
      <c r="S38" s="12"/>
      <c r="T38" s="12"/>
    </row>
    <row r="39" spans="1:22" ht="29" x14ac:dyDescent="0.35">
      <c r="A39" s="317"/>
      <c r="B39" s="308"/>
      <c r="C39" s="3" t="s">
        <v>356</v>
      </c>
      <c r="D39" s="3" t="s">
        <v>254</v>
      </c>
      <c r="E39" s="298"/>
      <c r="F39" s="298"/>
      <c r="G39" s="298"/>
      <c r="H39" s="298"/>
      <c r="I39" s="298"/>
      <c r="J39" s="298"/>
      <c r="K39" s="236"/>
      <c r="L39" s="298"/>
      <c r="M39" s="331"/>
      <c r="N39" s="331"/>
      <c r="R39" s="12"/>
      <c r="S39" s="12"/>
      <c r="T39" s="12"/>
    </row>
    <row r="40" spans="1:22" ht="43.5" x14ac:dyDescent="0.35">
      <c r="A40" s="317"/>
      <c r="B40" s="308"/>
      <c r="C40" s="3" t="s">
        <v>357</v>
      </c>
      <c r="D40" s="3" t="s">
        <v>254</v>
      </c>
      <c r="E40" s="298"/>
      <c r="F40" s="298"/>
      <c r="G40" s="298"/>
      <c r="H40" s="298"/>
      <c r="I40" s="298"/>
      <c r="J40" s="298"/>
      <c r="K40" s="236"/>
      <c r="L40" s="298"/>
      <c r="M40" s="331"/>
      <c r="N40" s="331"/>
      <c r="R40" s="12"/>
      <c r="S40" s="12"/>
      <c r="T40" s="12"/>
    </row>
    <row r="41" spans="1:22" ht="29.5" thickBot="1" x14ac:dyDescent="0.4">
      <c r="A41" s="318"/>
      <c r="B41" s="309"/>
      <c r="C41" s="15" t="s">
        <v>358</v>
      </c>
      <c r="D41" s="15" t="s">
        <v>254</v>
      </c>
      <c r="E41" s="270"/>
      <c r="F41" s="270"/>
      <c r="G41" s="270"/>
      <c r="H41" s="270"/>
      <c r="I41" s="270"/>
      <c r="J41" s="270"/>
      <c r="K41" s="320"/>
      <c r="L41" s="270"/>
      <c r="M41" s="332"/>
      <c r="N41" s="332"/>
      <c r="R41" s="12"/>
      <c r="S41" s="12"/>
      <c r="T41" s="12"/>
    </row>
    <row r="42" spans="1:22" ht="29" x14ac:dyDescent="0.35">
      <c r="A42" s="316" t="s">
        <v>359</v>
      </c>
      <c r="B42" s="307" t="s">
        <v>121</v>
      </c>
      <c r="C42" s="79" t="s">
        <v>360</v>
      </c>
      <c r="D42" s="79" t="s">
        <v>254</v>
      </c>
      <c r="E42" s="310" t="s">
        <v>101</v>
      </c>
      <c r="F42" s="310" t="s">
        <v>101</v>
      </c>
      <c r="G42" s="310" t="s">
        <v>101</v>
      </c>
      <c r="H42" s="310" t="s">
        <v>101</v>
      </c>
      <c r="I42" s="310" t="s">
        <v>101</v>
      </c>
      <c r="J42" s="310" t="s">
        <v>159</v>
      </c>
      <c r="K42" s="319" t="s">
        <v>661</v>
      </c>
      <c r="L42" s="310" t="s">
        <v>254</v>
      </c>
      <c r="M42" s="330"/>
      <c r="N42" s="330"/>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331"/>
      <c r="N43" s="331"/>
      <c r="R43" s="12"/>
      <c r="S43" s="12"/>
      <c r="T43" s="12"/>
    </row>
    <row r="44" spans="1:22" x14ac:dyDescent="0.35">
      <c r="A44" s="317"/>
      <c r="B44" s="308"/>
      <c r="C44" s="3" t="s">
        <v>362</v>
      </c>
      <c r="D44" s="3" t="s">
        <v>254</v>
      </c>
      <c r="E44" s="298"/>
      <c r="F44" s="298"/>
      <c r="G44" s="298"/>
      <c r="H44" s="298"/>
      <c r="I44" s="298"/>
      <c r="J44" s="298"/>
      <c r="K44" s="236"/>
      <c r="L44" s="298"/>
      <c r="M44" s="331"/>
      <c r="N44" s="331"/>
      <c r="R44" s="12"/>
      <c r="S44" s="12"/>
      <c r="T44" s="12"/>
    </row>
    <row r="45" spans="1:22" x14ac:dyDescent="0.35">
      <c r="A45" s="317"/>
      <c r="B45" s="308"/>
      <c r="C45" s="3" t="s">
        <v>363</v>
      </c>
      <c r="D45" s="3" t="s">
        <v>254</v>
      </c>
      <c r="E45" s="298"/>
      <c r="F45" s="298"/>
      <c r="G45" s="298"/>
      <c r="H45" s="298"/>
      <c r="I45" s="298"/>
      <c r="J45" s="298"/>
      <c r="K45" s="236"/>
      <c r="L45" s="298"/>
      <c r="M45" s="331"/>
      <c r="N45" s="331"/>
      <c r="R45" s="12"/>
      <c r="S45" s="12"/>
      <c r="T45" s="12"/>
    </row>
    <row r="46" spans="1:22" ht="29.5" thickBot="1" x14ac:dyDescent="0.4">
      <c r="A46" s="318"/>
      <c r="B46" s="309"/>
      <c r="C46" s="15" t="s">
        <v>364</v>
      </c>
      <c r="D46" s="15" t="s">
        <v>254</v>
      </c>
      <c r="E46" s="270"/>
      <c r="F46" s="270"/>
      <c r="G46" s="270"/>
      <c r="H46" s="270"/>
      <c r="I46" s="270"/>
      <c r="J46" s="270"/>
      <c r="K46" s="320"/>
      <c r="L46" s="270"/>
      <c r="M46" s="332"/>
      <c r="N46" s="332"/>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319" t="s">
        <v>661</v>
      </c>
      <c r="L47" s="310" t="s">
        <v>254</v>
      </c>
      <c r="M47" s="330"/>
      <c r="N47" s="330"/>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32"/>
      <c r="N48" s="332"/>
      <c r="R48" s="12"/>
      <c r="S48" s="12"/>
      <c r="T48" s="12"/>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661</v>
      </c>
      <c r="L49" s="310" t="s">
        <v>254</v>
      </c>
      <c r="M49" s="330"/>
      <c r="N49" s="330"/>
      <c r="R49" s="12" t="str">
        <f>IF(OR(J49='Drop downs'!$G$7,J49='Drop downs'!$G$5), B49&amp;": "&amp;K49&amp;CHAR(10),"")</f>
        <v/>
      </c>
      <c r="S49" s="12" t="str">
        <f>IF(J49='Drop downs'!$G$2,B49&amp;": "&amp;K49&amp;"
"," ")</f>
        <v xml:space="preserve"> </v>
      </c>
      <c r="T49" s="12" t="str">
        <f>IF(E49='Drop downs'!$B$6,B49&amp;": "&amp;K49&amp;"","")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331"/>
      <c r="N50" s="331"/>
      <c r="R50" s="12"/>
      <c r="S50" s="12"/>
      <c r="T50" s="12"/>
    </row>
    <row r="51" spans="1:22" x14ac:dyDescent="0.35">
      <c r="A51" s="317"/>
      <c r="B51" s="308"/>
      <c r="C51" s="97" t="s">
        <v>371</v>
      </c>
      <c r="D51" s="24" t="s">
        <v>254</v>
      </c>
      <c r="E51" s="298"/>
      <c r="F51" s="298"/>
      <c r="G51" s="298"/>
      <c r="H51" s="298"/>
      <c r="I51" s="298"/>
      <c r="J51" s="298"/>
      <c r="K51" s="236"/>
      <c r="L51" s="298"/>
      <c r="M51" s="331"/>
      <c r="N51" s="331"/>
      <c r="R51" s="12"/>
      <c r="S51" s="12"/>
      <c r="T51" s="12"/>
    </row>
    <row r="52" spans="1:22" x14ac:dyDescent="0.35">
      <c r="A52" s="317"/>
      <c r="B52" s="308"/>
      <c r="C52" s="24" t="s">
        <v>372</v>
      </c>
      <c r="D52" s="24" t="s">
        <v>254</v>
      </c>
      <c r="E52" s="298"/>
      <c r="F52" s="298"/>
      <c r="G52" s="298"/>
      <c r="H52" s="298"/>
      <c r="I52" s="298"/>
      <c r="J52" s="298"/>
      <c r="K52" s="236"/>
      <c r="L52" s="298"/>
      <c r="M52" s="331"/>
      <c r="N52" s="331"/>
      <c r="R52" s="12"/>
      <c r="S52" s="12"/>
      <c r="T52" s="12"/>
    </row>
    <row r="53" spans="1:22" ht="15" thickBot="1" x14ac:dyDescent="0.4">
      <c r="A53" s="318"/>
      <c r="B53" s="309"/>
      <c r="C53" s="19" t="s">
        <v>373</v>
      </c>
      <c r="D53" s="19" t="s">
        <v>254</v>
      </c>
      <c r="E53" s="270"/>
      <c r="F53" s="270"/>
      <c r="G53" s="270"/>
      <c r="H53" s="270"/>
      <c r="I53" s="270"/>
      <c r="J53" s="270"/>
      <c r="K53" s="320"/>
      <c r="L53" s="270"/>
      <c r="M53" s="332"/>
      <c r="N53" s="332"/>
      <c r="R53" s="12"/>
      <c r="S53" s="12"/>
      <c r="T53" s="12"/>
    </row>
    <row r="54" spans="1:22" ht="29.25" customHeight="1" x14ac:dyDescent="0.35">
      <c r="A54" s="316" t="s">
        <v>374</v>
      </c>
      <c r="B54" s="307" t="s">
        <v>124</v>
      </c>
      <c r="C54" s="95" t="s">
        <v>375</v>
      </c>
      <c r="D54" s="86" t="s">
        <v>250</v>
      </c>
      <c r="E54" s="310" t="s">
        <v>418</v>
      </c>
      <c r="F54" s="310" t="s">
        <v>441</v>
      </c>
      <c r="G54" s="310" t="s">
        <v>420</v>
      </c>
      <c r="H54" s="310" t="s">
        <v>628</v>
      </c>
      <c r="I54" s="310" t="s">
        <v>422</v>
      </c>
      <c r="J54" s="310" t="s">
        <v>157</v>
      </c>
      <c r="K54" s="319" t="s">
        <v>1318</v>
      </c>
      <c r="L54" s="310" t="s">
        <v>250</v>
      </c>
      <c r="M54" s="330"/>
      <c r="N54" s="330"/>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317"/>
      <c r="B55" s="308"/>
      <c r="C55" s="94" t="s">
        <v>376</v>
      </c>
      <c r="D55" s="24" t="s">
        <v>250</v>
      </c>
      <c r="E55" s="298"/>
      <c r="F55" s="298"/>
      <c r="G55" s="298"/>
      <c r="H55" s="298"/>
      <c r="I55" s="298"/>
      <c r="J55" s="298"/>
      <c r="K55" s="236"/>
      <c r="L55" s="298"/>
      <c r="M55" s="331"/>
      <c r="N55" s="331"/>
      <c r="R55" s="12"/>
      <c r="S55" s="12"/>
      <c r="T55" s="12"/>
    </row>
    <row r="56" spans="1:22" ht="82" customHeight="1" thickBot="1" x14ac:dyDescent="0.4">
      <c r="A56" s="318"/>
      <c r="B56" s="309"/>
      <c r="C56" s="98" t="s">
        <v>377</v>
      </c>
      <c r="D56" s="19" t="s">
        <v>250</v>
      </c>
      <c r="E56" s="270"/>
      <c r="F56" s="270"/>
      <c r="G56" s="270"/>
      <c r="H56" s="270"/>
      <c r="I56" s="270"/>
      <c r="J56" s="270"/>
      <c r="K56" s="320"/>
      <c r="L56" s="270"/>
      <c r="M56" s="332"/>
      <c r="N56" s="332"/>
      <c r="R56" s="12"/>
      <c r="S56" s="12"/>
      <c r="T56" s="12"/>
    </row>
    <row r="57" spans="1:22" x14ac:dyDescent="0.35">
      <c r="A57" s="316" t="s">
        <v>378</v>
      </c>
      <c r="B57" s="307" t="s">
        <v>125</v>
      </c>
      <c r="C57" s="86" t="s">
        <v>379</v>
      </c>
      <c r="D57" s="86" t="s">
        <v>250</v>
      </c>
      <c r="E57" s="310" t="s">
        <v>418</v>
      </c>
      <c r="F57" s="310" t="s">
        <v>419</v>
      </c>
      <c r="G57" s="310" t="s">
        <v>420</v>
      </c>
      <c r="H57" s="310" t="s">
        <v>628</v>
      </c>
      <c r="I57" s="310" t="s">
        <v>436</v>
      </c>
      <c r="J57" s="310" t="s">
        <v>157</v>
      </c>
      <c r="K57" s="319" t="s">
        <v>1319</v>
      </c>
      <c r="L57" s="310" t="s">
        <v>250</v>
      </c>
      <c r="M57" s="330"/>
      <c r="N57" s="330"/>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17"/>
      <c r="B58" s="308"/>
      <c r="C58" s="24" t="s">
        <v>380</v>
      </c>
      <c r="D58" s="24" t="s">
        <v>250</v>
      </c>
      <c r="E58" s="298"/>
      <c r="F58" s="298"/>
      <c r="G58" s="298"/>
      <c r="H58" s="298"/>
      <c r="I58" s="298"/>
      <c r="J58" s="298"/>
      <c r="K58" s="236"/>
      <c r="L58" s="298"/>
      <c r="M58" s="331"/>
      <c r="N58" s="331"/>
      <c r="R58" s="12"/>
      <c r="S58" s="12"/>
      <c r="T58" s="12"/>
    </row>
    <row r="59" spans="1:22" x14ac:dyDescent="0.35">
      <c r="A59" s="317"/>
      <c r="B59" s="308"/>
      <c r="C59" s="24" t="s">
        <v>381</v>
      </c>
      <c r="D59" s="24" t="s">
        <v>250</v>
      </c>
      <c r="E59" s="298"/>
      <c r="F59" s="298"/>
      <c r="G59" s="298"/>
      <c r="H59" s="298"/>
      <c r="I59" s="298"/>
      <c r="J59" s="298"/>
      <c r="K59" s="236"/>
      <c r="L59" s="298"/>
      <c r="M59" s="331"/>
      <c r="N59" s="331"/>
      <c r="R59" s="12"/>
      <c r="S59" s="12"/>
      <c r="T59" s="12"/>
    </row>
    <row r="60" spans="1:22" x14ac:dyDescent="0.35">
      <c r="A60" s="317"/>
      <c r="B60" s="308"/>
      <c r="C60" s="24" t="s">
        <v>382</v>
      </c>
      <c r="D60" s="24" t="s">
        <v>250</v>
      </c>
      <c r="E60" s="298"/>
      <c r="F60" s="298"/>
      <c r="G60" s="298"/>
      <c r="H60" s="298"/>
      <c r="I60" s="298"/>
      <c r="J60" s="298"/>
      <c r="K60" s="236"/>
      <c r="L60" s="298"/>
      <c r="M60" s="331"/>
      <c r="N60" s="331"/>
      <c r="R60" s="12"/>
      <c r="S60" s="12"/>
      <c r="T60" s="12"/>
    </row>
    <row r="61" spans="1:22" x14ac:dyDescent="0.35">
      <c r="A61" s="317"/>
      <c r="B61" s="308"/>
      <c r="C61" s="24" t="s">
        <v>383</v>
      </c>
      <c r="D61" s="24" t="s">
        <v>254</v>
      </c>
      <c r="E61" s="298"/>
      <c r="F61" s="298"/>
      <c r="G61" s="298"/>
      <c r="H61" s="298"/>
      <c r="I61" s="298"/>
      <c r="J61" s="298"/>
      <c r="K61" s="236"/>
      <c r="L61" s="298"/>
      <c r="M61" s="331"/>
      <c r="N61" s="331"/>
      <c r="R61" s="12"/>
      <c r="S61" s="12"/>
      <c r="T61" s="12"/>
    </row>
    <row r="62" spans="1:22" x14ac:dyDescent="0.35">
      <c r="A62" s="317"/>
      <c r="B62" s="308"/>
      <c r="C62" s="24" t="s">
        <v>384</v>
      </c>
      <c r="D62" s="24" t="s">
        <v>254</v>
      </c>
      <c r="E62" s="298"/>
      <c r="F62" s="298"/>
      <c r="G62" s="298"/>
      <c r="H62" s="298"/>
      <c r="I62" s="298"/>
      <c r="J62" s="298"/>
      <c r="K62" s="236"/>
      <c r="L62" s="298"/>
      <c r="M62" s="331"/>
      <c r="N62" s="331"/>
      <c r="R62" s="12"/>
      <c r="S62" s="12"/>
      <c r="T62" s="12"/>
    </row>
    <row r="63" spans="1:22" ht="29" x14ac:dyDescent="0.35">
      <c r="A63" s="317"/>
      <c r="B63" s="308"/>
      <c r="C63" s="24" t="s">
        <v>385</v>
      </c>
      <c r="D63" s="24" t="s">
        <v>254</v>
      </c>
      <c r="E63" s="298"/>
      <c r="F63" s="298"/>
      <c r="G63" s="298"/>
      <c r="H63" s="298"/>
      <c r="I63" s="298"/>
      <c r="J63" s="298"/>
      <c r="K63" s="236"/>
      <c r="L63" s="298"/>
      <c r="M63" s="331"/>
      <c r="N63" s="331"/>
      <c r="R63" s="12"/>
      <c r="S63" s="12"/>
      <c r="T63" s="12"/>
    </row>
    <row r="64" spans="1:22" ht="41.5" customHeight="1" thickBot="1" x14ac:dyDescent="0.4">
      <c r="A64" s="318"/>
      <c r="B64" s="309"/>
      <c r="C64" s="19" t="s">
        <v>386</v>
      </c>
      <c r="D64" s="19" t="s">
        <v>250</v>
      </c>
      <c r="E64" s="270"/>
      <c r="F64" s="270"/>
      <c r="G64" s="270"/>
      <c r="H64" s="270"/>
      <c r="I64" s="270"/>
      <c r="J64" s="270"/>
      <c r="K64" s="320"/>
      <c r="L64" s="270"/>
      <c r="M64" s="332"/>
      <c r="N64" s="332"/>
      <c r="R64" s="12"/>
      <c r="S64" s="12"/>
      <c r="T64" s="12"/>
    </row>
    <row r="65" spans="1:22" x14ac:dyDescent="0.35">
      <c r="A65" s="316" t="s">
        <v>387</v>
      </c>
      <c r="B65" s="307" t="s">
        <v>126</v>
      </c>
      <c r="C65" s="85" t="s">
        <v>388</v>
      </c>
      <c r="D65" s="86" t="s">
        <v>254</v>
      </c>
      <c r="E65" s="310" t="s">
        <v>101</v>
      </c>
      <c r="F65" s="310" t="s">
        <v>101</v>
      </c>
      <c r="G65" s="310" t="s">
        <v>101</v>
      </c>
      <c r="H65" s="310" t="s">
        <v>101</v>
      </c>
      <c r="I65" s="310" t="s">
        <v>101</v>
      </c>
      <c r="J65" s="310" t="s">
        <v>159</v>
      </c>
      <c r="K65" s="319" t="s">
        <v>661</v>
      </c>
      <c r="L65" s="310" t="s">
        <v>254</v>
      </c>
      <c r="M65" s="330"/>
      <c r="N65" s="330"/>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331"/>
      <c r="N66" s="331"/>
      <c r="R66" s="12"/>
      <c r="S66" s="12"/>
      <c r="T66" s="12"/>
    </row>
    <row r="67" spans="1:22" ht="29" x14ac:dyDescent="0.35">
      <c r="A67" s="317"/>
      <c r="B67" s="308"/>
      <c r="C67" s="83" t="s">
        <v>390</v>
      </c>
      <c r="D67" s="24" t="s">
        <v>254</v>
      </c>
      <c r="E67" s="298"/>
      <c r="F67" s="298"/>
      <c r="G67" s="298"/>
      <c r="H67" s="298"/>
      <c r="I67" s="298"/>
      <c r="J67" s="298"/>
      <c r="K67" s="236"/>
      <c r="L67" s="298"/>
      <c r="M67" s="331"/>
      <c r="N67" s="331"/>
      <c r="R67" s="12"/>
      <c r="S67" s="12"/>
      <c r="T67" s="12"/>
    </row>
    <row r="68" spans="1:22" x14ac:dyDescent="0.35">
      <c r="A68" s="317"/>
      <c r="B68" s="308"/>
      <c r="C68" s="83" t="s">
        <v>391</v>
      </c>
      <c r="D68" s="24" t="s">
        <v>254</v>
      </c>
      <c r="E68" s="298"/>
      <c r="F68" s="298"/>
      <c r="G68" s="298"/>
      <c r="H68" s="298"/>
      <c r="I68" s="298"/>
      <c r="J68" s="298"/>
      <c r="K68" s="236"/>
      <c r="L68" s="298"/>
      <c r="M68" s="331"/>
      <c r="N68" s="331"/>
      <c r="R68" s="12"/>
      <c r="S68" s="12"/>
      <c r="T68" s="12"/>
    </row>
    <row r="69" spans="1:22" x14ac:dyDescent="0.35">
      <c r="A69" s="317"/>
      <c r="B69" s="308"/>
      <c r="C69" s="83" t="s">
        <v>392</v>
      </c>
      <c r="D69" s="24" t="s">
        <v>254</v>
      </c>
      <c r="E69" s="298"/>
      <c r="F69" s="298"/>
      <c r="G69" s="298"/>
      <c r="H69" s="298"/>
      <c r="I69" s="298"/>
      <c r="J69" s="298"/>
      <c r="K69" s="236"/>
      <c r="L69" s="298"/>
      <c r="M69" s="331"/>
      <c r="N69" s="331"/>
      <c r="R69" s="12"/>
      <c r="S69" s="12"/>
      <c r="T69" s="12"/>
    </row>
    <row r="70" spans="1:22" x14ac:dyDescent="0.35">
      <c r="A70" s="317"/>
      <c r="B70" s="308"/>
      <c r="C70" s="83" t="s">
        <v>393</v>
      </c>
      <c r="D70" s="24" t="s">
        <v>254</v>
      </c>
      <c r="E70" s="298"/>
      <c r="F70" s="298"/>
      <c r="G70" s="298"/>
      <c r="H70" s="298"/>
      <c r="I70" s="298"/>
      <c r="J70" s="298"/>
      <c r="K70" s="236"/>
      <c r="L70" s="298"/>
      <c r="M70" s="331"/>
      <c r="N70" s="331"/>
      <c r="R70" s="12"/>
      <c r="S70" s="12"/>
      <c r="T70" s="12"/>
    </row>
    <row r="71" spans="1:22" ht="15" thickBot="1" x14ac:dyDescent="0.4">
      <c r="A71" s="318"/>
      <c r="B71" s="309"/>
      <c r="C71" s="100" t="s">
        <v>394</v>
      </c>
      <c r="D71" s="19" t="s">
        <v>254</v>
      </c>
      <c r="E71" s="270"/>
      <c r="F71" s="270"/>
      <c r="G71" s="270"/>
      <c r="H71" s="270"/>
      <c r="I71" s="270"/>
      <c r="J71" s="270"/>
      <c r="K71" s="320"/>
      <c r="L71" s="270"/>
      <c r="M71" s="332"/>
      <c r="N71" s="332"/>
      <c r="R71" s="12"/>
      <c r="S71" s="12"/>
      <c r="T71" s="12"/>
    </row>
    <row r="72" spans="1:22" x14ac:dyDescent="0.35">
      <c r="A72" s="316" t="s">
        <v>395</v>
      </c>
      <c r="B72" s="307" t="s">
        <v>127</v>
      </c>
      <c r="C72" s="85" t="s">
        <v>396</v>
      </c>
      <c r="D72" s="86" t="s">
        <v>254</v>
      </c>
      <c r="E72" s="310" t="s">
        <v>101</v>
      </c>
      <c r="F72" s="310" t="s">
        <v>101</v>
      </c>
      <c r="G72" s="310" t="s">
        <v>101</v>
      </c>
      <c r="H72" s="310" t="s">
        <v>101</v>
      </c>
      <c r="I72" s="310" t="s">
        <v>101</v>
      </c>
      <c r="J72" s="310" t="s">
        <v>159</v>
      </c>
      <c r="K72" s="311" t="s">
        <v>661</v>
      </c>
      <c r="L72" s="310" t="s">
        <v>254</v>
      </c>
      <c r="M72" s="330"/>
      <c r="N72" s="330"/>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17"/>
      <c r="B73" s="308"/>
      <c r="C73" s="83" t="s">
        <v>397</v>
      </c>
      <c r="D73" s="24" t="s">
        <v>254</v>
      </c>
      <c r="E73" s="298"/>
      <c r="F73" s="298"/>
      <c r="G73" s="298"/>
      <c r="H73" s="298"/>
      <c r="I73" s="298"/>
      <c r="J73" s="298"/>
      <c r="K73" s="312"/>
      <c r="L73" s="298"/>
      <c r="M73" s="331"/>
      <c r="N73" s="331"/>
      <c r="R73" s="12"/>
      <c r="S73" s="12"/>
      <c r="T73" s="12"/>
    </row>
    <row r="74" spans="1:22" x14ac:dyDescent="0.35">
      <c r="A74" s="317"/>
      <c r="B74" s="308"/>
      <c r="C74" s="83" t="s">
        <v>398</v>
      </c>
      <c r="D74" s="24" t="s">
        <v>254</v>
      </c>
      <c r="E74" s="298"/>
      <c r="F74" s="298"/>
      <c r="G74" s="298"/>
      <c r="H74" s="298"/>
      <c r="I74" s="298"/>
      <c r="J74" s="298"/>
      <c r="K74" s="312"/>
      <c r="L74" s="298"/>
      <c r="M74" s="331"/>
      <c r="N74" s="331"/>
      <c r="R74" s="12"/>
      <c r="S74" s="12"/>
      <c r="T74" s="12"/>
    </row>
    <row r="75" spans="1:22" x14ac:dyDescent="0.35">
      <c r="A75" s="317"/>
      <c r="B75" s="308"/>
      <c r="C75" s="83" t="s">
        <v>399</v>
      </c>
      <c r="D75" s="24" t="s">
        <v>254</v>
      </c>
      <c r="E75" s="298"/>
      <c r="F75" s="298"/>
      <c r="G75" s="298"/>
      <c r="H75" s="298"/>
      <c r="I75" s="298"/>
      <c r="J75" s="298"/>
      <c r="K75" s="312"/>
      <c r="L75" s="298"/>
      <c r="M75" s="331"/>
      <c r="N75" s="331"/>
      <c r="R75" s="12"/>
      <c r="S75" s="12"/>
      <c r="T75" s="12"/>
    </row>
    <row r="76" spans="1:22" ht="15" thickBot="1" x14ac:dyDescent="0.4">
      <c r="A76" s="318"/>
      <c r="B76" s="309"/>
      <c r="C76" s="89" t="s">
        <v>400</v>
      </c>
      <c r="D76" s="19" t="s">
        <v>254</v>
      </c>
      <c r="E76" s="270"/>
      <c r="F76" s="270"/>
      <c r="G76" s="270"/>
      <c r="H76" s="270"/>
      <c r="I76" s="270"/>
      <c r="J76" s="270"/>
      <c r="K76" s="430"/>
      <c r="L76" s="270"/>
      <c r="M76" s="332"/>
      <c r="N76" s="332"/>
      <c r="R76" s="12"/>
      <c r="S76" s="12"/>
      <c r="T76" s="12"/>
    </row>
    <row r="77" spans="1:22" x14ac:dyDescent="0.35">
      <c r="A77" s="453" t="s">
        <v>401</v>
      </c>
      <c r="B77" s="307" t="s">
        <v>128</v>
      </c>
      <c r="C77" s="85" t="s">
        <v>402</v>
      </c>
      <c r="D77" s="79" t="s">
        <v>250</v>
      </c>
      <c r="E77" s="310" t="s">
        <v>432</v>
      </c>
      <c r="F77" s="310" t="s">
        <v>441</v>
      </c>
      <c r="G77" s="310" t="s">
        <v>420</v>
      </c>
      <c r="H77" s="310" t="s">
        <v>628</v>
      </c>
      <c r="I77" s="310" t="s">
        <v>436</v>
      </c>
      <c r="J77" s="310" t="s">
        <v>157</v>
      </c>
      <c r="K77" s="319" t="s">
        <v>1320</v>
      </c>
      <c r="L77" s="310" t="s">
        <v>254</v>
      </c>
      <c r="M77" s="330"/>
      <c r="N77" s="330"/>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455"/>
      <c r="B78" s="308"/>
      <c r="C78" s="83" t="s">
        <v>403</v>
      </c>
      <c r="D78" s="3" t="s">
        <v>254</v>
      </c>
      <c r="E78" s="298"/>
      <c r="F78" s="298"/>
      <c r="G78" s="298"/>
      <c r="H78" s="298"/>
      <c r="I78" s="298"/>
      <c r="J78" s="298"/>
      <c r="K78" s="236"/>
      <c r="L78" s="298"/>
      <c r="M78" s="331"/>
      <c r="N78" s="331"/>
      <c r="R78" s="12"/>
      <c r="S78" s="12"/>
      <c r="T78" s="12"/>
    </row>
    <row r="79" spans="1:22" x14ac:dyDescent="0.35">
      <c r="A79" s="455"/>
      <c r="B79" s="308"/>
      <c r="C79" s="83" t="s">
        <v>404</v>
      </c>
      <c r="D79" s="3" t="s">
        <v>254</v>
      </c>
      <c r="E79" s="298"/>
      <c r="F79" s="298"/>
      <c r="G79" s="298"/>
      <c r="H79" s="298"/>
      <c r="I79" s="298"/>
      <c r="J79" s="298"/>
      <c r="K79" s="236"/>
      <c r="L79" s="298"/>
      <c r="M79" s="331"/>
      <c r="N79" s="331"/>
      <c r="R79" s="12"/>
      <c r="S79" s="12"/>
      <c r="T79" s="12"/>
    </row>
    <row r="80" spans="1:22" x14ac:dyDescent="0.35">
      <c r="A80" s="455"/>
      <c r="B80" s="308"/>
      <c r="C80" s="84" t="s">
        <v>405</v>
      </c>
      <c r="D80" s="3" t="s">
        <v>250</v>
      </c>
      <c r="E80" s="298"/>
      <c r="F80" s="298"/>
      <c r="G80" s="298"/>
      <c r="H80" s="298"/>
      <c r="I80" s="298"/>
      <c r="J80" s="298"/>
      <c r="K80" s="236"/>
      <c r="L80" s="298"/>
      <c r="M80" s="331"/>
      <c r="N80" s="331"/>
      <c r="R80" s="12"/>
      <c r="S80" s="12"/>
      <c r="T80" s="12"/>
    </row>
    <row r="81" spans="1:22" ht="29" x14ac:dyDescent="0.35">
      <c r="A81" s="455"/>
      <c r="B81" s="308"/>
      <c r="C81" s="84" t="s">
        <v>406</v>
      </c>
      <c r="D81" s="3" t="s">
        <v>250</v>
      </c>
      <c r="E81" s="298"/>
      <c r="F81" s="298"/>
      <c r="G81" s="298"/>
      <c r="H81" s="298"/>
      <c r="I81" s="298"/>
      <c r="J81" s="298"/>
      <c r="K81" s="236"/>
      <c r="L81" s="298"/>
      <c r="M81" s="331"/>
      <c r="N81" s="331"/>
      <c r="R81" s="12"/>
      <c r="S81" s="12"/>
      <c r="T81" s="12"/>
    </row>
    <row r="82" spans="1:22" ht="29" x14ac:dyDescent="0.35">
      <c r="A82" s="455"/>
      <c r="B82" s="308"/>
      <c r="C82" s="84" t="s">
        <v>407</v>
      </c>
      <c r="D82" s="3" t="s">
        <v>250</v>
      </c>
      <c r="E82" s="298"/>
      <c r="F82" s="298"/>
      <c r="G82" s="298"/>
      <c r="H82" s="298"/>
      <c r="I82" s="298"/>
      <c r="J82" s="298"/>
      <c r="K82" s="236"/>
      <c r="L82" s="298"/>
      <c r="M82" s="331"/>
      <c r="N82" s="331"/>
      <c r="R82" s="12"/>
      <c r="S82" s="12"/>
      <c r="T82" s="12"/>
    </row>
    <row r="83" spans="1:22" ht="15" thickBot="1" x14ac:dyDescent="0.4">
      <c r="A83" s="454"/>
      <c r="B83" s="309"/>
      <c r="C83" s="98" t="s">
        <v>408</v>
      </c>
      <c r="D83" s="15" t="s">
        <v>254</v>
      </c>
      <c r="E83" s="270"/>
      <c r="F83" s="270"/>
      <c r="G83" s="270"/>
      <c r="H83" s="270"/>
      <c r="I83" s="270"/>
      <c r="J83" s="270"/>
      <c r="K83" s="320"/>
      <c r="L83" s="270"/>
      <c r="M83" s="332"/>
      <c r="N83" s="332"/>
      <c r="R83" s="12"/>
      <c r="S83" s="12"/>
      <c r="T83" s="12"/>
    </row>
    <row r="84" spans="1:22" x14ac:dyDescent="0.35">
      <c r="A84" s="453" t="s">
        <v>409</v>
      </c>
      <c r="B84" s="307" t="s">
        <v>129</v>
      </c>
      <c r="C84" s="99" t="s">
        <v>410</v>
      </c>
      <c r="D84" s="79" t="s">
        <v>254</v>
      </c>
      <c r="E84" s="310" t="s">
        <v>101</v>
      </c>
      <c r="F84" s="310" t="s">
        <v>101</v>
      </c>
      <c r="G84" s="310" t="s">
        <v>101</v>
      </c>
      <c r="H84" s="310" t="s">
        <v>101</v>
      </c>
      <c r="I84" s="310" t="s">
        <v>101</v>
      </c>
      <c r="J84" s="310" t="s">
        <v>159</v>
      </c>
      <c r="K84" s="319" t="s">
        <v>661</v>
      </c>
      <c r="L84" s="310" t="s">
        <v>254</v>
      </c>
      <c r="M84" s="330"/>
      <c r="N84" s="330"/>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455"/>
      <c r="B85" s="308"/>
      <c r="C85" s="84" t="s">
        <v>411</v>
      </c>
      <c r="D85" s="3" t="s">
        <v>254</v>
      </c>
      <c r="E85" s="298"/>
      <c r="F85" s="298"/>
      <c r="G85" s="298"/>
      <c r="H85" s="298"/>
      <c r="I85" s="298"/>
      <c r="J85" s="298"/>
      <c r="K85" s="236"/>
      <c r="L85" s="298"/>
      <c r="M85" s="331"/>
      <c r="N85" s="331"/>
      <c r="R85" s="12"/>
      <c r="S85" s="12"/>
      <c r="T85" s="12"/>
    </row>
    <row r="86" spans="1:22" x14ac:dyDescent="0.35">
      <c r="A86" s="455"/>
      <c r="B86" s="308"/>
      <c r="C86" s="84" t="s">
        <v>412</v>
      </c>
      <c r="D86" s="3" t="s">
        <v>254</v>
      </c>
      <c r="E86" s="298"/>
      <c r="F86" s="298"/>
      <c r="G86" s="298"/>
      <c r="H86" s="298"/>
      <c r="I86" s="298"/>
      <c r="J86" s="298"/>
      <c r="K86" s="236"/>
      <c r="L86" s="298"/>
      <c r="M86" s="331"/>
      <c r="N86" s="331"/>
      <c r="R86" s="12"/>
      <c r="S86" s="12"/>
      <c r="T86" s="12"/>
    </row>
    <row r="87" spans="1:22" ht="15" thickBot="1" x14ac:dyDescent="0.4">
      <c r="A87" s="456"/>
      <c r="B87" s="309"/>
      <c r="C87" s="87" t="s">
        <v>413</v>
      </c>
      <c r="D87" s="81" t="s">
        <v>254</v>
      </c>
      <c r="E87" s="299"/>
      <c r="F87" s="299"/>
      <c r="G87" s="299"/>
      <c r="H87" s="299"/>
      <c r="I87" s="299"/>
      <c r="J87" s="299"/>
      <c r="K87" s="301"/>
      <c r="L87" s="299"/>
      <c r="M87" s="333"/>
      <c r="N87" s="333"/>
      <c r="R87" s="12" t="str">
        <f>IF(OR(J87='Drop downs'!$G$7,J87='Drop downs'!$G$5), B87&amp;": "&amp;K87&amp;CHAR(10),"")</f>
        <v/>
      </c>
      <c r="S87" s="12" t="str">
        <f>IF(J87='Drop downs'!$G$2,B87&amp;": "&amp;K87&amp;""," ")</f>
        <v xml:space="preserve"> </v>
      </c>
      <c r="T87" s="12"/>
    </row>
    <row r="89" spans="1:22" x14ac:dyDescent="0.35">
      <c r="A89" s="231" t="s">
        <v>57</v>
      </c>
      <c r="B89" s="231"/>
      <c r="C89" s="231"/>
      <c r="D89" s="231"/>
      <c r="E89" s="231"/>
      <c r="F89" s="231"/>
      <c r="G89" s="231"/>
      <c r="H89" s="231"/>
      <c r="I89" s="231"/>
      <c r="J89" s="231"/>
      <c r="K89" s="231"/>
      <c r="L89" s="231"/>
      <c r="M89" s="231"/>
    </row>
    <row r="90" spans="1:22" s="2" customFormat="1" ht="129" customHeight="1" x14ac:dyDescent="0.35">
      <c r="A90" s="236" t="str">
        <f>R8&amp;R18&amp;R20&amp;R28&amp;R36&amp;R42&amp;R47&amp;R48&amp;R49&amp;R54&amp;R57&amp;R65&amp;R72&amp;R77&amp;R84&amp;R87</f>
        <v/>
      </c>
      <c r="B90" s="236"/>
      <c r="C90" s="236"/>
      <c r="D90" s="236"/>
      <c r="E90" s="236"/>
      <c r="F90" s="236"/>
      <c r="G90" s="236"/>
      <c r="H90" s="236"/>
      <c r="I90" s="236"/>
      <c r="J90" s="236"/>
      <c r="K90" s="236"/>
      <c r="L90" s="236"/>
      <c r="M90" s="236"/>
    </row>
    <row r="91" spans="1:22" x14ac:dyDescent="0.35">
      <c r="A91" s="231" t="s">
        <v>59</v>
      </c>
      <c r="B91" s="231"/>
      <c r="C91" s="231"/>
      <c r="D91" s="231"/>
      <c r="E91" s="231"/>
      <c r="F91" s="231"/>
      <c r="G91" s="231"/>
      <c r="H91" s="231"/>
      <c r="I91" s="231"/>
      <c r="J91" s="231"/>
      <c r="K91" s="231"/>
      <c r="L91" s="231"/>
      <c r="M91" s="231"/>
    </row>
    <row r="92" spans="1:22" ht="50.5" customHeight="1" x14ac:dyDescent="0.35">
      <c r="A92" s="236" t="str">
        <f>S8&amp;S18&amp;S20&amp;S28&amp;S36&amp;S42&amp;S47&amp;S48&amp;S49&amp;S54&amp;S57&amp;S65&amp;S72&amp;S77&amp;S84&amp;S87</f>
        <v xml:space="preserve">               </v>
      </c>
      <c r="B92" s="236"/>
      <c r="C92" s="236"/>
      <c r="D92" s="236"/>
      <c r="E92" s="236"/>
      <c r="F92" s="236"/>
      <c r="G92" s="236"/>
      <c r="H92" s="236"/>
      <c r="I92" s="236"/>
      <c r="J92" s="236"/>
      <c r="K92" s="236"/>
      <c r="L92" s="236"/>
      <c r="M92" s="236"/>
    </row>
    <row r="93" spans="1:22" x14ac:dyDescent="0.35">
      <c r="A93" s="231" t="s">
        <v>61</v>
      </c>
      <c r="B93" s="231"/>
      <c r="C93" s="231"/>
      <c r="D93" s="231"/>
      <c r="E93" s="231"/>
      <c r="F93" s="231"/>
      <c r="G93" s="231"/>
      <c r="H93" s="231"/>
      <c r="I93" s="231"/>
      <c r="J93" s="231"/>
      <c r="K93" s="231"/>
      <c r="L93" s="231"/>
      <c r="M93" s="231"/>
    </row>
    <row r="94" spans="1:22" ht="150" customHeight="1" x14ac:dyDescent="0.35">
      <c r="A94" s="232"/>
      <c r="B94" s="232"/>
      <c r="C94" s="232"/>
      <c r="D94" s="232"/>
      <c r="E94" s="232"/>
      <c r="F94" s="232"/>
      <c r="G94" s="232"/>
      <c r="H94" s="232"/>
      <c r="I94" s="232"/>
      <c r="J94" s="232"/>
      <c r="K94" s="232"/>
      <c r="L94" s="232"/>
      <c r="M94" s="232"/>
    </row>
    <row r="95" spans="1:22" x14ac:dyDescent="0.35">
      <c r="A95" s="231" t="s">
        <v>46</v>
      </c>
      <c r="B95" s="231"/>
      <c r="C95" s="231"/>
      <c r="D95" s="231"/>
      <c r="E95" s="231"/>
      <c r="F95" s="231"/>
      <c r="G95" s="231"/>
      <c r="H95" s="231"/>
      <c r="I95" s="231"/>
      <c r="J95" s="231"/>
      <c r="K95" s="231"/>
      <c r="L95" s="231"/>
      <c r="M95" s="231"/>
    </row>
    <row r="96" spans="1:22" ht="186.75" customHeight="1" x14ac:dyDescent="0.35">
      <c r="A96" s="232" t="str">
        <f>U8&amp;U18&amp;U20&amp;U28&amp;U36&amp;U42&amp;U47&amp;U49&amp;U54&amp;U57&amp;U65&amp;U72&amp;U77&amp;U84</f>
        <v/>
      </c>
      <c r="B96" s="277"/>
      <c r="C96" s="232"/>
      <c r="D96" s="232"/>
      <c r="E96" s="232"/>
      <c r="F96" s="232"/>
      <c r="G96" s="232"/>
      <c r="H96" s="232"/>
      <c r="I96" s="232"/>
      <c r="J96" s="232"/>
      <c r="K96" s="232"/>
      <c r="L96" s="232"/>
      <c r="M96" s="232"/>
    </row>
    <row r="97" spans="1:14" x14ac:dyDescent="0.35">
      <c r="A97" s="295" t="s">
        <v>320</v>
      </c>
      <c r="B97" s="296"/>
      <c r="C97" s="296"/>
      <c r="D97" s="296"/>
      <c r="E97" s="296"/>
      <c r="F97" s="296"/>
      <c r="G97" s="296"/>
      <c r="H97" s="296"/>
      <c r="I97" s="296"/>
      <c r="J97" s="296"/>
      <c r="K97" s="296"/>
      <c r="L97" s="296"/>
      <c r="M97" s="296"/>
      <c r="N97" s="297"/>
    </row>
    <row r="98" spans="1:14" x14ac:dyDescent="0.35">
      <c r="A98" s="232" t="str">
        <f>V8&amp;V18&amp;V20&amp;V28&amp;V36&amp;V42&amp;V47&amp;V49&amp;V54&amp;V57&amp;V65&amp;V72&amp;V77&amp;V84</f>
        <v/>
      </c>
      <c r="B98" s="277"/>
      <c r="C98" s="232"/>
      <c r="D98" s="232"/>
      <c r="E98" s="232"/>
      <c r="F98" s="232"/>
      <c r="G98" s="232"/>
      <c r="H98" s="232"/>
      <c r="I98" s="232"/>
      <c r="J98" s="232"/>
      <c r="K98" s="232"/>
      <c r="L98" s="232"/>
      <c r="M98" s="232"/>
    </row>
  </sheetData>
  <sheetProtection algorithmName="SHA-512" hashValue="faHHAdfJDtty4vYBlkHzNTyXxeHBIRsS91Wfc1KFr9KygDKBbnGls9otw93QNB6vRSqPfNn3gBg8O/ijvM2H0w==" saltValue="ufuH1rYGyQ82vx12tlQV4w==" spinCount="100000" sheet="1" objects="1" scenarios="1"/>
  <autoFilter ref="A7:M87" xr:uid="{D2C47CAF-421C-4D58-AA7A-22430CCF83D7}"/>
  <mergeCells count="184">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339" priority="8">
      <formula>$D50="No"</formula>
    </cfRule>
  </conditionalFormatting>
  <conditionalFormatting sqref="C8:D87">
    <cfRule type="expression" dxfId="338" priority="7">
      <formula>$D8="No"</formula>
    </cfRule>
  </conditionalFormatting>
  <conditionalFormatting sqref="J8 J18 J28 J49 J57 J65 J72 J77">
    <cfRule type="cellIs" dxfId="337" priority="45" operator="equal">
      <formula>"Significant Positive"</formula>
    </cfRule>
    <cfRule type="cellIs" dxfId="336" priority="44" operator="equal">
      <formula>"Minor Positive"</formula>
    </cfRule>
    <cfRule type="cellIs" dxfId="335" priority="43" operator="equal">
      <formula>"Neutral"</formula>
    </cfRule>
    <cfRule type="cellIs" dxfId="334" priority="42" operator="equal">
      <formula>"Uncertain"</formula>
    </cfRule>
    <cfRule type="cellIs" dxfId="333" priority="41" operator="equal">
      <formula>"Minor Negative"</formula>
    </cfRule>
    <cfRule type="cellIs" dxfId="332" priority="40" operator="equal">
      <formula>"Significant Negative"</formula>
    </cfRule>
  </conditionalFormatting>
  <conditionalFormatting sqref="J20">
    <cfRule type="cellIs" dxfId="331" priority="33" operator="equal">
      <formula>"Significant Positive"</formula>
    </cfRule>
    <cfRule type="cellIs" dxfId="330" priority="32" operator="equal">
      <formula>"Minor Positive"</formula>
    </cfRule>
    <cfRule type="cellIs" dxfId="329" priority="31" operator="equal">
      <formula>"Neutral"</formula>
    </cfRule>
    <cfRule type="cellIs" dxfId="328" priority="29" operator="equal">
      <formula>"Minor Negative"</formula>
    </cfRule>
    <cfRule type="cellIs" dxfId="327" priority="30" operator="equal">
      <formula>"Uncertain"</formula>
    </cfRule>
    <cfRule type="cellIs" dxfId="326" priority="28" operator="equal">
      <formula>"Significant Negative"</formula>
    </cfRule>
  </conditionalFormatting>
  <conditionalFormatting sqref="J36">
    <cfRule type="cellIs" dxfId="325" priority="22" operator="equal">
      <formula>"Significant Negative"</formula>
    </cfRule>
    <cfRule type="cellIs" dxfId="324" priority="23" operator="equal">
      <formula>"Minor Negative"</formula>
    </cfRule>
    <cfRule type="cellIs" dxfId="323" priority="24" operator="equal">
      <formula>"Uncertain"</formula>
    </cfRule>
    <cfRule type="cellIs" dxfId="322" priority="25" operator="equal">
      <formula>"Neutral"</formula>
    </cfRule>
    <cfRule type="cellIs" dxfId="321" priority="26" operator="equal">
      <formula>"Minor Positive"</formula>
    </cfRule>
    <cfRule type="cellIs" dxfId="320" priority="27" operator="equal">
      <formula>"Significant Positive"</formula>
    </cfRule>
  </conditionalFormatting>
  <conditionalFormatting sqref="J42">
    <cfRule type="cellIs" dxfId="319" priority="21" operator="equal">
      <formula>"Significant Positive"</formula>
    </cfRule>
    <cfRule type="cellIs" dxfId="318" priority="19" operator="equal">
      <formula>"Neutral"</formula>
    </cfRule>
    <cfRule type="cellIs" dxfId="317" priority="20" operator="equal">
      <formula>"Minor Positive"</formula>
    </cfRule>
    <cfRule type="cellIs" dxfId="316" priority="18" operator="equal">
      <formula>"Uncertain"</formula>
    </cfRule>
    <cfRule type="cellIs" dxfId="315" priority="17" operator="equal">
      <formula>"Minor Negative"</formula>
    </cfRule>
    <cfRule type="cellIs" dxfId="314" priority="16" operator="equal">
      <formula>"Significant Negative"</formula>
    </cfRule>
  </conditionalFormatting>
  <conditionalFormatting sqref="J47">
    <cfRule type="cellIs" dxfId="313" priority="34" operator="equal">
      <formula>"Significant Negative"</formula>
    </cfRule>
    <cfRule type="cellIs" dxfId="312" priority="36" operator="equal">
      <formula>"Uncertain"</formula>
    </cfRule>
    <cfRule type="cellIs" dxfId="311" priority="37" operator="equal">
      <formula>"Neutral"</formula>
    </cfRule>
    <cfRule type="cellIs" dxfId="310" priority="38" operator="equal">
      <formula>"Minor Positive"</formula>
    </cfRule>
    <cfRule type="cellIs" dxfId="309" priority="39" operator="equal">
      <formula>"Significant Positive"</formula>
    </cfRule>
    <cfRule type="cellIs" dxfId="308" priority="35" operator="equal">
      <formula>"Minor Negative"</formula>
    </cfRule>
  </conditionalFormatting>
  <conditionalFormatting sqref="J54">
    <cfRule type="cellIs" dxfId="307" priority="12" operator="equal">
      <formula>"Uncertain"</formula>
    </cfRule>
    <cfRule type="cellIs" dxfId="306" priority="10" operator="equal">
      <formula>"Significant Negative"</formula>
    </cfRule>
    <cfRule type="cellIs" dxfId="305" priority="15" operator="equal">
      <formula>"Significant Positive"</formula>
    </cfRule>
    <cfRule type="cellIs" dxfId="304" priority="14" operator="equal">
      <formula>"Minor Positive"</formula>
    </cfRule>
    <cfRule type="cellIs" dxfId="303" priority="13" operator="equal">
      <formula>"Neutral"</formula>
    </cfRule>
    <cfRule type="cellIs" dxfId="302" priority="11" operator="equal">
      <formula>"Minor Negative"</formula>
    </cfRule>
  </conditionalFormatting>
  <conditionalFormatting sqref="J84">
    <cfRule type="cellIs" dxfId="301" priority="2" operator="equal">
      <formula>"Minor Negative"</formula>
    </cfRule>
    <cfRule type="cellIs" dxfId="300" priority="3" operator="equal">
      <formula>"Uncertain"</formula>
    </cfRule>
    <cfRule type="cellIs" dxfId="299" priority="4" operator="equal">
      <formula>"Neutral"</formula>
    </cfRule>
    <cfRule type="cellIs" dxfId="298" priority="5" operator="equal">
      <formula>"Minor Positive"</formula>
    </cfRule>
    <cfRule type="cellIs" dxfId="297" priority="1" operator="equal">
      <formula>"Significant Negative"</formula>
    </cfRule>
    <cfRule type="cellIs" dxfId="296" priority="6" operator="equal">
      <formula>"Significant Positive"</formula>
    </cfRule>
  </conditionalFormatting>
  <pageMargins left="0.7" right="0.7" top="0.75" bottom="0.75" header="0.3" footer="0.3"/>
  <pageSetup orientation="portrait" horizontalDpi="4294967293" verticalDpi="4294967293"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E715D-367D-4660-8525-A738EAEF05C5}">
  <sheetPr codeName="Sheet48">
    <tabColor theme="4" tint="0.79998168889431442"/>
  </sheetPr>
  <dimension ref="A1:V98"/>
  <sheetViews>
    <sheetView zoomScale="40" zoomScaleNormal="40" workbookViewId="0">
      <selection activeCell="C18" sqref="C18"/>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357" t="s">
        <v>1321</v>
      </c>
      <c r="D1" s="261"/>
      <c r="E1" s="261"/>
      <c r="F1" s="262"/>
      <c r="G1" s="16"/>
      <c r="I1" s="7"/>
      <c r="J1" s="7"/>
      <c r="K1" s="7"/>
    </row>
    <row r="2" spans="1:22" x14ac:dyDescent="0.35">
      <c r="A2" s="74" t="s">
        <v>29</v>
      </c>
      <c r="B2" s="9"/>
      <c r="C2" s="263" t="s">
        <v>1322</v>
      </c>
      <c r="D2" s="263"/>
      <c r="E2" s="263"/>
      <c r="F2" s="264"/>
      <c r="I2" s="8"/>
      <c r="J2" s="8"/>
      <c r="K2" s="8"/>
    </row>
    <row r="3" spans="1:22" ht="40" customHeight="1" x14ac:dyDescent="0.35">
      <c r="A3" s="75" t="s">
        <v>30</v>
      </c>
      <c r="B3" s="4"/>
      <c r="C3" s="263" t="s">
        <v>1323</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1324</v>
      </c>
      <c r="L8" s="310"/>
      <c r="M8" s="314"/>
      <c r="N8" s="330"/>
      <c r="R8" s="12" t="str">
        <f>IF(OR(J8='Drop downs'!$G$7,J8='Drop downs'!$G$5), B8&amp;": "&amp;K8&amp;CHAR(10),"")</f>
        <v/>
      </c>
      <c r="S8" s="12" t="str">
        <f>IF(J8='Drop downs'!$G$2,B8&amp;": "&amp;K8&amp;""," ")</f>
        <v xml:space="preserve"> </v>
      </c>
      <c r="T8" s="12" t="str">
        <f>IF(Strategic_Policy_09!E8='Drop downs'!$B$6,Strategic_Policy_09!B8&amp;": "&amp;Strategic_Policy_09!K8&amp;"","")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ht="29"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ht="29" x14ac:dyDescent="0.35">
      <c r="A14" s="317"/>
      <c r="B14" s="328"/>
      <c r="C14" s="24" t="s">
        <v>327</v>
      </c>
      <c r="D14" s="24" t="s">
        <v>254</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15" thickBot="1" x14ac:dyDescent="0.4">
      <c r="A17" s="322"/>
      <c r="B17" s="267"/>
      <c r="C17" s="88" t="s">
        <v>330</v>
      </c>
      <c r="D17" s="88" t="s">
        <v>254</v>
      </c>
      <c r="E17" s="397"/>
      <c r="F17" s="397"/>
      <c r="G17" s="397"/>
      <c r="H17" s="397"/>
      <c r="I17" s="397"/>
      <c r="J17" s="299"/>
      <c r="K17" s="301"/>
      <c r="L17" s="299"/>
      <c r="M17" s="303"/>
      <c r="N17" s="333"/>
      <c r="R17" s="12"/>
      <c r="S17" s="12"/>
      <c r="T17" s="12"/>
    </row>
    <row r="18" spans="1:22" ht="39" customHeight="1" x14ac:dyDescent="0.35">
      <c r="A18" s="462" t="s">
        <v>331</v>
      </c>
      <c r="B18" s="307" t="s">
        <v>117</v>
      </c>
      <c r="C18" s="92" t="s">
        <v>332</v>
      </c>
      <c r="D18" s="92" t="s">
        <v>254</v>
      </c>
      <c r="E18" s="272" t="s">
        <v>101</v>
      </c>
      <c r="F18" s="272" t="s">
        <v>101</v>
      </c>
      <c r="G18" s="272" t="s">
        <v>101</v>
      </c>
      <c r="H18" s="272" t="s">
        <v>101</v>
      </c>
      <c r="I18" s="272" t="s">
        <v>101</v>
      </c>
      <c r="J18" s="272" t="s">
        <v>159</v>
      </c>
      <c r="K18" s="300" t="s">
        <v>1324</v>
      </c>
      <c r="L18" s="272"/>
      <c r="M18" s="302"/>
      <c r="N18" s="334"/>
      <c r="R18" s="12" t="str">
        <f>IF(OR(J18='Drop downs'!$G$7,J18='Drop downs'!$G$5), B18&amp;": "&amp;K18&amp;CHAR(10),"")</f>
        <v/>
      </c>
      <c r="S18" s="12" t="str">
        <f>IF(J18='Drop downs'!$G$2,B18&amp;": "&amp;K18&amp;""," ")</f>
        <v xml:space="preserve"> </v>
      </c>
      <c r="T18" s="12" t="str">
        <f>IF(Strategic_Policy_09!E18='Drop downs'!$B$6,Strategic_Policy_09!B18&amp;": "&amp;Strategic_Policy_09!K18&amp;"","")</f>
        <v/>
      </c>
      <c r="U18" t="str">
        <f t="shared" ref="U18:U72" si="0">IF(M18&gt;0,B18&amp;":"&amp;M18&amp;"
","")</f>
        <v/>
      </c>
      <c r="V18" t="str">
        <f>IF(N18&gt;0,B18&amp;":"&amp;N18&amp;"
","")</f>
        <v/>
      </c>
    </row>
    <row r="19" spans="1:22" ht="50.25" customHeight="1" thickBot="1" x14ac:dyDescent="0.4">
      <c r="A19" s="456"/>
      <c r="B19" s="309"/>
      <c r="C19" s="88" t="s">
        <v>333</v>
      </c>
      <c r="D19" s="88" t="s">
        <v>254</v>
      </c>
      <c r="E19" s="299"/>
      <c r="F19" s="299"/>
      <c r="G19" s="299"/>
      <c r="H19" s="299"/>
      <c r="I19" s="299"/>
      <c r="J19" s="299"/>
      <c r="K19" s="301"/>
      <c r="L19" s="299"/>
      <c r="M19" s="303"/>
      <c r="N19" s="333"/>
      <c r="R19" s="12"/>
      <c r="S19" s="12"/>
      <c r="T19" s="12"/>
    </row>
    <row r="20" spans="1:22" ht="72.5" x14ac:dyDescent="0.35">
      <c r="A20" s="321" t="s">
        <v>334</v>
      </c>
      <c r="B20" s="307" t="s">
        <v>118</v>
      </c>
      <c r="C20" s="82" t="s">
        <v>335</v>
      </c>
      <c r="D20" s="82" t="s">
        <v>254</v>
      </c>
      <c r="E20" s="272" t="s">
        <v>101</v>
      </c>
      <c r="F20" s="272" t="s">
        <v>101</v>
      </c>
      <c r="G20" s="272" t="s">
        <v>101</v>
      </c>
      <c r="H20" s="272" t="s">
        <v>101</v>
      </c>
      <c r="I20" s="272" t="s">
        <v>101</v>
      </c>
      <c r="J20" s="272" t="s">
        <v>159</v>
      </c>
      <c r="K20" s="300" t="s">
        <v>1324</v>
      </c>
      <c r="L20" s="272"/>
      <c r="M20" s="302"/>
      <c r="N20" s="334"/>
      <c r="R20" s="12" t="str">
        <f>IF(OR(J20='Drop downs'!$G$7,J20='Drop downs'!$G$5), B20&amp;": "&amp;K20&amp;CHAR(10),"")</f>
        <v/>
      </c>
      <c r="S20" s="12" t="str">
        <f>IF(J20='Drop downs'!$G$2,B20&amp;": "&amp;K20&amp;""," ")</f>
        <v xml:space="preserve"> </v>
      </c>
      <c r="T20" s="12" t="str">
        <f>IF(Strategic_Policy_09!E20='Drop downs'!$B$6,Strategic_Policy_09!B20&amp;": "&amp;Strategic_Policy_09!K20&amp;"","")</f>
        <v/>
      </c>
      <c r="U20" t="str">
        <f t="shared" si="0"/>
        <v/>
      </c>
      <c r="V20" t="str">
        <f>IF(N20&gt;0,B20&amp;":"&amp;N20&amp;"
","")</f>
        <v/>
      </c>
    </row>
    <row r="21" spans="1:22" ht="14.5" customHeight="1" x14ac:dyDescent="0.35">
      <c r="A21" s="317"/>
      <c r="B21" s="308"/>
      <c r="C21" s="3" t="s">
        <v>336</v>
      </c>
      <c r="D21" s="3" t="s">
        <v>254</v>
      </c>
      <c r="E21" s="298"/>
      <c r="F21" s="298"/>
      <c r="G21" s="298"/>
      <c r="H21" s="298"/>
      <c r="I21" s="298"/>
      <c r="J21" s="298"/>
      <c r="K21" s="236"/>
      <c r="L21" s="298"/>
      <c r="M21" s="233"/>
      <c r="N21" s="331"/>
      <c r="R21" s="12"/>
      <c r="S21" s="12"/>
      <c r="T21" s="12"/>
    </row>
    <row r="22" spans="1:22" ht="14.5" customHeight="1" x14ac:dyDescent="0.35">
      <c r="A22" s="317"/>
      <c r="B22" s="308"/>
      <c r="C22" s="3" t="s">
        <v>337</v>
      </c>
      <c r="D22" s="3" t="s">
        <v>254</v>
      </c>
      <c r="E22" s="298"/>
      <c r="F22" s="298"/>
      <c r="G22" s="298"/>
      <c r="H22" s="298"/>
      <c r="I22" s="298"/>
      <c r="J22" s="298"/>
      <c r="K22" s="236"/>
      <c r="L22" s="298"/>
      <c r="M22" s="233"/>
      <c r="N22" s="331"/>
      <c r="R22" s="12"/>
      <c r="S22" s="12"/>
      <c r="T22" s="12"/>
    </row>
    <row r="23" spans="1:22" x14ac:dyDescent="0.35">
      <c r="A23" s="317"/>
      <c r="B23" s="308"/>
      <c r="C23" s="3" t="s">
        <v>338</v>
      </c>
      <c r="D23" s="3" t="s">
        <v>254</v>
      </c>
      <c r="E23" s="298"/>
      <c r="F23" s="298"/>
      <c r="G23" s="298"/>
      <c r="H23" s="298"/>
      <c r="I23" s="298"/>
      <c r="J23" s="298"/>
      <c r="K23" s="236"/>
      <c r="L23" s="298"/>
      <c r="M23" s="233"/>
      <c r="N23" s="331"/>
      <c r="R23" s="12"/>
      <c r="S23" s="12"/>
      <c r="T23" s="12"/>
    </row>
    <row r="24" spans="1:22" ht="14.5" customHeight="1" x14ac:dyDescent="0.35">
      <c r="A24" s="317"/>
      <c r="B24" s="308"/>
      <c r="C24" s="3" t="s">
        <v>339</v>
      </c>
      <c r="D24" s="3" t="s">
        <v>254</v>
      </c>
      <c r="E24" s="298"/>
      <c r="F24" s="298"/>
      <c r="G24" s="298"/>
      <c r="H24" s="298"/>
      <c r="I24" s="298"/>
      <c r="J24" s="298"/>
      <c r="K24" s="236"/>
      <c r="L24" s="298"/>
      <c r="M24" s="233"/>
      <c r="N24" s="331"/>
      <c r="R24" s="12"/>
      <c r="S24" s="12"/>
      <c r="T24" s="12"/>
    </row>
    <row r="25" spans="1:22" ht="29" x14ac:dyDescent="0.35">
      <c r="A25" s="317"/>
      <c r="B25" s="308"/>
      <c r="C25" s="3" t="s">
        <v>340</v>
      </c>
      <c r="D25" s="3" t="s">
        <v>254</v>
      </c>
      <c r="E25" s="298"/>
      <c r="F25" s="298"/>
      <c r="G25" s="298"/>
      <c r="H25" s="298"/>
      <c r="I25" s="298"/>
      <c r="J25" s="298"/>
      <c r="K25" s="236"/>
      <c r="L25" s="298"/>
      <c r="M25" s="233"/>
      <c r="N25" s="331"/>
      <c r="R25" s="12"/>
      <c r="S25" s="12"/>
      <c r="T25" s="12"/>
    </row>
    <row r="26" spans="1:22" ht="14.5" customHeight="1" x14ac:dyDescent="0.35">
      <c r="A26" s="317"/>
      <c r="B26" s="308"/>
      <c r="C26" s="3" t="s">
        <v>341</v>
      </c>
      <c r="D26" s="3" t="s">
        <v>254</v>
      </c>
      <c r="E26" s="298"/>
      <c r="F26" s="298"/>
      <c r="G26" s="298"/>
      <c r="H26" s="298"/>
      <c r="I26" s="298"/>
      <c r="J26" s="298"/>
      <c r="K26" s="236"/>
      <c r="L26" s="298"/>
      <c r="M26" s="233"/>
      <c r="N26" s="331"/>
      <c r="R26" s="12"/>
      <c r="S26" s="12"/>
      <c r="T26" s="12"/>
    </row>
    <row r="27" spans="1:22" ht="29.5" thickBot="1" x14ac:dyDescent="0.4">
      <c r="A27" s="322"/>
      <c r="B27" s="309"/>
      <c r="C27" s="80" t="s">
        <v>342</v>
      </c>
      <c r="D27" s="80" t="s">
        <v>254</v>
      </c>
      <c r="E27" s="299"/>
      <c r="F27" s="299"/>
      <c r="G27" s="299"/>
      <c r="H27" s="299"/>
      <c r="I27" s="299"/>
      <c r="J27" s="299"/>
      <c r="K27" s="301"/>
      <c r="L27" s="299"/>
      <c r="M27" s="303"/>
      <c r="N27" s="333"/>
      <c r="R27" s="12"/>
      <c r="S27" s="12"/>
      <c r="T27" s="12"/>
    </row>
    <row r="28" spans="1:22" ht="29" x14ac:dyDescent="0.35">
      <c r="A28" s="321" t="s">
        <v>343</v>
      </c>
      <c r="B28" s="307" t="s">
        <v>119</v>
      </c>
      <c r="C28" s="91" t="s">
        <v>344</v>
      </c>
      <c r="D28" s="82" t="s">
        <v>254</v>
      </c>
      <c r="E28" s="272" t="s">
        <v>101</v>
      </c>
      <c r="F28" s="272" t="s">
        <v>101</v>
      </c>
      <c r="G28" s="272" t="s">
        <v>101</v>
      </c>
      <c r="H28" s="272" t="s">
        <v>101</v>
      </c>
      <c r="I28" s="272" t="s">
        <v>101</v>
      </c>
      <c r="J28" s="272" t="s">
        <v>159</v>
      </c>
      <c r="K28" s="300" t="s">
        <v>1324</v>
      </c>
      <c r="L28" s="272"/>
      <c r="M28" s="302"/>
      <c r="N28" s="334"/>
      <c r="R28" s="12" t="str">
        <f>IF(OR(J28='Drop downs'!$G$7,J28='Drop downs'!$G$5), B28&amp;": "&amp;K28&amp;CHAR(10),"")</f>
        <v/>
      </c>
      <c r="S28" s="12" t="str">
        <f>IF(J28='Drop downs'!$G$2,B28&amp;": "&amp;K28&amp;""," ")</f>
        <v xml:space="preserve"> </v>
      </c>
      <c r="T28" s="12" t="str">
        <f>IF(Strategic_Policy_09!E28='Drop downs'!$B$6,Strategic_Policy_09!B28&amp;": "&amp;Strategic_Policy_09!K28&amp;"","")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22"/>
      <c r="B35" s="309"/>
      <c r="C35" s="93" t="s">
        <v>351</v>
      </c>
      <c r="D35" s="80" t="s">
        <v>254</v>
      </c>
      <c r="E35" s="299"/>
      <c r="F35" s="299"/>
      <c r="G35" s="299"/>
      <c r="H35" s="299"/>
      <c r="I35" s="299"/>
      <c r="J35" s="299"/>
      <c r="K35" s="301"/>
      <c r="L35" s="299"/>
      <c r="M35" s="303"/>
      <c r="N35" s="333"/>
      <c r="R35" s="12"/>
      <c r="S35" s="12"/>
      <c r="T35" s="12"/>
    </row>
    <row r="36" spans="1:22" x14ac:dyDescent="0.35">
      <c r="A36" s="321" t="s">
        <v>352</v>
      </c>
      <c r="B36" s="307" t="s">
        <v>120</v>
      </c>
      <c r="C36" s="82" t="s">
        <v>353</v>
      </c>
      <c r="D36" s="82" t="s">
        <v>254</v>
      </c>
      <c r="E36" s="272" t="s">
        <v>101</v>
      </c>
      <c r="F36" s="272" t="s">
        <v>101</v>
      </c>
      <c r="G36" s="272" t="s">
        <v>101</v>
      </c>
      <c r="H36" s="272" t="s">
        <v>101</v>
      </c>
      <c r="I36" s="272" t="s">
        <v>101</v>
      </c>
      <c r="J36" s="272" t="s">
        <v>159</v>
      </c>
      <c r="K36" s="300" t="s">
        <v>435</v>
      </c>
      <c r="L36" s="272"/>
      <c r="M36" s="302"/>
      <c r="N36" s="334"/>
      <c r="R36" s="12" t="str">
        <f>IF(OR(J36='Drop downs'!$G$7,J36='Drop downs'!$G$5), B36&amp;": "&amp;K36&amp;CHAR(10),"")</f>
        <v/>
      </c>
      <c r="S36" s="12" t="str">
        <f>IF(J36='Drop downs'!$G$2,B36&amp;": "&amp;K36&amp;""," ")</f>
        <v xml:space="preserve"> </v>
      </c>
      <c r="T36" s="12" t="str">
        <f>IF(Strategic_Policy_09!E36='Drop downs'!$B$6,Strategic_Policy_09!B36&amp;": "&amp;Strategic_Policy_09!K36&amp;"","")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22"/>
      <c r="B41" s="309"/>
      <c r="C41" s="80" t="s">
        <v>358</v>
      </c>
      <c r="D41" s="80" t="s">
        <v>254</v>
      </c>
      <c r="E41" s="299"/>
      <c r="F41" s="299"/>
      <c r="G41" s="299"/>
      <c r="H41" s="299"/>
      <c r="I41" s="299"/>
      <c r="J41" s="299"/>
      <c r="K41" s="301"/>
      <c r="L41" s="299"/>
      <c r="M41" s="303"/>
      <c r="N41" s="333"/>
      <c r="R41" s="12"/>
      <c r="S41" s="12"/>
      <c r="T41" s="12"/>
    </row>
    <row r="42" spans="1:22" ht="29" x14ac:dyDescent="0.35">
      <c r="A42" s="321" t="s">
        <v>359</v>
      </c>
      <c r="B42" s="307" t="s">
        <v>121</v>
      </c>
      <c r="C42" s="82" t="s">
        <v>360</v>
      </c>
      <c r="D42" s="82" t="s">
        <v>254</v>
      </c>
      <c r="E42" s="272" t="s">
        <v>101</v>
      </c>
      <c r="F42" s="272" t="s">
        <v>101</v>
      </c>
      <c r="G42" s="272" t="s">
        <v>101</v>
      </c>
      <c r="H42" s="272" t="s">
        <v>101</v>
      </c>
      <c r="I42" s="272" t="s">
        <v>101</v>
      </c>
      <c r="J42" s="272" t="s">
        <v>159</v>
      </c>
      <c r="K42" s="300" t="s">
        <v>435</v>
      </c>
      <c r="L42" s="272"/>
      <c r="M42" s="302"/>
      <c r="N42" s="334"/>
      <c r="R42" s="12" t="str">
        <f>IF(OR(J42='Drop downs'!$G$7,J42='Drop downs'!$G$5), B42&amp;": "&amp;K42&amp;CHAR(10),"")</f>
        <v/>
      </c>
      <c r="S42" s="12" t="str">
        <f>IF(J42='Drop downs'!$G$2,B42&amp;": "&amp;K42&amp;""," ")</f>
        <v xml:space="preserve"> </v>
      </c>
      <c r="T42" s="12" t="str">
        <f>IF(Strategic_Policy_09!E42='Drop downs'!$B$6,Strategic_Policy_09!B42&amp;": "&amp;Strategic_Policy_09!K42&amp;"","")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ht="29"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22"/>
      <c r="B46" s="309"/>
      <c r="C46" s="80" t="s">
        <v>364</v>
      </c>
      <c r="D46" s="80" t="s">
        <v>254</v>
      </c>
      <c r="E46" s="299"/>
      <c r="F46" s="299"/>
      <c r="G46" s="299"/>
      <c r="H46" s="299"/>
      <c r="I46" s="299"/>
      <c r="J46" s="299"/>
      <c r="K46" s="301"/>
      <c r="L46" s="299"/>
      <c r="M46" s="303"/>
      <c r="N46" s="333"/>
      <c r="R46" s="12"/>
      <c r="S46" s="12"/>
      <c r="T46" s="12"/>
    </row>
    <row r="47" spans="1:22" ht="43.5" x14ac:dyDescent="0.35">
      <c r="A47" s="321" t="s">
        <v>365</v>
      </c>
      <c r="B47" s="307" t="s">
        <v>122</v>
      </c>
      <c r="C47" s="82" t="s">
        <v>366</v>
      </c>
      <c r="D47" s="82" t="s">
        <v>254</v>
      </c>
      <c r="E47" s="272" t="s">
        <v>101</v>
      </c>
      <c r="F47" s="272" t="s">
        <v>101</v>
      </c>
      <c r="G47" s="272" t="s">
        <v>101</v>
      </c>
      <c r="H47" s="272" t="s">
        <v>101</v>
      </c>
      <c r="I47" s="272" t="s">
        <v>101</v>
      </c>
      <c r="J47" s="272" t="s">
        <v>159</v>
      </c>
      <c r="K47" s="272" t="s">
        <v>435</v>
      </c>
      <c r="L47" s="272"/>
      <c r="M47" s="302"/>
      <c r="N47" s="334"/>
      <c r="R47" s="12" t="e">
        <f>IF(OR(#REF!='Drop downs'!$G$7,#REF!='Drop downs'!$G$5), B47&amp;": "&amp;#REF!&amp;CHAR(10),"")</f>
        <v>#REF!</v>
      </c>
      <c r="S47" s="12" t="e">
        <f>IF(#REF!='Drop downs'!$G$2,B47&amp;": "&amp;#REF!&amp;""," ")</f>
        <v>#REF!</v>
      </c>
      <c r="T47" s="12" t="e">
        <f>IF(Strategic_Policy_09!#REF!='Drop downs'!$B$6,Strategic_Policy_09!B47&amp;": "&amp;Strategic_Policy_09!#REF!&amp;"","")</f>
        <v>#REF!</v>
      </c>
      <c r="U47" t="str">
        <f t="shared" si="0"/>
        <v/>
      </c>
      <c r="V47" t="str">
        <f>IF(N47&gt;0,B47&amp;":"&amp;N47&amp;"
","")</f>
        <v/>
      </c>
    </row>
    <row r="48" spans="1:22" ht="52.5" customHeight="1" thickBot="1" x14ac:dyDescent="0.4">
      <c r="A48" s="322"/>
      <c r="B48" s="309"/>
      <c r="C48" s="80" t="s">
        <v>367</v>
      </c>
      <c r="D48" s="80" t="s">
        <v>254</v>
      </c>
      <c r="E48" s="299"/>
      <c r="F48" s="299"/>
      <c r="G48" s="299"/>
      <c r="H48" s="299"/>
      <c r="I48" s="299"/>
      <c r="J48" s="299"/>
      <c r="K48" s="299"/>
      <c r="L48" s="299"/>
      <c r="M48" s="303"/>
      <c r="N48" s="333"/>
      <c r="R48" s="12" t="str">
        <f>IF(OR(J47='Drop downs'!$G$7,J47='Drop downs'!$G$5), B48&amp;": "&amp;K47&amp;CHAR(10),"")</f>
        <v/>
      </c>
      <c r="S48" s="12" t="str">
        <f>IF(J47='Drop downs'!$G$2,B48&amp;": "&amp;K47&amp;""," ")</f>
        <v xml:space="preserve"> </v>
      </c>
      <c r="T48" s="12" t="str">
        <f>IF(Strategic_Policy_09!E47='Drop downs'!$B$6,Strategic_Policy_09!B48&amp;": "&amp;Strategic_Policy_09!K47&amp;"","")</f>
        <v/>
      </c>
    </row>
    <row r="49" spans="1:22" ht="29" x14ac:dyDescent="0.35">
      <c r="A49" s="321" t="s">
        <v>368</v>
      </c>
      <c r="B49" s="307" t="s">
        <v>123</v>
      </c>
      <c r="C49" s="92" t="s">
        <v>369</v>
      </c>
      <c r="D49" s="92" t="s">
        <v>254</v>
      </c>
      <c r="E49" s="272" t="s">
        <v>101</v>
      </c>
      <c r="F49" s="272" t="s">
        <v>101</v>
      </c>
      <c r="G49" s="272" t="s">
        <v>101</v>
      </c>
      <c r="H49" s="272" t="s">
        <v>101</v>
      </c>
      <c r="I49" s="272" t="s">
        <v>101</v>
      </c>
      <c r="J49" s="272" t="s">
        <v>159</v>
      </c>
      <c r="K49" s="300" t="s">
        <v>435</v>
      </c>
      <c r="L49" s="272"/>
      <c r="M49" s="302"/>
      <c r="N49" s="334"/>
      <c r="R49" s="12" t="str">
        <f>IF(OR(J49='Drop downs'!$G$7,J49='Drop downs'!$G$5), B49&amp;": "&amp;K49&amp;CHAR(10),"")</f>
        <v/>
      </c>
      <c r="S49" s="12" t="str">
        <f>IF(J49='Drop downs'!$G$2,B49&amp;": "&amp;K49&amp;""," ")</f>
        <v xml:space="preserve"> </v>
      </c>
      <c r="T49" s="12" t="str">
        <f>IF(Strategic_Policy_09!E49='Drop downs'!$B$6,Strategic_Policy_09!B49&amp;": "&amp;Strategic_Policy_09!K49&amp;"","")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233"/>
      <c r="N50" s="331"/>
      <c r="R50" s="12"/>
      <c r="S50" s="12"/>
      <c r="T50" s="12"/>
    </row>
    <row r="51" spans="1:22" x14ac:dyDescent="0.35">
      <c r="A51" s="317"/>
      <c r="B51" s="308"/>
      <c r="C51" s="97" t="s">
        <v>371</v>
      </c>
      <c r="D51" s="24" t="s">
        <v>254</v>
      </c>
      <c r="E51" s="298"/>
      <c r="F51" s="298"/>
      <c r="G51" s="298"/>
      <c r="H51" s="298"/>
      <c r="I51" s="298"/>
      <c r="J51" s="298"/>
      <c r="K51" s="236"/>
      <c r="L51" s="298"/>
      <c r="M51" s="233"/>
      <c r="N51" s="331"/>
      <c r="R51" s="12"/>
      <c r="S51" s="12"/>
      <c r="T51" s="12"/>
    </row>
    <row r="52" spans="1:22" x14ac:dyDescent="0.35">
      <c r="A52" s="317"/>
      <c r="B52" s="308"/>
      <c r="C52" s="24" t="s">
        <v>372</v>
      </c>
      <c r="D52" s="24" t="s">
        <v>254</v>
      </c>
      <c r="E52" s="298"/>
      <c r="F52" s="298"/>
      <c r="G52" s="298"/>
      <c r="H52" s="298"/>
      <c r="I52" s="298"/>
      <c r="J52" s="298"/>
      <c r="K52" s="236"/>
      <c r="L52" s="298"/>
      <c r="M52" s="233"/>
      <c r="N52" s="331"/>
      <c r="R52" s="12"/>
      <c r="S52" s="12"/>
      <c r="T52" s="12"/>
    </row>
    <row r="53" spans="1:22" ht="15" thickBot="1" x14ac:dyDescent="0.4">
      <c r="A53" s="322"/>
      <c r="B53" s="309"/>
      <c r="C53" s="88" t="s">
        <v>373</v>
      </c>
      <c r="D53" s="88" t="s">
        <v>254</v>
      </c>
      <c r="E53" s="299"/>
      <c r="F53" s="299"/>
      <c r="G53" s="299"/>
      <c r="H53" s="299"/>
      <c r="I53" s="299"/>
      <c r="J53" s="299"/>
      <c r="K53" s="301"/>
      <c r="L53" s="299"/>
      <c r="M53" s="303"/>
      <c r="N53" s="333"/>
      <c r="R53" s="12"/>
      <c r="S53" s="12"/>
      <c r="T53" s="12"/>
    </row>
    <row r="54" spans="1:22" ht="29.25" customHeight="1" x14ac:dyDescent="0.35">
      <c r="A54" s="321" t="s">
        <v>374</v>
      </c>
      <c r="B54" s="307" t="s">
        <v>124</v>
      </c>
      <c r="C54" s="96" t="s">
        <v>375</v>
      </c>
      <c r="D54" s="92" t="s">
        <v>254</v>
      </c>
      <c r="E54" s="272" t="s">
        <v>101</v>
      </c>
      <c r="F54" s="272" t="s">
        <v>101</v>
      </c>
      <c r="G54" s="272" t="s">
        <v>101</v>
      </c>
      <c r="H54" s="272" t="s">
        <v>101</v>
      </c>
      <c r="I54" s="272" t="s">
        <v>101</v>
      </c>
      <c r="J54" s="272" t="s">
        <v>159</v>
      </c>
      <c r="K54" s="300" t="s">
        <v>435</v>
      </c>
      <c r="L54" s="272"/>
      <c r="M54" s="302"/>
      <c r="N54" s="334"/>
      <c r="R54" s="12" t="str">
        <f>IF(OR(J54='Drop downs'!$G$7,J54='Drop downs'!$G$5), B54&amp;": "&amp;K54&amp;CHAR(10),"")</f>
        <v/>
      </c>
      <c r="S54" s="12" t="str">
        <f>IF(J54='Drop downs'!$G$2,B54&amp;": "&amp;K54&amp;""," ")</f>
        <v xml:space="preserve"> </v>
      </c>
      <c r="T54" s="12" t="str">
        <f>IF(Strategic_Policy_09!E54='Drop downs'!$B$6,Strategic_Policy_09!B54&amp;": "&amp;Strategic_Policy_09!K54&amp;"","")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22"/>
      <c r="B56" s="309"/>
      <c r="C56" s="90" t="s">
        <v>377</v>
      </c>
      <c r="D56" s="88" t="s">
        <v>254</v>
      </c>
      <c r="E56" s="299"/>
      <c r="F56" s="299"/>
      <c r="G56" s="299"/>
      <c r="H56" s="299"/>
      <c r="I56" s="299"/>
      <c r="J56" s="299"/>
      <c r="K56" s="301"/>
      <c r="L56" s="299"/>
      <c r="M56" s="303"/>
      <c r="N56" s="333"/>
      <c r="R56" s="12"/>
      <c r="S56" s="12"/>
      <c r="T56" s="12"/>
    </row>
    <row r="57" spans="1:22" x14ac:dyDescent="0.35">
      <c r="A57" s="321" t="s">
        <v>378</v>
      </c>
      <c r="B57" s="307" t="s">
        <v>125</v>
      </c>
      <c r="C57" s="92" t="s">
        <v>379</v>
      </c>
      <c r="D57" s="92" t="s">
        <v>254</v>
      </c>
      <c r="E57" s="272" t="s">
        <v>101</v>
      </c>
      <c r="F57" s="272" t="s">
        <v>101</v>
      </c>
      <c r="G57" s="272" t="s">
        <v>101</v>
      </c>
      <c r="H57" s="272" t="s">
        <v>101</v>
      </c>
      <c r="I57" s="272" t="s">
        <v>101</v>
      </c>
      <c r="J57" s="272" t="s">
        <v>159</v>
      </c>
      <c r="K57" s="300" t="s">
        <v>435</v>
      </c>
      <c r="L57" s="272"/>
      <c r="M57" s="302"/>
      <c r="N57" s="334"/>
      <c r="R57" s="12" t="str">
        <f>IF(OR(J57='Drop downs'!$G$7,J57='Drop downs'!$G$5), B57&amp;": "&amp;K57&amp;CHAR(10),"")</f>
        <v/>
      </c>
      <c r="S57" s="12" t="str">
        <f>IF(J57='Drop downs'!$G$2,B57&amp;": "&amp;K57&amp;""," ")</f>
        <v xml:space="preserve"> </v>
      </c>
      <c r="T57" s="12" t="str">
        <f>IF(Strategic_Policy_09!E57='Drop downs'!$B$6,Strategic_Policy_09!B57&amp;": "&amp;Strategic_Policy_09!K57&amp;"","")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254</v>
      </c>
      <c r="E60" s="298"/>
      <c r="F60" s="298"/>
      <c r="G60" s="298"/>
      <c r="H60" s="298"/>
      <c r="I60" s="298"/>
      <c r="J60" s="298"/>
      <c r="K60" s="236"/>
      <c r="L60" s="298"/>
      <c r="M60" s="233"/>
      <c r="N60" s="331"/>
      <c r="R60" s="12"/>
      <c r="S60" s="12"/>
      <c r="T60" s="12"/>
    </row>
    <row r="61" spans="1:22" x14ac:dyDescent="0.35">
      <c r="A61" s="317"/>
      <c r="B61" s="308"/>
      <c r="C61" s="24" t="s">
        <v>383</v>
      </c>
      <c r="D61" s="24" t="s">
        <v>254</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22"/>
      <c r="B64" s="309"/>
      <c r="C64" s="88" t="s">
        <v>386</v>
      </c>
      <c r="D64" s="88" t="s">
        <v>254</v>
      </c>
      <c r="E64" s="299"/>
      <c r="F64" s="299"/>
      <c r="G64" s="299"/>
      <c r="H64" s="299"/>
      <c r="I64" s="299"/>
      <c r="J64" s="299"/>
      <c r="K64" s="301"/>
      <c r="L64" s="299"/>
      <c r="M64" s="303"/>
      <c r="N64" s="333"/>
      <c r="R64" s="12"/>
      <c r="S64" s="12"/>
      <c r="T64" s="12"/>
    </row>
    <row r="65" spans="1:22" x14ac:dyDescent="0.35">
      <c r="A65" s="321" t="s">
        <v>387</v>
      </c>
      <c r="B65" s="307" t="s">
        <v>126</v>
      </c>
      <c r="C65" s="91" t="s">
        <v>388</v>
      </c>
      <c r="D65" s="92" t="s">
        <v>254</v>
      </c>
      <c r="E65" s="272" t="s">
        <v>101</v>
      </c>
      <c r="F65" s="272" t="s">
        <v>101</v>
      </c>
      <c r="G65" s="272" t="s">
        <v>101</v>
      </c>
      <c r="H65" s="272" t="s">
        <v>101</v>
      </c>
      <c r="I65" s="272" t="s">
        <v>101</v>
      </c>
      <c r="J65" s="272" t="s">
        <v>159</v>
      </c>
      <c r="K65" s="300" t="s">
        <v>435</v>
      </c>
      <c r="L65" s="272"/>
      <c r="M65" s="302"/>
      <c r="N65" s="334"/>
      <c r="R65" s="12" t="str">
        <f>IF(OR(J65='Drop downs'!$G$7,J65='Drop downs'!$G$5), B65&amp;": "&amp;K65&amp;CHAR(10),"")</f>
        <v/>
      </c>
      <c r="S65" s="12" t="str">
        <f>IF(J65='Drop downs'!$G$2,B65&amp;": "&amp;K65&amp;""," ")</f>
        <v xml:space="preserve"> </v>
      </c>
      <c r="T65" s="12" t="str">
        <f>IF(Strategic_Policy_09!E65='Drop downs'!$B$6,Strategic_Policy_09!B65&amp;": "&amp;Strategic_Policy_09!K65&amp;"","")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22"/>
      <c r="B71" s="309"/>
      <c r="C71" s="93" t="s">
        <v>394</v>
      </c>
      <c r="D71" s="88" t="s">
        <v>254</v>
      </c>
      <c r="E71" s="299"/>
      <c r="F71" s="299"/>
      <c r="G71" s="299"/>
      <c r="H71" s="299"/>
      <c r="I71" s="299"/>
      <c r="J71" s="299"/>
      <c r="K71" s="301"/>
      <c r="L71" s="299"/>
      <c r="M71" s="303"/>
      <c r="N71" s="333"/>
      <c r="R71" s="12"/>
      <c r="S71" s="12"/>
      <c r="T71" s="12"/>
    </row>
    <row r="72" spans="1:22" ht="70" customHeight="1" x14ac:dyDescent="0.35">
      <c r="A72" s="321" t="s">
        <v>395</v>
      </c>
      <c r="B72" s="307" t="s">
        <v>127</v>
      </c>
      <c r="C72" s="91" t="s">
        <v>396</v>
      </c>
      <c r="D72" s="92" t="s">
        <v>250</v>
      </c>
      <c r="E72" s="272" t="s">
        <v>418</v>
      </c>
      <c r="F72" s="272" t="s">
        <v>441</v>
      </c>
      <c r="G72" s="272" t="s">
        <v>519</v>
      </c>
      <c r="H72" s="272" t="s">
        <v>628</v>
      </c>
      <c r="I72" s="272" t="s">
        <v>422</v>
      </c>
      <c r="J72" s="272" t="s">
        <v>157</v>
      </c>
      <c r="K72" s="300" t="s">
        <v>1325</v>
      </c>
      <c r="L72" s="272"/>
      <c r="M72" s="302"/>
      <c r="N72" s="334"/>
      <c r="R72" s="12" t="str">
        <f>IF(OR(J73='Drop downs'!$G$7,J73='Drop downs'!$G$5), B72&amp;": "&amp;K73&amp;CHAR(10),"")</f>
        <v/>
      </c>
      <c r="S72" s="12" t="str">
        <f>IF(J73='Drop downs'!$G$2,B72&amp;": "&amp;K73&amp;""," ")</f>
        <v xml:space="preserve"> </v>
      </c>
      <c r="T72" s="12" t="str">
        <f>IF(Strategic_Policy_09!E73='Drop downs'!$B$6,Strategic_Policy_09!B72&amp;": "&amp;Strategic_Policy_09!K73&amp;"","")</f>
        <v xml:space="preserve">IIA12: </v>
      </c>
      <c r="U72" t="str">
        <f t="shared" si="0"/>
        <v/>
      </c>
      <c r="V72" t="str">
        <f>IF(N72&gt;0,B72&amp;":"&amp;N72&amp;"
","")</f>
        <v/>
      </c>
    </row>
    <row r="73" spans="1:22" ht="29.15" customHeight="1" x14ac:dyDescent="0.35">
      <c r="A73" s="317"/>
      <c r="B73" s="308"/>
      <c r="C73" s="83" t="s">
        <v>397</v>
      </c>
      <c r="D73" s="24" t="s">
        <v>254</v>
      </c>
      <c r="E73" s="298"/>
      <c r="F73" s="298"/>
      <c r="G73" s="298"/>
      <c r="H73" s="298"/>
      <c r="I73" s="298"/>
      <c r="J73" s="298"/>
      <c r="K73" s="236"/>
      <c r="L73" s="298"/>
      <c r="M73" s="233"/>
      <c r="N73" s="331"/>
      <c r="R73" s="12"/>
      <c r="S73" s="12"/>
      <c r="T73" s="12"/>
    </row>
    <row r="74" spans="1:22" x14ac:dyDescent="0.35">
      <c r="A74" s="317"/>
      <c r="B74" s="308"/>
      <c r="C74" s="83" t="s">
        <v>398</v>
      </c>
      <c r="D74" s="24" t="s">
        <v>254</v>
      </c>
      <c r="E74" s="298"/>
      <c r="F74" s="298"/>
      <c r="G74" s="298"/>
      <c r="H74" s="298"/>
      <c r="I74" s="298"/>
      <c r="J74" s="298"/>
      <c r="K74" s="236"/>
      <c r="L74" s="298"/>
      <c r="M74" s="233"/>
      <c r="N74" s="331"/>
      <c r="R74" s="12"/>
      <c r="S74" s="12"/>
      <c r="T74" s="12"/>
    </row>
    <row r="75" spans="1:22" x14ac:dyDescent="0.35">
      <c r="A75" s="317"/>
      <c r="B75" s="308"/>
      <c r="C75" s="83" t="s">
        <v>399</v>
      </c>
      <c r="D75" s="24" t="s">
        <v>254</v>
      </c>
      <c r="E75" s="298"/>
      <c r="F75" s="298"/>
      <c r="G75" s="298"/>
      <c r="H75" s="298"/>
      <c r="I75" s="298"/>
      <c r="J75" s="298"/>
      <c r="K75" s="236"/>
      <c r="L75" s="298"/>
      <c r="M75" s="233"/>
      <c r="N75" s="331"/>
      <c r="R75" s="12"/>
      <c r="S75" s="12"/>
      <c r="T75" s="12"/>
    </row>
    <row r="76" spans="1:22" ht="15" thickBot="1" x14ac:dyDescent="0.4">
      <c r="A76" s="318"/>
      <c r="B76" s="309"/>
      <c r="C76" s="89" t="s">
        <v>400</v>
      </c>
      <c r="D76" s="19" t="s">
        <v>254</v>
      </c>
      <c r="E76" s="270"/>
      <c r="F76" s="270"/>
      <c r="G76" s="270"/>
      <c r="H76" s="270"/>
      <c r="I76" s="270"/>
      <c r="J76" s="270"/>
      <c r="K76" s="320"/>
      <c r="L76" s="270"/>
      <c r="M76" s="315"/>
      <c r="N76" s="332"/>
      <c r="R76" s="12"/>
      <c r="S76" s="12"/>
      <c r="T76" s="12"/>
    </row>
    <row r="77" spans="1:22" x14ac:dyDescent="0.35">
      <c r="A77" s="453" t="s">
        <v>401</v>
      </c>
      <c r="B77" s="307" t="s">
        <v>128</v>
      </c>
      <c r="C77" s="85" t="s">
        <v>402</v>
      </c>
      <c r="D77" s="79" t="s">
        <v>254</v>
      </c>
      <c r="E77" s="310" t="s">
        <v>101</v>
      </c>
      <c r="F77" s="310" t="s">
        <v>101</v>
      </c>
      <c r="G77" s="310" t="s">
        <v>101</v>
      </c>
      <c r="H77" s="310" t="s">
        <v>101</v>
      </c>
      <c r="I77" s="310" t="s">
        <v>101</v>
      </c>
      <c r="J77" s="310" t="s">
        <v>159</v>
      </c>
      <c r="K77" s="319" t="s">
        <v>435</v>
      </c>
      <c r="L77" s="310"/>
      <c r="M77" s="314"/>
      <c r="N77" s="330"/>
      <c r="R77" s="12" t="str">
        <f>IF(OR(J77='Drop downs'!$G$7,J77='Drop downs'!$G$5), B77&amp;": "&amp;K77&amp;CHAR(10),"")</f>
        <v/>
      </c>
      <c r="S77" s="12" t="str">
        <f>IF(J77='Drop downs'!$G$2,B77&amp;": "&amp;K77&amp;""," ")</f>
        <v xml:space="preserve"> </v>
      </c>
      <c r="T77" s="12" t="str">
        <f>IF(Strategic_Policy_09!E77='Drop downs'!$B$6,Strategic_Policy_09!B77&amp;": "&amp;Strategic_Policy_09!K77&amp;"","")</f>
        <v/>
      </c>
      <c r="U77" t="str">
        <f t="shared" ref="U77:U84" si="1">IF(M77&gt;0,B77&amp;":"&amp;M77&amp;"
","")</f>
        <v/>
      </c>
      <c r="V77" t="str">
        <f>IF(N77&gt;0,B77&amp;":"&amp;N77&amp;"
","")</f>
        <v/>
      </c>
    </row>
    <row r="78" spans="1:22" x14ac:dyDescent="0.35">
      <c r="A78" s="455"/>
      <c r="B78" s="308"/>
      <c r="C78" s="83" t="s">
        <v>403</v>
      </c>
      <c r="D78" s="3" t="s">
        <v>254</v>
      </c>
      <c r="E78" s="298"/>
      <c r="F78" s="298"/>
      <c r="G78" s="298"/>
      <c r="H78" s="298"/>
      <c r="I78" s="298"/>
      <c r="J78" s="298"/>
      <c r="K78" s="236"/>
      <c r="L78" s="298"/>
      <c r="M78" s="233"/>
      <c r="N78" s="331"/>
      <c r="R78" s="12"/>
      <c r="S78" s="12"/>
      <c r="T78" s="12"/>
    </row>
    <row r="79" spans="1:22" x14ac:dyDescent="0.35">
      <c r="A79" s="455"/>
      <c r="B79" s="308"/>
      <c r="C79" s="83" t="s">
        <v>404</v>
      </c>
      <c r="D79" s="3" t="s">
        <v>254</v>
      </c>
      <c r="E79" s="298"/>
      <c r="F79" s="298"/>
      <c r="G79" s="298"/>
      <c r="H79" s="298"/>
      <c r="I79" s="298"/>
      <c r="J79" s="298"/>
      <c r="K79" s="236"/>
      <c r="L79" s="298"/>
      <c r="M79" s="233"/>
      <c r="N79" s="331"/>
      <c r="R79" s="12"/>
      <c r="S79" s="12"/>
      <c r="T79" s="12"/>
    </row>
    <row r="80" spans="1:22" x14ac:dyDescent="0.35">
      <c r="A80" s="455"/>
      <c r="B80" s="308"/>
      <c r="C80" s="84" t="s">
        <v>405</v>
      </c>
      <c r="D80" s="3" t="s">
        <v>254</v>
      </c>
      <c r="E80" s="298"/>
      <c r="F80" s="298"/>
      <c r="G80" s="298"/>
      <c r="H80" s="298"/>
      <c r="I80" s="298"/>
      <c r="J80" s="298"/>
      <c r="K80" s="236"/>
      <c r="L80" s="298"/>
      <c r="M80" s="233"/>
      <c r="N80" s="331"/>
      <c r="R80" s="12"/>
      <c r="S80" s="12"/>
      <c r="T80" s="12"/>
    </row>
    <row r="81" spans="1:22" ht="29" x14ac:dyDescent="0.35">
      <c r="A81" s="455"/>
      <c r="B81" s="308"/>
      <c r="C81" s="84" t="s">
        <v>406</v>
      </c>
      <c r="D81" s="3" t="s">
        <v>254</v>
      </c>
      <c r="E81" s="298"/>
      <c r="F81" s="298"/>
      <c r="G81" s="298"/>
      <c r="H81" s="298"/>
      <c r="I81" s="298"/>
      <c r="J81" s="298"/>
      <c r="K81" s="236"/>
      <c r="L81" s="298"/>
      <c r="M81" s="233"/>
      <c r="N81" s="331"/>
      <c r="R81" s="12"/>
      <c r="S81" s="12"/>
      <c r="T81" s="12"/>
    </row>
    <row r="82" spans="1:22" ht="29" x14ac:dyDescent="0.35">
      <c r="A82" s="455"/>
      <c r="B82" s="308"/>
      <c r="C82" s="84" t="s">
        <v>407</v>
      </c>
      <c r="D82" s="3" t="s">
        <v>254</v>
      </c>
      <c r="E82" s="298"/>
      <c r="F82" s="298"/>
      <c r="G82" s="298"/>
      <c r="H82" s="298"/>
      <c r="I82" s="298"/>
      <c r="J82" s="298"/>
      <c r="K82" s="236"/>
      <c r="L82" s="298"/>
      <c r="M82" s="233"/>
      <c r="N82" s="331"/>
      <c r="R82" s="12"/>
      <c r="S82" s="12"/>
      <c r="T82" s="12"/>
    </row>
    <row r="83" spans="1:22" ht="15" thickBot="1" x14ac:dyDescent="0.4">
      <c r="A83" s="454"/>
      <c r="B83" s="309"/>
      <c r="C83" s="98" t="s">
        <v>408</v>
      </c>
      <c r="D83" s="15" t="s">
        <v>254</v>
      </c>
      <c r="E83" s="270"/>
      <c r="F83" s="270"/>
      <c r="G83" s="270"/>
      <c r="H83" s="270"/>
      <c r="I83" s="270"/>
      <c r="J83" s="270"/>
      <c r="K83" s="320"/>
      <c r="L83" s="270"/>
      <c r="M83" s="315"/>
      <c r="N83" s="332"/>
      <c r="R83" s="12"/>
      <c r="S83" s="12"/>
      <c r="T83" s="12"/>
    </row>
    <row r="84" spans="1:22" ht="275.5" customHeight="1" x14ac:dyDescent="0.35">
      <c r="A84" s="453" t="s">
        <v>409</v>
      </c>
      <c r="B84" s="307" t="s">
        <v>129</v>
      </c>
      <c r="C84" s="99" t="s">
        <v>410</v>
      </c>
      <c r="D84" s="79" t="s">
        <v>250</v>
      </c>
      <c r="E84" s="310" t="s">
        <v>418</v>
      </c>
      <c r="F84" s="310" t="s">
        <v>419</v>
      </c>
      <c r="G84" s="310" t="s">
        <v>519</v>
      </c>
      <c r="H84" s="310" t="s">
        <v>628</v>
      </c>
      <c r="I84" s="310" t="s">
        <v>422</v>
      </c>
      <c r="J84" s="310" t="s">
        <v>154</v>
      </c>
      <c r="K84" s="319" t="s">
        <v>1326</v>
      </c>
      <c r="L84" s="310"/>
      <c r="M84" s="314"/>
      <c r="N84" s="330"/>
      <c r="R84" s="12" t="str">
        <f>IF(OR(J84='Drop downs'!$G$7,J84='Drop downs'!$G$5), B84&amp;": "&amp;K84&amp;CHAR(10),"")</f>
        <v/>
      </c>
      <c r="S84" s="12" t="str">
        <f>IF(J84='Drop downs'!$G$2,B84&amp;": "&amp;K84&amp;""," ")</f>
        <v>IIA14: The policy provides support for this IIA objective as it highlights that waste creation in the Borough should be minimised, and waste self-sufficiency promoted in line with London Plan Policy SI8. The policy also requires new developments to manage waste at each stage of development. This suggests that building materials should be repurposed, and buildings refurbished, where possible. Additionally, developments should utilise circular economy principles and encourage recycling and re-use of materials in accordance with the London Plan Policy SI 7. Finally, existing waste sites will be safeguarded through the policy. If any waste sites are lost, the policy provides mitigation through the provision of compensatory lad with equal or greater waste management capacity. Harrow will work with partners in West London to identify and allocate suitable new sites for waste management. Therefore, there is potential for a significant positive effect to be recorded.</v>
      </c>
      <c r="T84" s="12" t="str">
        <f>IF(Strategic_Policy_09!E84='Drop downs'!$B$6,Strategic_Policy_09!B84&amp;": "&amp;Strategic_Policy_09!K84&amp;"","")</f>
        <v/>
      </c>
      <c r="U84" t="str">
        <f t="shared" si="1"/>
        <v/>
      </c>
      <c r="V84" t="str">
        <f>IF(N84&gt;0,B84&amp;":"&amp;N84&amp;"
","")</f>
        <v/>
      </c>
    </row>
    <row r="85" spans="1:22" x14ac:dyDescent="0.35">
      <c r="A85" s="455"/>
      <c r="B85" s="308"/>
      <c r="C85" s="84" t="s">
        <v>411</v>
      </c>
      <c r="D85" s="3" t="s">
        <v>250</v>
      </c>
      <c r="E85" s="298"/>
      <c r="F85" s="298"/>
      <c r="G85" s="298"/>
      <c r="H85" s="298"/>
      <c r="I85" s="298"/>
      <c r="J85" s="298"/>
      <c r="K85" s="236"/>
      <c r="L85" s="298"/>
      <c r="M85" s="233"/>
      <c r="N85" s="331"/>
      <c r="R85" s="12"/>
      <c r="S85" s="12"/>
      <c r="T85" s="12"/>
    </row>
    <row r="86" spans="1:22" x14ac:dyDescent="0.35">
      <c r="A86" s="455"/>
      <c r="B86" s="308"/>
      <c r="C86" s="84" t="s">
        <v>412</v>
      </c>
      <c r="D86" s="3" t="s">
        <v>250</v>
      </c>
      <c r="E86" s="298"/>
      <c r="F86" s="298"/>
      <c r="G86" s="298"/>
      <c r="H86" s="298"/>
      <c r="I86" s="298"/>
      <c r="J86" s="298"/>
      <c r="K86" s="236"/>
      <c r="L86" s="298"/>
      <c r="M86" s="233"/>
      <c r="N86" s="331"/>
      <c r="R86" s="12"/>
      <c r="S86" s="12"/>
      <c r="T86" s="12"/>
    </row>
    <row r="87" spans="1:22" ht="15" thickBot="1" x14ac:dyDescent="0.4">
      <c r="A87" s="456"/>
      <c r="B87" s="309"/>
      <c r="C87" s="87" t="s">
        <v>413</v>
      </c>
      <c r="D87" s="81" t="s">
        <v>250</v>
      </c>
      <c r="E87" s="299"/>
      <c r="F87" s="299"/>
      <c r="G87" s="299"/>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e">
        <f>R8&amp;R18&amp;R20&amp;R28&amp;R36&amp;R42&amp;R47&amp;R48&amp;R49&amp;R54&amp;R57&amp;R65&amp;R72&amp;R77&amp;R84&amp;R87</f>
        <v>#REF!</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e">
        <f>S8&amp;S18&amp;S20&amp;S28&amp;S36&amp;S42&amp;S47&amp;S48&amp;S49&amp;S54&amp;S57&amp;S65&amp;S72&amp;S77&amp;S84&amp;S87</f>
        <v>#REF!</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xqonyZ+TSmZESjOX9cN9R52mXlJOQHAoYORScn3h2d7vaA4zgI2eIZTY6N8fGzdm2ifo6rS7VSrPltlevFwemA==" saltValue="0uJFVK5a0Xn1CWghImRWjw==" spinCount="100000" sheet="1" objects="1" scenarios="1"/>
  <autoFilter ref="A7:M87" xr:uid="{D2C47CAF-421C-4D58-AA7A-22430CCF83D7}"/>
  <mergeCells count="184">
    <mergeCell ref="A93:N93"/>
    <mergeCell ref="A94:N94"/>
    <mergeCell ref="A95:N95"/>
    <mergeCell ref="A96:N96"/>
    <mergeCell ref="A97:N97"/>
    <mergeCell ref="A98:N98"/>
    <mergeCell ref="N57:N64"/>
    <mergeCell ref="N65:N71"/>
    <mergeCell ref="N72:N76"/>
    <mergeCell ref="N77:N83"/>
    <mergeCell ref="N84:N87"/>
    <mergeCell ref="A89:N89"/>
    <mergeCell ref="A90:N90"/>
    <mergeCell ref="A91:N91"/>
    <mergeCell ref="A92:N92"/>
    <mergeCell ref="G84:G87"/>
    <mergeCell ref="H84:H87"/>
    <mergeCell ref="I84:I87"/>
    <mergeCell ref="J84:J87"/>
    <mergeCell ref="L65:L71"/>
    <mergeCell ref="M65:M71"/>
    <mergeCell ref="L72:L76"/>
    <mergeCell ref="M72:M76"/>
    <mergeCell ref="I77:I83"/>
    <mergeCell ref="N18:N19"/>
    <mergeCell ref="N20:N27"/>
    <mergeCell ref="N28:N35"/>
    <mergeCell ref="N36:N41"/>
    <mergeCell ref="N42:N46"/>
    <mergeCell ref="N47:N48"/>
    <mergeCell ref="N49:N53"/>
    <mergeCell ref="N54:N56"/>
    <mergeCell ref="K8:K17"/>
    <mergeCell ref="L8:L17"/>
    <mergeCell ref="M8:M17"/>
    <mergeCell ref="K28:K35"/>
    <mergeCell ref="L28:L35"/>
    <mergeCell ref="K18:K19"/>
    <mergeCell ref="L18:L19"/>
    <mergeCell ref="M18:M19"/>
    <mergeCell ref="M54:M56"/>
    <mergeCell ref="C1:F1"/>
    <mergeCell ref="C2:F2"/>
    <mergeCell ref="C4:F4"/>
    <mergeCell ref="A6:C6"/>
    <mergeCell ref="A8:A17"/>
    <mergeCell ref="B8:B17"/>
    <mergeCell ref="E8:E17"/>
    <mergeCell ref="F8:F17"/>
    <mergeCell ref="G8:G17"/>
    <mergeCell ref="C3:F3"/>
    <mergeCell ref="E6:N6"/>
    <mergeCell ref="N8:N17"/>
    <mergeCell ref="H8:H17"/>
    <mergeCell ref="I8:I17"/>
    <mergeCell ref="J8:J17"/>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J18:J19"/>
    <mergeCell ref="B18:B19"/>
    <mergeCell ref="B20:B27"/>
    <mergeCell ref="G42:G46"/>
    <mergeCell ref="H42:H46"/>
    <mergeCell ref="I42:I46"/>
    <mergeCell ref="J42:J46"/>
    <mergeCell ref="K42:K46"/>
    <mergeCell ref="L42:L46"/>
    <mergeCell ref="M28:M35"/>
    <mergeCell ref="M36:M41"/>
    <mergeCell ref="B28:B35"/>
    <mergeCell ref="B36:B41"/>
    <mergeCell ref="B42:B46"/>
    <mergeCell ref="F42:F46"/>
    <mergeCell ref="J28:J35"/>
    <mergeCell ref="A36:A41"/>
    <mergeCell ref="E36:E41"/>
    <mergeCell ref="F36:F41"/>
    <mergeCell ref="G36:G41"/>
    <mergeCell ref="H36:H41"/>
    <mergeCell ref="I36:I41"/>
    <mergeCell ref="J36:J41"/>
    <mergeCell ref="K36:K41"/>
    <mergeCell ref="L36:L41"/>
    <mergeCell ref="A28:A35"/>
    <mergeCell ref="E28:E35"/>
    <mergeCell ref="F28:F35"/>
    <mergeCell ref="G28:G35"/>
    <mergeCell ref="H28:H35"/>
    <mergeCell ref="I28:I35"/>
    <mergeCell ref="L54:L56"/>
    <mergeCell ref="M42:M46"/>
    <mergeCell ref="A47:A48"/>
    <mergeCell ref="A49:A53"/>
    <mergeCell ref="E49:E53"/>
    <mergeCell ref="F49:F53"/>
    <mergeCell ref="G49:G53"/>
    <mergeCell ref="H49:H53"/>
    <mergeCell ref="I49:I53"/>
    <mergeCell ref="J49:J53"/>
    <mergeCell ref="K49:K53"/>
    <mergeCell ref="L49:L53"/>
    <mergeCell ref="M49:M53"/>
    <mergeCell ref="K47:K48"/>
    <mergeCell ref="L47:L48"/>
    <mergeCell ref="M47:M48"/>
    <mergeCell ref="E47:E48"/>
    <mergeCell ref="F47:F48"/>
    <mergeCell ref="G47:G48"/>
    <mergeCell ref="H47:H48"/>
    <mergeCell ref="I47:I48"/>
    <mergeCell ref="J47:J48"/>
    <mergeCell ref="A42:A46"/>
    <mergeCell ref="E42:E46"/>
    <mergeCell ref="K54:K56"/>
    <mergeCell ref="E72:E76"/>
    <mergeCell ref="F72:F76"/>
    <mergeCell ref="G72:G76"/>
    <mergeCell ref="H72:H76"/>
    <mergeCell ref="I72:I76"/>
    <mergeCell ref="J72:J76"/>
    <mergeCell ref="I65:I71"/>
    <mergeCell ref="J65:J71"/>
    <mergeCell ref="K65:K71"/>
    <mergeCell ref="B47:B48"/>
    <mergeCell ref="B49:B53"/>
    <mergeCell ref="B54:B56"/>
    <mergeCell ref="B57:B64"/>
    <mergeCell ref="B65:B71"/>
    <mergeCell ref="B72:B76"/>
    <mergeCell ref="F54:F56"/>
    <mergeCell ref="A57:A64"/>
    <mergeCell ref="M57:M64"/>
    <mergeCell ref="A65:A71"/>
    <mergeCell ref="E65:E71"/>
    <mergeCell ref="F65:F71"/>
    <mergeCell ref="G65:G71"/>
    <mergeCell ref="H65:H71"/>
    <mergeCell ref="K72:K76"/>
    <mergeCell ref="A54:A56"/>
    <mergeCell ref="E54:E56"/>
    <mergeCell ref="G54:G56"/>
    <mergeCell ref="H54:H56"/>
    <mergeCell ref="I54:I56"/>
    <mergeCell ref="J54:J56"/>
    <mergeCell ref="E57:E64"/>
    <mergeCell ref="F57:F64"/>
    <mergeCell ref="G57:G64"/>
    <mergeCell ref="H57:H64"/>
    <mergeCell ref="A72:A76"/>
    <mergeCell ref="I57:I64"/>
    <mergeCell ref="J57:J64"/>
    <mergeCell ref="K57:K64"/>
    <mergeCell ref="L57:L64"/>
    <mergeCell ref="J77:J83"/>
    <mergeCell ref="K77:K83"/>
    <mergeCell ref="L77:L83"/>
    <mergeCell ref="M77:M83"/>
    <mergeCell ref="A84:A87"/>
    <mergeCell ref="A77:A83"/>
    <mergeCell ref="E77:E83"/>
    <mergeCell ref="F77:F83"/>
    <mergeCell ref="G77:G83"/>
    <mergeCell ref="H77:H83"/>
    <mergeCell ref="K84:K87"/>
    <mergeCell ref="L84:L87"/>
    <mergeCell ref="M84:M87"/>
    <mergeCell ref="E84:E87"/>
    <mergeCell ref="F84:F87"/>
    <mergeCell ref="B77:B83"/>
    <mergeCell ref="B84:B87"/>
  </mergeCells>
  <conditionalFormatting sqref="C50:C53">
    <cfRule type="expression" dxfId="295" priority="8">
      <formula>$D50="No"</formula>
    </cfRule>
  </conditionalFormatting>
  <conditionalFormatting sqref="C8:D87">
    <cfRule type="expression" dxfId="294" priority="1">
      <formula>$D8="No"</formula>
    </cfRule>
  </conditionalFormatting>
  <conditionalFormatting sqref="J8 J18 J28 J47 J49 J57 J65 J72 J77 J84">
    <cfRule type="cellIs" dxfId="293" priority="46" operator="equal">
      <formula>"Significant Negative"</formula>
    </cfRule>
    <cfRule type="cellIs" dxfId="292" priority="47" operator="equal">
      <formula>"Minor Negative"</formula>
    </cfRule>
    <cfRule type="cellIs" dxfId="291" priority="48" operator="equal">
      <formula>"Uncertain"</formula>
    </cfRule>
    <cfRule type="cellIs" dxfId="290" priority="49" operator="equal">
      <formula>"Neutral"</formula>
    </cfRule>
    <cfRule type="cellIs" dxfId="289" priority="50" operator="equal">
      <formula>"Minor Positive"</formula>
    </cfRule>
    <cfRule type="cellIs" dxfId="288" priority="51" operator="equal">
      <formula>"Significant Positive"</formula>
    </cfRule>
  </conditionalFormatting>
  <conditionalFormatting sqref="J20">
    <cfRule type="cellIs" dxfId="287" priority="34" operator="equal">
      <formula>"Significant Negative"</formula>
    </cfRule>
    <cfRule type="cellIs" dxfId="286" priority="35" operator="equal">
      <formula>"Minor Negative"</formula>
    </cfRule>
    <cfRule type="cellIs" dxfId="285" priority="36" operator="equal">
      <formula>"Uncertain"</formula>
    </cfRule>
    <cfRule type="cellIs" dxfId="284" priority="37" operator="equal">
      <formula>"Neutral"</formula>
    </cfRule>
    <cfRule type="cellIs" dxfId="283" priority="38" operator="equal">
      <formula>"Minor Positive"</formula>
    </cfRule>
    <cfRule type="cellIs" dxfId="282" priority="39" operator="equal">
      <formula>"Significant Positive"</formula>
    </cfRule>
  </conditionalFormatting>
  <conditionalFormatting sqref="J36">
    <cfRule type="cellIs" dxfId="281" priority="22" operator="equal">
      <formula>"Significant Negative"</formula>
    </cfRule>
    <cfRule type="cellIs" dxfId="280" priority="23" operator="equal">
      <formula>"Minor Negative"</formula>
    </cfRule>
    <cfRule type="cellIs" dxfId="279" priority="24" operator="equal">
      <formula>"Uncertain"</formula>
    </cfRule>
    <cfRule type="cellIs" dxfId="278" priority="25" operator="equal">
      <formula>"Neutral"</formula>
    </cfRule>
    <cfRule type="cellIs" dxfId="277" priority="26" operator="equal">
      <formula>"Minor Positive"</formula>
    </cfRule>
    <cfRule type="cellIs" dxfId="276" priority="27" operator="equal">
      <formula>"Significant Positive"</formula>
    </cfRule>
  </conditionalFormatting>
  <conditionalFormatting sqref="J42">
    <cfRule type="cellIs" dxfId="275" priority="16" operator="equal">
      <formula>"Significant Negative"</formula>
    </cfRule>
    <cfRule type="cellIs" dxfId="274" priority="17" operator="equal">
      <formula>"Minor Negative"</formula>
    </cfRule>
    <cfRule type="cellIs" dxfId="273" priority="18" operator="equal">
      <formula>"Uncertain"</formula>
    </cfRule>
    <cfRule type="cellIs" dxfId="272" priority="19" operator="equal">
      <formula>"Neutral"</formula>
    </cfRule>
    <cfRule type="cellIs" dxfId="271" priority="20" operator="equal">
      <formula>"Minor Positive"</formula>
    </cfRule>
    <cfRule type="cellIs" dxfId="270" priority="21" operator="equal">
      <formula>"Significant Positive"</formula>
    </cfRule>
  </conditionalFormatting>
  <conditionalFormatting sqref="J54">
    <cfRule type="cellIs" dxfId="269" priority="10" operator="equal">
      <formula>"Significant Negative"</formula>
    </cfRule>
    <cfRule type="cellIs" dxfId="268" priority="11" operator="equal">
      <formula>"Minor Negative"</formula>
    </cfRule>
    <cfRule type="cellIs" dxfId="267" priority="12" operator="equal">
      <formula>"Uncertain"</formula>
    </cfRule>
    <cfRule type="cellIs" dxfId="266" priority="13" operator="equal">
      <formula>"Neutral"</formula>
    </cfRule>
    <cfRule type="cellIs" dxfId="265" priority="14" operator="equal">
      <formula>"Minor Positive"</formula>
    </cfRule>
    <cfRule type="cellIs" dxfId="264" priority="15"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DB223B5A-CBF3-4EEA-A8E5-08775B4C11B5}">
          <x14:formula1>
            <xm:f>'Drop downs'!$G$2:$G$7</xm:f>
          </x14:formula1>
          <xm:sqref>J8 J18 J20 J28 J36 J42 J54 J57 J65 J84 J77 J49 J47 J72</xm:sqref>
        </x14:dataValidation>
        <x14:dataValidation type="list" allowBlank="1" showInputMessage="1" showErrorMessage="1" xr:uid="{9E0ADA91-C4A6-4D28-B5D8-2A65F0565B62}">
          <x14:formula1>
            <xm:f>'Drop downs'!$F$2:$F$6</xm:f>
          </x14:formula1>
          <xm:sqref>I8 I18 I20 I28 I36 I42 I54 I57 I65 I84 I77 I49 I47 I72</xm:sqref>
        </x14:dataValidation>
        <x14:dataValidation type="list" allowBlank="1" showInputMessage="1" showErrorMessage="1" xr:uid="{692E189C-CC74-4555-8C58-28AC26D54725}">
          <x14:formula1>
            <xm:f>'Drop downs'!$E$2:$E$6</xm:f>
          </x14:formula1>
          <xm:sqref>H8 H18 H20 H28 H36 H42 H54 H57 H65 H84 H77 H49 H47 H72</xm:sqref>
        </x14:dataValidation>
        <x14:dataValidation type="list" allowBlank="1" showInputMessage="1" showErrorMessage="1" xr:uid="{AE8C6FBD-3E0A-43B5-B389-B23BAC5CA86C}">
          <x14:formula1>
            <xm:f>'Drop downs'!$D$2:$D$7</xm:f>
          </x14:formula1>
          <xm:sqref>G8 G18 G20 G28 G36 G42 G54 G57 G65 G84 G77 G49 G47 G72</xm:sqref>
        </x14:dataValidation>
        <x14:dataValidation type="list" allowBlank="1" showInputMessage="1" showErrorMessage="1" xr:uid="{D1E1D7DD-8BFB-462E-9EF1-32054A9148CE}">
          <x14:formula1>
            <xm:f>'Drop downs'!$C$2:$C$5</xm:f>
          </x14:formula1>
          <xm:sqref>F8 F18 F20 F28 F36 F42 F54 F57 F65 F84 F77 F49 F47 F72</xm:sqref>
        </x14:dataValidation>
        <x14:dataValidation type="list" allowBlank="1" showInputMessage="1" showErrorMessage="1" xr:uid="{3D0BA407-1C29-4381-AAD1-3398043EB7B9}">
          <x14:formula1>
            <xm:f>'Drop downs'!$B$2:$B$4</xm:f>
          </x14:formula1>
          <xm:sqref>E8 E18 E20 E28 E36 E42 E54 E57 E65 E84 E77 E49 E47 E72</xm:sqref>
        </x14:dataValidation>
        <x14:dataValidation type="list" allowBlank="1" showInputMessage="1" showErrorMessage="1" xr:uid="{9CC3B13A-A065-472E-9648-A171289B3F31}">
          <x14:formula1>
            <xm:f>'Drop downs'!$J$2:$J$3</xm:f>
          </x14:formula1>
          <xm:sqref>L8 L18 L20 L28 L36 L42 L49 L54 L57 L65 L72 L77 L47 L84</xm:sqref>
        </x14:dataValidation>
        <x14:dataValidation type="list" allowBlank="1" showInputMessage="1" showErrorMessage="1" xr:uid="{A1C6F267-3098-4DD5-BDAF-9EDFFEE331BA}">
          <x14:formula1>
            <xm:f>'Drop downs'!$A$2:$A$3</xm:f>
          </x14:formula1>
          <xm:sqref>D8:D87</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469A-5BAF-4789-A38D-D85428834FA4}">
  <sheetPr codeName="Sheet45">
    <tabColor theme="4" tint="0.79998168889431442"/>
  </sheetPr>
  <dimension ref="A1:V98"/>
  <sheetViews>
    <sheetView topLeftCell="A58" zoomScale="40" zoomScaleNormal="40" workbookViewId="0">
      <selection activeCell="C18" sqref="C18"/>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357" t="s">
        <v>1327</v>
      </c>
      <c r="D1" s="261"/>
      <c r="E1" s="261"/>
      <c r="F1" s="262"/>
      <c r="G1" s="16"/>
      <c r="I1" s="7"/>
      <c r="J1" s="7"/>
      <c r="K1" s="7"/>
    </row>
    <row r="2" spans="1:22" x14ac:dyDescent="0.35">
      <c r="A2" s="74" t="s">
        <v>29</v>
      </c>
      <c r="B2" s="9"/>
      <c r="C2" s="263" t="s">
        <v>1322</v>
      </c>
      <c r="D2" s="263"/>
      <c r="E2" s="263"/>
      <c r="F2" s="264"/>
      <c r="I2" s="8"/>
      <c r="J2" s="8"/>
      <c r="K2" s="8"/>
    </row>
    <row r="3" spans="1:22" ht="43.5" customHeight="1" x14ac:dyDescent="0.35">
      <c r="A3" s="75" t="s">
        <v>30</v>
      </c>
      <c r="B3" s="4"/>
      <c r="C3" s="263" t="s">
        <v>1328</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1324</v>
      </c>
      <c r="L8" s="310"/>
      <c r="M8" s="314"/>
      <c r="N8" s="330"/>
      <c r="R8" s="12" t="str">
        <f>IF(OR(J8='Drop downs'!$G$7,J8='Drop downs'!$G$5), B8&amp;": "&amp;K8&amp;CHAR(10),"")</f>
        <v/>
      </c>
      <c r="S8" s="12" t="str">
        <f>IF(J8='Drop downs'!$G$2,B8&amp;": "&amp;K8&amp;""," ")</f>
        <v xml:space="preserve"> </v>
      </c>
      <c r="T8" s="12" t="str">
        <f>IF(CE1_Reducing_and_Managing_Waste!E8='Drop downs'!$B$6,CE1_Reducing_and_Managing_Waste!B8&amp;": "&amp;CE1_Reducing_and_Managing_Waste!K8&amp;"","")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ht="29"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ht="29" x14ac:dyDescent="0.35">
      <c r="A14" s="317"/>
      <c r="B14" s="328"/>
      <c r="C14" s="24" t="s">
        <v>327</v>
      </c>
      <c r="D14" s="24" t="s">
        <v>254</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15" thickBot="1" x14ac:dyDescent="0.4">
      <c r="A17" s="318"/>
      <c r="B17" s="267"/>
      <c r="C17" s="19" t="s">
        <v>330</v>
      </c>
      <c r="D17" s="19" t="s">
        <v>254</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1324</v>
      </c>
      <c r="L18" s="310"/>
      <c r="M18" s="314"/>
      <c r="N18" s="330"/>
      <c r="R18" s="12" t="str">
        <f>IF(OR(J18='Drop downs'!$G$7,J18='Drop downs'!$G$5), B18&amp;": "&amp;K18&amp;CHAR(10),"")</f>
        <v/>
      </c>
      <c r="S18" s="12" t="str">
        <f>IF(J18='Drop downs'!$G$2,B18&amp;": "&amp;K18&amp;""," ")</f>
        <v xml:space="preserve"> </v>
      </c>
      <c r="T18" s="12" t="str">
        <f>IF(CE1_Reducing_and_Managing_Waste!E18='Drop downs'!$B$6,CE1_Reducing_and_Managing_Waste!B18&amp;": "&amp;CE1_Reducing_and_Managing_Waste!K18&amp;"","")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79" t="s">
        <v>254</v>
      </c>
      <c r="E20" s="310" t="s">
        <v>101</v>
      </c>
      <c r="F20" s="310" t="s">
        <v>101</v>
      </c>
      <c r="G20" s="310" t="s">
        <v>101</v>
      </c>
      <c r="H20" s="310" t="s">
        <v>101</v>
      </c>
      <c r="I20" s="310" t="s">
        <v>101</v>
      </c>
      <c r="J20" s="310" t="s">
        <v>159</v>
      </c>
      <c r="K20" s="319" t="s">
        <v>1324</v>
      </c>
      <c r="L20" s="310"/>
      <c r="M20" s="314"/>
      <c r="N20" s="330"/>
      <c r="R20" s="12" t="str">
        <f>IF(OR(J20='Drop downs'!$G$7,J20='Drop downs'!$G$5), B20&amp;": "&amp;K20&amp;CHAR(10),"")</f>
        <v/>
      </c>
      <c r="S20" s="12" t="str">
        <f>IF(J20='Drop downs'!$G$2,B20&amp;": "&amp;K20&amp;""," ")</f>
        <v xml:space="preserve"> </v>
      </c>
      <c r="T20" s="12" t="str">
        <f>IF(CE1_Reducing_and_Managing_Waste!E20='Drop downs'!$B$6,CE1_Reducing_and_Managing_Waste!B20&amp;": "&amp;CE1_Reducing_and_Managing_Waste!K20&amp;"","")</f>
        <v/>
      </c>
      <c r="U20" t="str">
        <f t="shared" si="0"/>
        <v/>
      </c>
      <c r="V20" t="str">
        <f>IF(N20&gt;0,B20&amp;":"&amp;N20&amp;"
","")</f>
        <v/>
      </c>
    </row>
    <row r="21" spans="1:22" ht="14.5" customHeight="1" x14ac:dyDescent="0.35">
      <c r="A21" s="317"/>
      <c r="B21" s="308"/>
      <c r="C21" s="3" t="s">
        <v>336</v>
      </c>
      <c r="D21" s="3" t="s">
        <v>254</v>
      </c>
      <c r="E21" s="298"/>
      <c r="F21" s="298"/>
      <c r="G21" s="298"/>
      <c r="H21" s="298"/>
      <c r="I21" s="298"/>
      <c r="J21" s="298"/>
      <c r="K21" s="236"/>
      <c r="L21" s="298"/>
      <c r="M21" s="233"/>
      <c r="N21" s="331"/>
      <c r="R21" s="12"/>
      <c r="S21" s="12"/>
      <c r="T21" s="12"/>
    </row>
    <row r="22" spans="1:22" ht="14.5" customHeight="1" x14ac:dyDescent="0.35">
      <c r="A22" s="317"/>
      <c r="B22" s="308"/>
      <c r="C22" s="3" t="s">
        <v>337</v>
      </c>
      <c r="D22" s="3" t="s">
        <v>254</v>
      </c>
      <c r="E22" s="298"/>
      <c r="F22" s="298"/>
      <c r="G22" s="298"/>
      <c r="H22" s="298"/>
      <c r="I22" s="298"/>
      <c r="J22" s="298"/>
      <c r="K22" s="236"/>
      <c r="L22" s="298"/>
      <c r="M22" s="233"/>
      <c r="N22" s="331"/>
      <c r="R22" s="12"/>
      <c r="S22" s="12"/>
      <c r="T22" s="12"/>
    </row>
    <row r="23" spans="1:22" x14ac:dyDescent="0.35">
      <c r="A23" s="317"/>
      <c r="B23" s="308"/>
      <c r="C23" s="3" t="s">
        <v>338</v>
      </c>
      <c r="D23" s="3" t="s">
        <v>254</v>
      </c>
      <c r="E23" s="298"/>
      <c r="F23" s="298"/>
      <c r="G23" s="298"/>
      <c r="H23" s="298"/>
      <c r="I23" s="298"/>
      <c r="J23" s="298"/>
      <c r="K23" s="236"/>
      <c r="L23" s="298"/>
      <c r="M23" s="233"/>
      <c r="N23" s="331"/>
      <c r="R23" s="12"/>
      <c r="S23" s="12"/>
      <c r="T23" s="12"/>
    </row>
    <row r="24" spans="1:22" ht="14.5" customHeight="1" x14ac:dyDescent="0.35">
      <c r="A24" s="317"/>
      <c r="B24" s="308"/>
      <c r="C24" s="3" t="s">
        <v>339</v>
      </c>
      <c r="D24" s="3" t="s">
        <v>254</v>
      </c>
      <c r="E24" s="298"/>
      <c r="F24" s="298"/>
      <c r="G24" s="298"/>
      <c r="H24" s="298"/>
      <c r="I24" s="298"/>
      <c r="J24" s="298"/>
      <c r="K24" s="236"/>
      <c r="L24" s="298"/>
      <c r="M24" s="233"/>
      <c r="N24" s="331"/>
      <c r="R24" s="12"/>
      <c r="S24" s="12"/>
      <c r="T24" s="12"/>
    </row>
    <row r="25" spans="1:22" ht="29" x14ac:dyDescent="0.35">
      <c r="A25" s="317"/>
      <c r="B25" s="308"/>
      <c r="C25" s="3" t="s">
        <v>340</v>
      </c>
      <c r="D25" s="3" t="s">
        <v>254</v>
      </c>
      <c r="E25" s="298"/>
      <c r="F25" s="298"/>
      <c r="G25" s="298"/>
      <c r="H25" s="298"/>
      <c r="I25" s="298"/>
      <c r="J25" s="298"/>
      <c r="K25" s="236"/>
      <c r="L25" s="298"/>
      <c r="M25" s="233"/>
      <c r="N25" s="331"/>
      <c r="R25" s="12"/>
      <c r="S25" s="12"/>
      <c r="T25" s="12"/>
    </row>
    <row r="26" spans="1:22" ht="14.5" customHeight="1" x14ac:dyDescent="0.35">
      <c r="A26" s="317"/>
      <c r="B26" s="308"/>
      <c r="C26" s="3" t="s">
        <v>341</v>
      </c>
      <c r="D26" s="3" t="s">
        <v>254</v>
      </c>
      <c r="E26" s="298"/>
      <c r="F26" s="298"/>
      <c r="G26" s="298"/>
      <c r="H26" s="298"/>
      <c r="I26" s="298"/>
      <c r="J26" s="298"/>
      <c r="K26" s="236"/>
      <c r="L26" s="298"/>
      <c r="M26" s="233"/>
      <c r="N26" s="331"/>
      <c r="R26" s="12"/>
      <c r="S26" s="12"/>
      <c r="T26" s="12"/>
    </row>
    <row r="27" spans="1:22" ht="29.5" thickBot="1" x14ac:dyDescent="0.4">
      <c r="A27" s="318"/>
      <c r="B27" s="309"/>
      <c r="C27" s="15" t="s">
        <v>342</v>
      </c>
      <c r="D27" s="15" t="s">
        <v>254</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254</v>
      </c>
      <c r="E28" s="310" t="s">
        <v>101</v>
      </c>
      <c r="F28" s="310" t="s">
        <v>101</v>
      </c>
      <c r="G28" s="310" t="s">
        <v>101</v>
      </c>
      <c r="H28" s="310" t="s">
        <v>101</v>
      </c>
      <c r="I28" s="310" t="s">
        <v>101</v>
      </c>
      <c r="J28" s="310" t="s">
        <v>159</v>
      </c>
      <c r="K28" s="319" t="s">
        <v>1324</v>
      </c>
      <c r="L28" s="310"/>
      <c r="M28" s="314"/>
      <c r="N28" s="330"/>
      <c r="R28" s="12" t="str">
        <f>IF(OR(J28='Drop downs'!$G$7,J28='Drop downs'!$G$5), B28&amp;": "&amp;K28&amp;CHAR(10),"")</f>
        <v/>
      </c>
      <c r="S28" s="12" t="str">
        <f>IF(J28='Drop downs'!$G$2,B28&amp;": "&amp;K28&amp;""," ")</f>
        <v xml:space="preserve"> </v>
      </c>
      <c r="T28" s="12" t="str">
        <f>IF(CE1_Reducing_and_Managing_Waste!E28='Drop downs'!$B$6,CE1_Reducing_and_Managing_Waste!B28&amp;": "&amp;CE1_Reducing_and_Managing_Waste!K28&amp;"","")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18"/>
      <c r="B35" s="309"/>
      <c r="C35" s="100" t="s">
        <v>351</v>
      </c>
      <c r="D35" s="15" t="s">
        <v>254</v>
      </c>
      <c r="E35" s="270"/>
      <c r="F35" s="270"/>
      <c r="G35" s="270"/>
      <c r="H35" s="270"/>
      <c r="I35" s="270"/>
      <c r="J35" s="270"/>
      <c r="K35" s="320"/>
      <c r="L35" s="270"/>
      <c r="M35" s="315"/>
      <c r="N35" s="332"/>
      <c r="R35" s="12"/>
      <c r="S35" s="12"/>
      <c r="T35" s="12"/>
    </row>
    <row r="36" spans="1:22" x14ac:dyDescent="0.35">
      <c r="A36" s="316" t="s">
        <v>352</v>
      </c>
      <c r="B36" s="307" t="s">
        <v>120</v>
      </c>
      <c r="C36" s="79" t="s">
        <v>353</v>
      </c>
      <c r="D36" s="79" t="s">
        <v>254</v>
      </c>
      <c r="E36" s="310" t="s">
        <v>101</v>
      </c>
      <c r="F36" s="310" t="s">
        <v>101</v>
      </c>
      <c r="G36" s="310" t="s">
        <v>101</v>
      </c>
      <c r="H36" s="310" t="s">
        <v>101</v>
      </c>
      <c r="I36" s="310" t="s">
        <v>101</v>
      </c>
      <c r="J36" s="310" t="s">
        <v>159</v>
      </c>
      <c r="K36" s="319" t="s">
        <v>435</v>
      </c>
      <c r="L36" s="310"/>
      <c r="M36" s="314"/>
      <c r="N36" s="330"/>
      <c r="R36" s="12" t="str">
        <f>IF(OR(J36='Drop downs'!$G$7,J36='Drop downs'!$G$5), B36&amp;": "&amp;K36&amp;CHAR(10),"")</f>
        <v/>
      </c>
      <c r="S36" s="12" t="str">
        <f>IF(J36='Drop downs'!$G$2,B36&amp;": "&amp;K36&amp;""," ")</f>
        <v xml:space="preserve"> </v>
      </c>
      <c r="T36" s="12" t="str">
        <f>IF(CE1_Reducing_and_Managing_Waste!E36='Drop downs'!$B$6,CE1_Reducing_and_Managing_Waste!B36&amp;": "&amp;CE1_Reducing_and_Managing_Waste!K36&amp;"","")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18"/>
      <c r="B41" s="309"/>
      <c r="C41" s="15" t="s">
        <v>358</v>
      </c>
      <c r="D41" s="15" t="s">
        <v>254</v>
      </c>
      <c r="E41" s="270"/>
      <c r="F41" s="270"/>
      <c r="G41" s="270"/>
      <c r="H41" s="270"/>
      <c r="I41" s="270"/>
      <c r="J41" s="270"/>
      <c r="K41" s="320"/>
      <c r="L41" s="270"/>
      <c r="M41" s="315"/>
      <c r="N41" s="332"/>
      <c r="R41" s="12"/>
      <c r="S41" s="12"/>
      <c r="T41" s="12"/>
    </row>
    <row r="42" spans="1:22" ht="29" x14ac:dyDescent="0.35">
      <c r="A42" s="316" t="s">
        <v>359</v>
      </c>
      <c r="B42" s="307" t="s">
        <v>121</v>
      </c>
      <c r="C42" s="79" t="s">
        <v>360</v>
      </c>
      <c r="D42" s="79" t="s">
        <v>254</v>
      </c>
      <c r="E42" s="310" t="s">
        <v>101</v>
      </c>
      <c r="F42" s="310" t="s">
        <v>101</v>
      </c>
      <c r="G42" s="310" t="s">
        <v>101</v>
      </c>
      <c r="H42" s="310" t="s">
        <v>101</v>
      </c>
      <c r="I42" s="310" t="s">
        <v>101</v>
      </c>
      <c r="J42" s="310" t="s">
        <v>159</v>
      </c>
      <c r="K42" s="319" t="s">
        <v>435</v>
      </c>
      <c r="L42" s="310"/>
      <c r="M42" s="314"/>
      <c r="N42" s="330"/>
      <c r="R42" s="12" t="str">
        <f>IF(OR(J42='Drop downs'!$G$7,J42='Drop downs'!$G$5), B42&amp;": "&amp;K42&amp;CHAR(10),"")</f>
        <v/>
      </c>
      <c r="S42" s="12" t="str">
        <f>IF(J42='Drop downs'!$G$2,B42&amp;": "&amp;K42&amp;""," ")</f>
        <v xml:space="preserve"> </v>
      </c>
      <c r="T42" s="12" t="str">
        <f>IF(CE1_Reducing_and_Managing_Waste!E42='Drop downs'!$B$6,CE1_Reducing_and_Managing_Waste!B42&amp;": "&amp;CE1_Reducing_and_Managing_Waste!K42&amp;"","")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ht="29"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18"/>
      <c r="B46" s="309"/>
      <c r="C46" s="15" t="s">
        <v>364</v>
      </c>
      <c r="D46" s="15" t="s">
        <v>254</v>
      </c>
      <c r="E46" s="270"/>
      <c r="F46" s="270"/>
      <c r="G46" s="270"/>
      <c r="H46" s="270"/>
      <c r="I46" s="270"/>
      <c r="J46" s="270"/>
      <c r="K46" s="320"/>
      <c r="L46" s="270"/>
      <c r="M46" s="315"/>
      <c r="N46" s="332"/>
      <c r="R46" s="12"/>
      <c r="S46" s="12"/>
      <c r="T46" s="12"/>
    </row>
    <row r="47" spans="1:22" ht="58" customHeight="1" x14ac:dyDescent="0.35">
      <c r="A47" s="316" t="s">
        <v>365</v>
      </c>
      <c r="B47" s="307" t="s">
        <v>122</v>
      </c>
      <c r="C47" s="79" t="s">
        <v>366</v>
      </c>
      <c r="D47" s="79" t="s">
        <v>250</v>
      </c>
      <c r="E47" s="310" t="s">
        <v>418</v>
      </c>
      <c r="F47" s="310" t="s">
        <v>441</v>
      </c>
      <c r="G47" s="310" t="s">
        <v>519</v>
      </c>
      <c r="H47" s="310" t="s">
        <v>628</v>
      </c>
      <c r="I47" s="310" t="s">
        <v>436</v>
      </c>
      <c r="J47" s="310" t="s">
        <v>157</v>
      </c>
      <c r="K47" s="319" t="s">
        <v>1329</v>
      </c>
      <c r="L47" s="310"/>
      <c r="M47" s="314"/>
      <c r="N47" s="330"/>
      <c r="R47" s="12" t="str">
        <f>IF(OR(J47='Drop downs'!$G$7,J47='Drop downs'!$G$5), B47&amp;": "&amp;K47&amp;CHAR(10),"")</f>
        <v/>
      </c>
      <c r="S47" s="12" t="str">
        <f>IF(J47='Drop downs'!$G$2,B47&amp;": "&amp;K47&amp;""," ")</f>
        <v xml:space="preserve"> </v>
      </c>
      <c r="T47" s="12" t="str">
        <f>IF(CE1_Reducing_and_Managing_Waste!E47='Drop downs'!$B$6,CE1_Reducing_and_Managing_Waste!B47&amp;": "&amp;CE1_Reducing_and_Managing_Waste!K47&amp;"","")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IF(CE1_Reducing_and_Managing_Waste!E48='Drop downs'!$B$6,CE1_Reducing_and_Managing_Waste!B48&amp;": "&amp;CE1_Reducing_and_Managing_Waste!K48&amp;"","")</f>
        <v xml:space="preserve">: </v>
      </c>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435</v>
      </c>
      <c r="L49" s="310"/>
      <c r="M49" s="314"/>
      <c r="N49" s="330"/>
      <c r="R49" s="12" t="str">
        <f>IF(OR(J49='Drop downs'!$G$7,J49='Drop downs'!$G$5), B49&amp;": "&amp;K49&amp;CHAR(10),"")</f>
        <v/>
      </c>
      <c r="S49" s="12" t="str">
        <f>IF(J49='Drop downs'!$G$2,B49&amp;": "&amp;K49&amp;""," ")</f>
        <v xml:space="preserve"> </v>
      </c>
      <c r="T49" s="12" t="str">
        <f>IF(CE1_Reducing_and_Managing_Waste!E49='Drop downs'!$B$6,CE1_Reducing_and_Managing_Waste!B49&amp;": "&amp;CE1_Reducing_and_Managing_Waste!K49&amp;"","")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233"/>
      <c r="N50" s="331"/>
      <c r="R50" s="12"/>
      <c r="S50" s="12"/>
      <c r="T50" s="12"/>
    </row>
    <row r="51" spans="1:22" x14ac:dyDescent="0.35">
      <c r="A51" s="317"/>
      <c r="B51" s="308"/>
      <c r="C51" s="97" t="s">
        <v>371</v>
      </c>
      <c r="D51" s="24" t="s">
        <v>254</v>
      </c>
      <c r="E51" s="298"/>
      <c r="F51" s="298"/>
      <c r="G51" s="298"/>
      <c r="H51" s="298"/>
      <c r="I51" s="298"/>
      <c r="J51" s="298"/>
      <c r="K51" s="236"/>
      <c r="L51" s="298"/>
      <c r="M51" s="233"/>
      <c r="N51" s="331"/>
      <c r="R51" s="12"/>
      <c r="S51" s="12"/>
      <c r="T51" s="12"/>
    </row>
    <row r="52" spans="1:22" x14ac:dyDescent="0.35">
      <c r="A52" s="317"/>
      <c r="B52" s="308"/>
      <c r="C52" s="24" t="s">
        <v>372</v>
      </c>
      <c r="D52" s="24" t="s">
        <v>254</v>
      </c>
      <c r="E52" s="298"/>
      <c r="F52" s="298"/>
      <c r="G52" s="298"/>
      <c r="H52" s="298"/>
      <c r="I52" s="298"/>
      <c r="J52" s="298"/>
      <c r="K52" s="236"/>
      <c r="L52" s="298"/>
      <c r="M52" s="233"/>
      <c r="N52" s="331"/>
      <c r="R52" s="12"/>
      <c r="S52" s="12"/>
      <c r="T52" s="12"/>
    </row>
    <row r="53" spans="1:22" ht="15" thickBot="1" x14ac:dyDescent="0.4">
      <c r="A53" s="318"/>
      <c r="B53" s="309"/>
      <c r="C53" s="19" t="s">
        <v>373</v>
      </c>
      <c r="D53" s="19" t="s">
        <v>254</v>
      </c>
      <c r="E53" s="270"/>
      <c r="F53" s="270"/>
      <c r="G53" s="270"/>
      <c r="H53" s="270"/>
      <c r="I53" s="270"/>
      <c r="J53" s="270"/>
      <c r="K53" s="32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435</v>
      </c>
      <c r="L54" s="310"/>
      <c r="M54" s="314"/>
      <c r="N54" s="330"/>
      <c r="R54" s="12" t="str">
        <f>IF(OR(J54='Drop downs'!$G$7,J54='Drop downs'!$G$5), B54&amp;": "&amp;K54&amp;CHAR(10),"")</f>
        <v/>
      </c>
      <c r="S54" s="12" t="str">
        <f>IF(J54='Drop downs'!$G$2,B54&amp;": "&amp;K54&amp;""," ")</f>
        <v xml:space="preserve"> </v>
      </c>
      <c r="T54" s="12" t="str">
        <f>IF(CE1_Reducing_and_Managing_Waste!E54='Drop downs'!$B$6,CE1_Reducing_and_Managing_Waste!B54&amp;": "&amp;CE1_Reducing_and_Managing_Waste!K54&amp;"","")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435</v>
      </c>
      <c r="L57" s="310"/>
      <c r="M57" s="314"/>
      <c r="N57" s="330"/>
      <c r="R57" s="12" t="str">
        <f>IF(OR(J57='Drop downs'!$G$7,J57='Drop downs'!$G$5), B57&amp;": "&amp;K57&amp;CHAR(10),"")</f>
        <v/>
      </c>
      <c r="S57" s="12" t="str">
        <f>IF(J57='Drop downs'!$G$2,B57&amp;": "&amp;K57&amp;""," ")</f>
        <v xml:space="preserve"> </v>
      </c>
      <c r="T57" s="12" t="str">
        <f>IF(CE1_Reducing_and_Managing_Waste!E57='Drop downs'!$B$6,CE1_Reducing_and_Managing_Waste!B57&amp;": "&amp;CE1_Reducing_and_Managing_Waste!K57&amp;"","")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254</v>
      </c>
      <c r="E60" s="298"/>
      <c r="F60" s="298"/>
      <c r="G60" s="298"/>
      <c r="H60" s="298"/>
      <c r="I60" s="298"/>
      <c r="J60" s="298"/>
      <c r="K60" s="236"/>
      <c r="L60" s="298"/>
      <c r="M60" s="233"/>
      <c r="N60" s="331"/>
      <c r="R60" s="12"/>
      <c r="S60" s="12"/>
      <c r="T60" s="12"/>
    </row>
    <row r="61" spans="1:22" x14ac:dyDescent="0.35">
      <c r="A61" s="317"/>
      <c r="B61" s="308"/>
      <c r="C61" s="24" t="s">
        <v>383</v>
      </c>
      <c r="D61" s="24" t="s">
        <v>254</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19" t="s">
        <v>254</v>
      </c>
      <c r="E64" s="270"/>
      <c r="F64" s="270"/>
      <c r="G64" s="270"/>
      <c r="H64" s="270"/>
      <c r="I64" s="270"/>
      <c r="J64" s="270"/>
      <c r="K64" s="320"/>
      <c r="L64" s="270"/>
      <c r="M64" s="315"/>
      <c r="N64" s="332"/>
      <c r="R64" s="12"/>
      <c r="S64" s="12"/>
      <c r="T64" s="12"/>
    </row>
    <row r="65" spans="1:22" x14ac:dyDescent="0.35">
      <c r="A65" s="316" t="s">
        <v>387</v>
      </c>
      <c r="B65" s="307" t="s">
        <v>126</v>
      </c>
      <c r="C65" s="85" t="s">
        <v>388</v>
      </c>
      <c r="D65" s="86" t="s">
        <v>254</v>
      </c>
      <c r="E65" s="310" t="s">
        <v>101</v>
      </c>
      <c r="F65" s="310" t="s">
        <v>101</v>
      </c>
      <c r="G65" s="310" t="s">
        <v>101</v>
      </c>
      <c r="H65" s="310" t="s">
        <v>101</v>
      </c>
      <c r="I65" s="310" t="s">
        <v>101</v>
      </c>
      <c r="J65" s="310" t="s">
        <v>159</v>
      </c>
      <c r="K65" s="319" t="s">
        <v>435</v>
      </c>
      <c r="L65" s="310"/>
      <c r="M65" s="314"/>
      <c r="N65" s="330"/>
      <c r="R65" s="12" t="str">
        <f>IF(OR(J65='Drop downs'!$G$7,J65='Drop downs'!$G$5), B65&amp;": "&amp;K65&amp;CHAR(10),"")</f>
        <v/>
      </c>
      <c r="S65" s="12" t="str">
        <f>IF(J65='Drop downs'!$G$2,B65&amp;": "&amp;K65&amp;""," ")</f>
        <v xml:space="preserve"> </v>
      </c>
      <c r="T65" s="12" t="str">
        <f>IF(CE1_Reducing_and_Managing_Waste!E65='Drop downs'!$B$6,CE1_Reducing_and_Managing_Waste!B65&amp;": "&amp;CE1_Reducing_and_Managing_Waste!K65&amp;"","")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19" t="s">
        <v>254</v>
      </c>
      <c r="E71" s="270"/>
      <c r="F71" s="270"/>
      <c r="G71" s="270"/>
      <c r="H71" s="270"/>
      <c r="I71" s="270"/>
      <c r="J71" s="270"/>
      <c r="K71" s="320"/>
      <c r="L71" s="270"/>
      <c r="M71" s="315"/>
      <c r="N71" s="332"/>
      <c r="R71" s="12"/>
      <c r="S71" s="12"/>
      <c r="T71" s="12"/>
    </row>
    <row r="72" spans="1:22" x14ac:dyDescent="0.35">
      <c r="A72" s="316" t="s">
        <v>395</v>
      </c>
      <c r="B72" s="307" t="s">
        <v>127</v>
      </c>
      <c r="C72" s="85" t="s">
        <v>396</v>
      </c>
      <c r="D72" s="86" t="s">
        <v>254</v>
      </c>
      <c r="E72" s="310" t="s">
        <v>101</v>
      </c>
      <c r="F72" s="310" t="s">
        <v>101</v>
      </c>
      <c r="G72" s="310" t="s">
        <v>101</v>
      </c>
      <c r="H72" s="310" t="s">
        <v>101</v>
      </c>
      <c r="I72" s="310" t="s">
        <v>101</v>
      </c>
      <c r="J72" s="310" t="s">
        <v>159</v>
      </c>
      <c r="K72" s="311" t="s">
        <v>435</v>
      </c>
      <c r="L72" s="310"/>
      <c r="M72" s="314"/>
      <c r="N72" s="330"/>
      <c r="R72" s="12" t="str">
        <f>IF(OR(J72='Drop downs'!$G$7,J72='Drop downs'!$G$5), B72&amp;": "&amp;K72&amp;CHAR(10),"")</f>
        <v/>
      </c>
      <c r="S72" s="12" t="str">
        <f>IF(J72='Drop downs'!$G$2,B72&amp;": "&amp;K72&amp;""," ")</f>
        <v xml:space="preserve"> </v>
      </c>
      <c r="T72" s="12" t="str">
        <f>IF(CE1_Reducing_and_Managing_Waste!E72='Drop downs'!$B$6,CE1_Reducing_and_Managing_Waste!B72&amp;": "&amp;CE1_Reducing_and_Managing_Waste!K72&amp;"","")</f>
        <v/>
      </c>
      <c r="U72" t="str">
        <f t="shared" si="0"/>
        <v/>
      </c>
      <c r="V72" t="str">
        <f>IF(N72&gt;0,B72&amp;":"&amp;N72&amp;"
","")</f>
        <v/>
      </c>
    </row>
    <row r="73" spans="1:22" x14ac:dyDescent="0.35">
      <c r="A73" s="317"/>
      <c r="B73" s="308"/>
      <c r="C73" s="83" t="s">
        <v>397</v>
      </c>
      <c r="D73" s="24" t="s">
        <v>254</v>
      </c>
      <c r="E73" s="298"/>
      <c r="F73" s="298"/>
      <c r="G73" s="298"/>
      <c r="H73" s="298"/>
      <c r="I73" s="298"/>
      <c r="J73" s="298"/>
      <c r="K73" s="312"/>
      <c r="L73" s="298"/>
      <c r="M73" s="233"/>
      <c r="N73" s="331"/>
      <c r="R73" s="12"/>
      <c r="S73" s="12"/>
      <c r="T73" s="12"/>
    </row>
    <row r="74" spans="1:22" x14ac:dyDescent="0.35">
      <c r="A74" s="317"/>
      <c r="B74" s="308"/>
      <c r="C74" s="83" t="s">
        <v>398</v>
      </c>
      <c r="D74" s="24" t="s">
        <v>254</v>
      </c>
      <c r="E74" s="298"/>
      <c r="F74" s="298"/>
      <c r="G74" s="298"/>
      <c r="H74" s="298"/>
      <c r="I74" s="298"/>
      <c r="J74" s="298"/>
      <c r="K74" s="312"/>
      <c r="L74" s="298"/>
      <c r="M74" s="233"/>
      <c r="N74" s="331"/>
      <c r="R74" s="12"/>
      <c r="S74" s="12"/>
      <c r="T74" s="12"/>
    </row>
    <row r="75" spans="1:22" x14ac:dyDescent="0.35">
      <c r="A75" s="317"/>
      <c r="B75" s="308"/>
      <c r="C75" s="83" t="s">
        <v>399</v>
      </c>
      <c r="D75" s="24" t="s">
        <v>254</v>
      </c>
      <c r="E75" s="298"/>
      <c r="F75" s="298"/>
      <c r="G75" s="298"/>
      <c r="H75" s="298"/>
      <c r="I75" s="298"/>
      <c r="J75" s="298"/>
      <c r="K75" s="312"/>
      <c r="L75" s="298"/>
      <c r="M75" s="233"/>
      <c r="N75" s="331"/>
      <c r="R75" s="12"/>
      <c r="S75" s="12"/>
      <c r="T75" s="12"/>
    </row>
    <row r="76" spans="1:22" ht="15" thickBot="1" x14ac:dyDescent="0.4">
      <c r="A76" s="318"/>
      <c r="B76" s="309"/>
      <c r="C76" s="89" t="s">
        <v>400</v>
      </c>
      <c r="D76" s="19" t="s">
        <v>254</v>
      </c>
      <c r="E76" s="270"/>
      <c r="F76" s="270"/>
      <c r="G76" s="270"/>
      <c r="H76" s="270"/>
      <c r="I76" s="270"/>
      <c r="J76" s="270"/>
      <c r="K76" s="430"/>
      <c r="L76" s="270"/>
      <c r="M76" s="315"/>
      <c r="N76" s="332"/>
      <c r="R76" s="12"/>
      <c r="S76" s="12"/>
      <c r="T76" s="12"/>
    </row>
    <row r="77" spans="1:22" x14ac:dyDescent="0.35">
      <c r="A77" s="323" t="s">
        <v>401</v>
      </c>
      <c r="B77" s="307" t="s">
        <v>128</v>
      </c>
      <c r="C77" s="85" t="s">
        <v>402</v>
      </c>
      <c r="D77" s="79" t="s">
        <v>254</v>
      </c>
      <c r="E77" s="310" t="s">
        <v>101</v>
      </c>
      <c r="F77" s="310" t="s">
        <v>101</v>
      </c>
      <c r="G77" s="310" t="s">
        <v>101</v>
      </c>
      <c r="H77" s="310" t="s">
        <v>101</v>
      </c>
      <c r="I77" s="310" t="s">
        <v>101</v>
      </c>
      <c r="J77" s="310" t="s">
        <v>159</v>
      </c>
      <c r="K77" s="319" t="s">
        <v>435</v>
      </c>
      <c r="L77" s="310"/>
      <c r="M77" s="314"/>
      <c r="N77" s="330"/>
      <c r="R77" s="12" t="str">
        <f>IF(OR(J77='Drop downs'!$G$7,J77='Drop downs'!$G$5), B77&amp;": "&amp;K77&amp;CHAR(10),"")</f>
        <v/>
      </c>
      <c r="S77" s="12" t="str">
        <f>IF(J77='Drop downs'!$G$2,B77&amp;": "&amp;K77&amp;""," ")</f>
        <v xml:space="preserve"> </v>
      </c>
      <c r="T77" s="12" t="str">
        <f>IF(CE1_Reducing_and_Managing_Waste!E77='Drop downs'!$B$6,CE1_Reducing_and_Managing_Waste!B77&amp;": "&amp;CE1_Reducing_and_Managing_Waste!K77&amp;"","")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33"/>
      <c r="N78" s="331"/>
      <c r="R78" s="12"/>
      <c r="S78" s="12"/>
      <c r="T78" s="12"/>
    </row>
    <row r="79" spans="1:22" x14ac:dyDescent="0.35">
      <c r="A79" s="305"/>
      <c r="B79" s="308"/>
      <c r="C79" s="83" t="s">
        <v>404</v>
      </c>
      <c r="D79" s="3" t="s">
        <v>254</v>
      </c>
      <c r="E79" s="298"/>
      <c r="F79" s="298"/>
      <c r="G79" s="298"/>
      <c r="H79" s="298"/>
      <c r="I79" s="298"/>
      <c r="J79" s="298"/>
      <c r="K79" s="236"/>
      <c r="L79" s="298"/>
      <c r="M79" s="233"/>
      <c r="N79" s="331"/>
      <c r="R79" s="12"/>
      <c r="S79" s="12"/>
      <c r="T79" s="12"/>
    </row>
    <row r="80" spans="1:22" x14ac:dyDescent="0.35">
      <c r="A80" s="305"/>
      <c r="B80" s="308"/>
      <c r="C80" s="84" t="s">
        <v>405</v>
      </c>
      <c r="D80" s="3" t="s">
        <v>254</v>
      </c>
      <c r="E80" s="298"/>
      <c r="F80" s="298"/>
      <c r="G80" s="298"/>
      <c r="H80" s="298"/>
      <c r="I80" s="298"/>
      <c r="J80" s="298"/>
      <c r="K80" s="236"/>
      <c r="L80" s="298"/>
      <c r="M80" s="233"/>
      <c r="N80" s="331"/>
      <c r="R80" s="12"/>
      <c r="S80" s="12"/>
      <c r="T80" s="12"/>
    </row>
    <row r="81" spans="1:22" ht="29" x14ac:dyDescent="0.35">
      <c r="A81" s="305"/>
      <c r="B81" s="308"/>
      <c r="C81" s="84" t="s">
        <v>406</v>
      </c>
      <c r="D81" s="3" t="s">
        <v>254</v>
      </c>
      <c r="E81" s="298"/>
      <c r="F81" s="298"/>
      <c r="G81" s="298"/>
      <c r="H81" s="298"/>
      <c r="I81" s="298"/>
      <c r="J81" s="298"/>
      <c r="K81" s="236"/>
      <c r="L81" s="298"/>
      <c r="M81" s="233"/>
      <c r="N81" s="331"/>
      <c r="R81" s="12"/>
      <c r="S81" s="12"/>
      <c r="T81" s="12"/>
    </row>
    <row r="82" spans="1:22" ht="29" x14ac:dyDescent="0.35">
      <c r="A82" s="305"/>
      <c r="B82" s="308"/>
      <c r="C82" s="84" t="s">
        <v>407</v>
      </c>
      <c r="D82" s="3" t="s">
        <v>254</v>
      </c>
      <c r="E82" s="298"/>
      <c r="F82" s="298"/>
      <c r="G82" s="298"/>
      <c r="H82" s="298"/>
      <c r="I82" s="298"/>
      <c r="J82" s="298"/>
      <c r="K82" s="236"/>
      <c r="L82" s="298"/>
      <c r="M82" s="233"/>
      <c r="N82" s="331"/>
      <c r="R82" s="12"/>
      <c r="S82" s="12"/>
      <c r="T82" s="12"/>
    </row>
    <row r="83" spans="1:22" ht="15" thickBot="1" x14ac:dyDescent="0.4">
      <c r="A83" s="324"/>
      <c r="B83" s="309"/>
      <c r="C83" s="98" t="s">
        <v>408</v>
      </c>
      <c r="D83" s="15" t="s">
        <v>254</v>
      </c>
      <c r="E83" s="270"/>
      <c r="F83" s="270"/>
      <c r="G83" s="270"/>
      <c r="H83" s="270"/>
      <c r="I83" s="270"/>
      <c r="J83" s="270"/>
      <c r="K83" s="320"/>
      <c r="L83" s="270"/>
      <c r="M83" s="315"/>
      <c r="N83" s="332"/>
      <c r="R83" s="12"/>
      <c r="S83" s="12"/>
      <c r="T83" s="12"/>
    </row>
    <row r="84" spans="1:22" ht="174" customHeight="1" x14ac:dyDescent="0.35">
      <c r="A84" s="323" t="s">
        <v>409</v>
      </c>
      <c r="B84" s="307" t="s">
        <v>129</v>
      </c>
      <c r="C84" s="99" t="s">
        <v>410</v>
      </c>
      <c r="D84" s="79" t="s">
        <v>250</v>
      </c>
      <c r="E84" s="310" t="s">
        <v>418</v>
      </c>
      <c r="F84" s="310" t="s">
        <v>419</v>
      </c>
      <c r="G84" s="310" t="s">
        <v>519</v>
      </c>
      <c r="H84" s="310" t="s">
        <v>628</v>
      </c>
      <c r="I84" s="310" t="s">
        <v>422</v>
      </c>
      <c r="J84" s="310" t="s">
        <v>154</v>
      </c>
      <c r="K84" s="319" t="s">
        <v>1330</v>
      </c>
      <c r="L84" s="310"/>
      <c r="M84" s="314"/>
      <c r="N84" s="330"/>
      <c r="R84" s="12" t="str">
        <f>IF(OR(J84='Drop downs'!$G$7,J84='Drop downs'!$G$5), B84&amp;": "&amp;K84&amp;CHAR(10),"")</f>
        <v/>
      </c>
      <c r="S84" s="12" t="str">
        <f>IF(J84='Drop downs'!$G$2,B84&amp;": "&amp;K84&amp;""," ")</f>
        <v>IIA14: The policy provides support for this IIA objective as it highlights the importance of making provision for general waste, recycling and organic material. Requirements are highlighted for flats and other residential developments. Proposals will be required to provide space for the storage of waste from all developments, as well as ensuring safe access space for refuse collection vehicles. The implementation of these facilities will subsequently enhance opportunities for more waste separation in the Borough. Additionally, the policy states that developments should utilise circular economy principles and aim to be net zero waste in accordance with the London Plan Policy SI 7. This suggests that building materials should be repurposed where possible. All new development proposals should present a recycling and waste management strategy. Therefore, there is potential for a significant positive effect to be recorded.</v>
      </c>
      <c r="T84" s="12" t="str">
        <f>IF(CE1_Reducing_and_Managing_Waste!E84='Drop downs'!$B$6,CE1_Reducing_and_Managing_Waste!B84&amp;": "&amp;CE1_Reducing_and_Managing_Waste!K84&amp;"","")</f>
        <v/>
      </c>
      <c r="U84" t="str">
        <f t="shared" si="1"/>
        <v/>
      </c>
      <c r="V84" t="str">
        <f>IF(N84&gt;0,B84&amp;":"&amp;N84&amp;"
","")</f>
        <v/>
      </c>
    </row>
    <row r="85" spans="1:22" x14ac:dyDescent="0.35">
      <c r="A85" s="305"/>
      <c r="B85" s="308"/>
      <c r="C85" s="84" t="s">
        <v>411</v>
      </c>
      <c r="D85" s="3" t="s">
        <v>250</v>
      </c>
      <c r="E85" s="298"/>
      <c r="F85" s="298"/>
      <c r="G85" s="298"/>
      <c r="H85" s="298"/>
      <c r="I85" s="298"/>
      <c r="J85" s="298"/>
      <c r="K85" s="236"/>
      <c r="L85" s="298"/>
      <c r="M85" s="233"/>
      <c r="N85" s="331"/>
      <c r="R85" s="12"/>
      <c r="S85" s="12"/>
      <c r="T85" s="12"/>
    </row>
    <row r="86" spans="1:22" x14ac:dyDescent="0.35">
      <c r="A86" s="305"/>
      <c r="B86" s="308"/>
      <c r="C86" s="84" t="s">
        <v>412</v>
      </c>
      <c r="D86" s="3" t="s">
        <v>250</v>
      </c>
      <c r="E86" s="298"/>
      <c r="F86" s="298"/>
      <c r="G86" s="298"/>
      <c r="H86" s="298"/>
      <c r="I86" s="298"/>
      <c r="J86" s="298"/>
      <c r="K86" s="236"/>
      <c r="L86" s="298"/>
      <c r="M86" s="233"/>
      <c r="N86" s="331"/>
      <c r="R86" s="12"/>
      <c r="S86" s="12"/>
      <c r="T86" s="12"/>
    </row>
    <row r="87" spans="1:22" ht="48" customHeight="1" thickBot="1" x14ac:dyDescent="0.4">
      <c r="A87" s="306"/>
      <c r="B87" s="309"/>
      <c r="C87" s="87" t="s">
        <v>413</v>
      </c>
      <c r="D87" s="81" t="s">
        <v>254</v>
      </c>
      <c r="E87" s="299"/>
      <c r="F87" s="299"/>
      <c r="G87" s="299"/>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IIA14: The policy provides support for this IIA objective as it highlights the importance of making provision for general waste, recycling and organic material. Requirements are highlighted for flats and other residential developments. Proposals will be required to provide space for the storage of waste from all developments, as well as ensuring safe access space for refuse collection vehicles. The implementation of these facilities will subsequently enhance opportunities for more waste separation in the Borough. Additionally, the policy states that developments should utilise circular economy principles and aim to be net zero waste in accordance with the London Plan Policy SI 7. This suggests that building materials should be repurposed where possible. All new development proposals should present a recycling and waste management strategy. Therefore, there is potential for a significant positive effect to be recorded.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BvXyM8gtd/d9JYdyMWf2iWfDpu9rlFXKcKus5wv0f1p998/l+uUgysAOTrqZjZxpLdOhE5J4jkuuh3eElRnTVg==" saltValue="ouMyZQY3VGddgoEjTjbqIQ==" spinCount="100000" sheet="1" objects="1" scenarios="1"/>
  <autoFilter ref="A7:M87" xr:uid="{D2C47CAF-421C-4D58-AA7A-22430CCF83D7}"/>
  <mergeCells count="18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A65:A71"/>
    <mergeCell ref="A72:A76"/>
    <mergeCell ref="A77:A83"/>
    <mergeCell ref="A84:A87"/>
    <mergeCell ref="G72:G76"/>
    <mergeCell ref="H72:H76"/>
    <mergeCell ref="F77:F83"/>
    <mergeCell ref="G77:G83"/>
    <mergeCell ref="H77:H83"/>
    <mergeCell ref="G65:G71"/>
    <mergeCell ref="N18:N19"/>
    <mergeCell ref="N20:N27"/>
    <mergeCell ref="N28:N35"/>
    <mergeCell ref="N36:N41"/>
    <mergeCell ref="N42:N46"/>
    <mergeCell ref="N47:N48"/>
    <mergeCell ref="N49:N53"/>
    <mergeCell ref="N54:N56"/>
    <mergeCell ref="N57:N64"/>
    <mergeCell ref="A36:A41"/>
    <mergeCell ref="A42:A46"/>
    <mergeCell ref="A47:A48"/>
    <mergeCell ref="A49:A53"/>
    <mergeCell ref="A54:A56"/>
    <mergeCell ref="A57:A64"/>
    <mergeCell ref="H8:H17"/>
    <mergeCell ref="I8:I17"/>
    <mergeCell ref="J8:J17"/>
    <mergeCell ref="A18:A19"/>
    <mergeCell ref="A20:A27"/>
    <mergeCell ref="A28:A35"/>
    <mergeCell ref="E47:E48"/>
    <mergeCell ref="B18:B19"/>
    <mergeCell ref="B20:B27"/>
    <mergeCell ref="B28:B35"/>
    <mergeCell ref="B36:B41"/>
    <mergeCell ref="B42:B46"/>
    <mergeCell ref="B47:B48"/>
    <mergeCell ref="B49:B53"/>
    <mergeCell ref="B54:B56"/>
    <mergeCell ref="B57:B64"/>
    <mergeCell ref="F47:F48"/>
    <mergeCell ref="E42:E46"/>
    <mergeCell ref="C1:F1"/>
    <mergeCell ref="C2:F2"/>
    <mergeCell ref="C4:F4"/>
    <mergeCell ref="A6:C6"/>
    <mergeCell ref="A8:A17"/>
    <mergeCell ref="B8:B17"/>
    <mergeCell ref="E8:E17"/>
    <mergeCell ref="F8:F17"/>
    <mergeCell ref="G8:G17"/>
    <mergeCell ref="C3:F3"/>
    <mergeCell ref="E6:N6"/>
    <mergeCell ref="N8:N17"/>
    <mergeCell ref="E49:E53"/>
    <mergeCell ref="F49:F53"/>
    <mergeCell ref="G49:G53"/>
    <mergeCell ref="H49:H53"/>
    <mergeCell ref="I49:I53"/>
    <mergeCell ref="J49:J53"/>
    <mergeCell ref="K49:K53"/>
    <mergeCell ref="L49:L53"/>
    <mergeCell ref="M49:M53"/>
    <mergeCell ref="E54:E56"/>
    <mergeCell ref="F54:F56"/>
    <mergeCell ref="G54:G56"/>
    <mergeCell ref="E65:E71"/>
    <mergeCell ref="M84:M87"/>
    <mergeCell ref="B65:B71"/>
    <mergeCell ref="B72:B76"/>
    <mergeCell ref="B77:B83"/>
    <mergeCell ref="B84:B87"/>
    <mergeCell ref="F65:F71"/>
    <mergeCell ref="E57:E64"/>
    <mergeCell ref="L65:L71"/>
    <mergeCell ref="M65:M71"/>
    <mergeCell ref="E72:E76"/>
    <mergeCell ref="E77:E83"/>
    <mergeCell ref="E84:E87"/>
    <mergeCell ref="F84:F87"/>
    <mergeCell ref="G84:G87"/>
    <mergeCell ref="H84:H87"/>
    <mergeCell ref="I84:I87"/>
    <mergeCell ref="J84:J87"/>
    <mergeCell ref="K84:K87"/>
    <mergeCell ref="L84:L87"/>
    <mergeCell ref="F72:F76"/>
    <mergeCell ref="L28:L35"/>
    <mergeCell ref="K8:K17"/>
    <mergeCell ref="L8:L17"/>
    <mergeCell ref="M8:M17"/>
    <mergeCell ref="E18:E19"/>
    <mergeCell ref="F18:F19"/>
    <mergeCell ref="G18:G19"/>
    <mergeCell ref="H18:H19"/>
    <mergeCell ref="I18:I19"/>
    <mergeCell ref="J18:J19"/>
    <mergeCell ref="K18:K19"/>
    <mergeCell ref="L18:L19"/>
    <mergeCell ref="M18:M19"/>
    <mergeCell ref="M28:M35"/>
    <mergeCell ref="M20:M27"/>
    <mergeCell ref="K36:K41"/>
    <mergeCell ref="L36:L41"/>
    <mergeCell ref="M36:M41"/>
    <mergeCell ref="E20:E27"/>
    <mergeCell ref="F20:F27"/>
    <mergeCell ref="G20:G27"/>
    <mergeCell ref="H20:H27"/>
    <mergeCell ref="I20:I27"/>
    <mergeCell ref="J20:J27"/>
    <mergeCell ref="K20:K27"/>
    <mergeCell ref="E36:E41"/>
    <mergeCell ref="F36:F41"/>
    <mergeCell ref="G36:G41"/>
    <mergeCell ref="H36:H41"/>
    <mergeCell ref="I36:I41"/>
    <mergeCell ref="J36:J41"/>
    <mergeCell ref="E28:E35"/>
    <mergeCell ref="F28:F35"/>
    <mergeCell ref="G28:G35"/>
    <mergeCell ref="H28:H35"/>
    <mergeCell ref="I28:I35"/>
    <mergeCell ref="J28:J35"/>
    <mergeCell ref="L20:L27"/>
    <mergeCell ref="K28:K35"/>
    <mergeCell ref="K42:K46"/>
    <mergeCell ref="L42:L46"/>
    <mergeCell ref="M42:M46"/>
    <mergeCell ref="H54:H56"/>
    <mergeCell ref="I54:I56"/>
    <mergeCell ref="J54:J56"/>
    <mergeCell ref="K54:K56"/>
    <mergeCell ref="L54:L56"/>
    <mergeCell ref="M54:M56"/>
    <mergeCell ref="H47:H48"/>
    <mergeCell ref="I47:I48"/>
    <mergeCell ref="J47:J48"/>
    <mergeCell ref="K47:K48"/>
    <mergeCell ref="L47:L48"/>
    <mergeCell ref="M47:M48"/>
    <mergeCell ref="F57:F64"/>
    <mergeCell ref="G57:G64"/>
    <mergeCell ref="H57:H64"/>
    <mergeCell ref="I57:I64"/>
    <mergeCell ref="J57:J64"/>
    <mergeCell ref="G42:G46"/>
    <mergeCell ref="H42:H46"/>
    <mergeCell ref="I42:I46"/>
    <mergeCell ref="J42:J46"/>
    <mergeCell ref="G47:G48"/>
    <mergeCell ref="F42:F46"/>
    <mergeCell ref="H65:H71"/>
    <mergeCell ref="I65:I71"/>
    <mergeCell ref="J65:J71"/>
    <mergeCell ref="K65:K71"/>
    <mergeCell ref="K57:K64"/>
    <mergeCell ref="L57:L64"/>
    <mergeCell ref="M57:M64"/>
    <mergeCell ref="M72:M76"/>
    <mergeCell ref="M77:M83"/>
    <mergeCell ref="I72:I76"/>
    <mergeCell ref="J72:J76"/>
    <mergeCell ref="I77:I83"/>
    <mergeCell ref="K72:K76"/>
    <mergeCell ref="L72:L76"/>
    <mergeCell ref="K77:K83"/>
    <mergeCell ref="J77:J83"/>
    <mergeCell ref="L77:L83"/>
  </mergeCells>
  <conditionalFormatting sqref="C50:C53">
    <cfRule type="expression" dxfId="263" priority="8">
      <formula>$D50="No"</formula>
    </cfRule>
  </conditionalFormatting>
  <conditionalFormatting sqref="C8:D87">
    <cfRule type="expression" dxfId="262" priority="1">
      <formula>$D8="No"</formula>
    </cfRule>
  </conditionalFormatting>
  <conditionalFormatting sqref="J8 J18 J28 J49 J57 J65 J72 J77 J84">
    <cfRule type="cellIs" dxfId="261" priority="46" operator="equal">
      <formula>"Significant Negative"</formula>
    </cfRule>
    <cfRule type="cellIs" dxfId="260" priority="47" operator="equal">
      <formula>"Minor Negative"</formula>
    </cfRule>
    <cfRule type="cellIs" dxfId="259" priority="48" operator="equal">
      <formula>"Uncertain"</formula>
    </cfRule>
    <cfRule type="cellIs" dxfId="258" priority="49" operator="equal">
      <formula>"Neutral"</formula>
    </cfRule>
    <cfRule type="cellIs" dxfId="257" priority="50" operator="equal">
      <formula>"Minor Positive"</formula>
    </cfRule>
    <cfRule type="cellIs" dxfId="256" priority="51" operator="equal">
      <formula>"Significant Positive"</formula>
    </cfRule>
  </conditionalFormatting>
  <conditionalFormatting sqref="J20">
    <cfRule type="cellIs" dxfId="255" priority="39" operator="equal">
      <formula>"Significant Positive"</formula>
    </cfRule>
    <cfRule type="cellIs" dxfId="254" priority="34" operator="equal">
      <formula>"Significant Negative"</formula>
    </cfRule>
    <cfRule type="cellIs" dxfId="253" priority="35" operator="equal">
      <formula>"Minor Negative"</formula>
    </cfRule>
    <cfRule type="cellIs" dxfId="252" priority="36" operator="equal">
      <formula>"Uncertain"</formula>
    </cfRule>
    <cfRule type="cellIs" dxfId="251" priority="37" operator="equal">
      <formula>"Neutral"</formula>
    </cfRule>
    <cfRule type="cellIs" dxfId="250" priority="38" operator="equal">
      <formula>"Minor Positive"</formula>
    </cfRule>
  </conditionalFormatting>
  <conditionalFormatting sqref="J36">
    <cfRule type="cellIs" dxfId="249" priority="22" operator="equal">
      <formula>"Significant Negative"</formula>
    </cfRule>
    <cfRule type="cellIs" dxfId="248" priority="23" operator="equal">
      <formula>"Minor Negative"</formula>
    </cfRule>
    <cfRule type="cellIs" dxfId="247" priority="24" operator="equal">
      <formula>"Uncertain"</formula>
    </cfRule>
    <cfRule type="cellIs" dxfId="246" priority="25" operator="equal">
      <formula>"Neutral"</formula>
    </cfRule>
    <cfRule type="cellIs" dxfId="245" priority="26" operator="equal">
      <formula>"Minor Positive"</formula>
    </cfRule>
    <cfRule type="cellIs" dxfId="244" priority="27" operator="equal">
      <formula>"Significant Positive"</formula>
    </cfRule>
  </conditionalFormatting>
  <conditionalFormatting sqref="J42">
    <cfRule type="cellIs" dxfId="243" priority="16" operator="equal">
      <formula>"Significant Negative"</formula>
    </cfRule>
    <cfRule type="cellIs" dxfId="242" priority="17" operator="equal">
      <formula>"Minor Negative"</formula>
    </cfRule>
    <cfRule type="cellIs" dxfId="241" priority="18" operator="equal">
      <formula>"Uncertain"</formula>
    </cfRule>
    <cfRule type="cellIs" dxfId="240" priority="19" operator="equal">
      <formula>"Neutral"</formula>
    </cfRule>
    <cfRule type="cellIs" dxfId="239" priority="20" operator="equal">
      <formula>"Minor Positive"</formula>
    </cfRule>
    <cfRule type="cellIs" dxfId="238" priority="21" operator="equal">
      <formula>"Significant Positive"</formula>
    </cfRule>
  </conditionalFormatting>
  <conditionalFormatting sqref="J47">
    <cfRule type="cellIs" dxfId="237" priority="40" operator="equal">
      <formula>"Significant Negative"</formula>
    </cfRule>
    <cfRule type="cellIs" dxfId="236" priority="41" operator="equal">
      <formula>"Minor Negative"</formula>
    </cfRule>
    <cfRule type="cellIs" dxfId="235" priority="42" operator="equal">
      <formula>"Uncertain"</formula>
    </cfRule>
    <cfRule type="cellIs" dxfId="234" priority="43" operator="equal">
      <formula>"Neutral"</formula>
    </cfRule>
    <cfRule type="cellIs" dxfId="233" priority="44" operator="equal">
      <formula>"Minor Positive"</formula>
    </cfRule>
    <cfRule type="cellIs" dxfId="232" priority="45" operator="equal">
      <formula>"Significant Positive"</formula>
    </cfRule>
  </conditionalFormatting>
  <conditionalFormatting sqref="J54">
    <cfRule type="cellIs" dxfId="231" priority="10" operator="equal">
      <formula>"Significant Negative"</formula>
    </cfRule>
    <cfRule type="cellIs" dxfId="230" priority="11" operator="equal">
      <formula>"Minor Negative"</formula>
    </cfRule>
    <cfRule type="cellIs" dxfId="229" priority="12" operator="equal">
      <formula>"Uncertain"</formula>
    </cfRule>
    <cfRule type="cellIs" dxfId="228" priority="13" operator="equal">
      <formula>"Neutral"</formula>
    </cfRule>
    <cfRule type="cellIs" dxfId="227" priority="14" operator="equal">
      <formula>"Minor Positive"</formula>
    </cfRule>
    <cfRule type="cellIs" dxfId="226" priority="15"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2A380627-5ADE-4EE6-9612-A67774A4DF9D}">
          <x14:formula1>
            <xm:f>'Drop downs'!$A$2:$A$3</xm:f>
          </x14:formula1>
          <xm:sqref>D8:D87</xm:sqref>
        </x14:dataValidation>
        <x14:dataValidation type="list" allowBlank="1" showInputMessage="1" showErrorMessage="1" xr:uid="{F9840F99-4CD5-4FD2-BE94-04A0B1BEE69A}">
          <x14:formula1>
            <xm:f>'Drop downs'!$J$2:$J$3</xm:f>
          </x14:formula1>
          <xm:sqref>L8 L18 L20 L28 L36 L42 L49 L54 L57 L65 L72 L77 L47 L84</xm:sqref>
        </x14:dataValidation>
        <x14:dataValidation type="list" allowBlank="1" showInputMessage="1" showErrorMessage="1" xr:uid="{CC824775-2937-4CB4-A763-E5477E4C233F}">
          <x14:formula1>
            <xm:f>'Drop downs'!$B$2:$B$4</xm:f>
          </x14:formula1>
          <xm:sqref>E8 E18 E20 E28 E36 E42 E49 E54 E57 E65 E72 E77 E47 E84</xm:sqref>
        </x14:dataValidation>
        <x14:dataValidation type="list" allowBlank="1" showInputMessage="1" showErrorMessage="1" xr:uid="{E6E747C2-EE18-45F2-B34B-A68AA523FF91}">
          <x14:formula1>
            <xm:f>'Drop downs'!$C$2:$C$5</xm:f>
          </x14:formula1>
          <xm:sqref>F8 F18 F20 F28 F36 F42 F49 F54 F57 F65 F72 F77 F47 F84</xm:sqref>
        </x14:dataValidation>
        <x14:dataValidation type="list" allowBlank="1" showInputMessage="1" showErrorMessage="1" xr:uid="{6C4F1A9E-91E8-4F6F-9CD7-0E354B9F3E57}">
          <x14:formula1>
            <xm:f>'Drop downs'!$D$2:$D$7</xm:f>
          </x14:formula1>
          <xm:sqref>G8 G18 G20 G28 G36 G42 G49 G54 G57 G65 G72 G77 G47 G84</xm:sqref>
        </x14:dataValidation>
        <x14:dataValidation type="list" allowBlank="1" showInputMessage="1" showErrorMessage="1" xr:uid="{F8DFA761-DF94-472B-A194-0538EC7FA74C}">
          <x14:formula1>
            <xm:f>'Drop downs'!$E$2:$E$6</xm:f>
          </x14:formula1>
          <xm:sqref>H8 H18 H20 H28 H36 H42 H49 H54 H57 H65 H72 H77 H47 H84</xm:sqref>
        </x14:dataValidation>
        <x14:dataValidation type="list" allowBlank="1" showInputMessage="1" showErrorMessage="1" xr:uid="{AE715F04-9A33-4E3B-9C1A-37546CCA7A1C}">
          <x14:formula1>
            <xm:f>'Drop downs'!$F$2:$F$6</xm:f>
          </x14:formula1>
          <xm:sqref>I8 I18 I20 I28 I36 I42 I49 I54 I57 I65 I72 I77 I47 I84</xm:sqref>
        </x14:dataValidation>
        <x14:dataValidation type="list" allowBlank="1" showInputMessage="1" showErrorMessage="1" xr:uid="{F6C4F31A-D5F2-4BCF-8261-773BC927F4C6}">
          <x14:formula1>
            <xm:f>'Drop downs'!$G$2:$G$7</xm:f>
          </x14:formula1>
          <xm:sqref>J8 J18 J20 J28 J36 J42 J49 J54 J57 J65 J72 J77 J47 J84</xm:sqref>
        </x14:dataValidation>
      </x14:dataValidations>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FD940-83CA-4E17-9145-3622B50638AA}">
  <sheetPr codeName="Sheet49">
    <tabColor theme="4" tint="0.79998168889431442"/>
  </sheetPr>
  <dimension ref="A1:V98"/>
  <sheetViews>
    <sheetView topLeftCell="A70" zoomScale="40" zoomScaleNormal="4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357" t="s">
        <v>1331</v>
      </c>
      <c r="D1" s="261"/>
      <c r="E1" s="261"/>
      <c r="F1" s="262"/>
      <c r="G1" s="16"/>
      <c r="I1" s="7"/>
      <c r="J1" s="7"/>
      <c r="K1" s="7"/>
    </row>
    <row r="2" spans="1:22" x14ac:dyDescent="0.35">
      <c r="A2" s="74" t="s">
        <v>29</v>
      </c>
      <c r="B2" s="9"/>
      <c r="C2" s="263" t="s">
        <v>1322</v>
      </c>
      <c r="D2" s="263"/>
      <c r="E2" s="263"/>
      <c r="F2" s="264"/>
      <c r="I2" s="8"/>
      <c r="J2" s="8"/>
      <c r="K2" s="8"/>
    </row>
    <row r="3" spans="1:22" ht="58" customHeight="1" x14ac:dyDescent="0.35">
      <c r="A3" s="75" t="s">
        <v>30</v>
      </c>
      <c r="B3" s="4"/>
      <c r="C3" s="263" t="s">
        <v>1332</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1324</v>
      </c>
      <c r="L8" s="310"/>
      <c r="M8" s="314"/>
      <c r="N8" s="330"/>
      <c r="R8" s="12" t="str">
        <f>IF(OR(J8='Drop downs'!$G$7,J8='Drop downs'!$G$5), B8&amp;": "&amp;K8&amp;CHAR(10),"")</f>
        <v/>
      </c>
      <c r="S8" s="12" t="str">
        <f>IF(J8='Drop downs'!$G$2,B8&amp;": "&amp;K8&amp;""," ")</f>
        <v xml:space="preserve"> </v>
      </c>
      <c r="T8" s="12" t="str">
        <f>IF(CE2_Circular_Economy!E8='Drop downs'!$B$6,CE2_Circular_Economy!B8&amp;": "&amp;CE2_Circular_Economy!K8&amp;"","")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ht="29"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ht="29" x14ac:dyDescent="0.35">
      <c r="A14" s="317"/>
      <c r="B14" s="328"/>
      <c r="C14" s="24" t="s">
        <v>327</v>
      </c>
      <c r="D14" s="24" t="s">
        <v>254</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15" thickBot="1" x14ac:dyDescent="0.4">
      <c r="A17" s="318"/>
      <c r="B17" s="267"/>
      <c r="C17" s="19" t="s">
        <v>330</v>
      </c>
      <c r="D17" s="19" t="s">
        <v>254</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1324</v>
      </c>
      <c r="L18" s="310"/>
      <c r="M18" s="314"/>
      <c r="N18" s="330"/>
      <c r="R18" s="12" t="str">
        <f>IF(OR(J18='Drop downs'!$G$7,J18='Drop downs'!$G$5), B18&amp;": "&amp;K18&amp;CHAR(10),"")</f>
        <v/>
      </c>
      <c r="S18" s="12" t="str">
        <f>IF(J18='Drop downs'!$G$2,B18&amp;": "&amp;K18&amp;""," ")</f>
        <v xml:space="preserve"> </v>
      </c>
      <c r="T18" s="12" t="str">
        <f>IF(CE2_Circular_Economy!E18='Drop downs'!$B$6,CE2_Circular_Economy!B18&amp;": "&amp;CE2_Circular_Economy!K18&amp;"","")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79" t="s">
        <v>254</v>
      </c>
      <c r="E20" s="310" t="s">
        <v>101</v>
      </c>
      <c r="F20" s="310" t="s">
        <v>101</v>
      </c>
      <c r="G20" s="310" t="s">
        <v>101</v>
      </c>
      <c r="H20" s="310" t="s">
        <v>101</v>
      </c>
      <c r="I20" s="310" t="s">
        <v>101</v>
      </c>
      <c r="J20" s="310" t="s">
        <v>159</v>
      </c>
      <c r="K20" s="319" t="s">
        <v>1324</v>
      </c>
      <c r="L20" s="310"/>
      <c r="M20" s="314"/>
      <c r="N20" s="330"/>
      <c r="R20" s="12" t="str">
        <f>IF(OR(J20='Drop downs'!$G$7,J20='Drop downs'!$G$5), B20&amp;": "&amp;K20&amp;CHAR(10),"")</f>
        <v/>
      </c>
      <c r="S20" s="12" t="str">
        <f>IF(J20='Drop downs'!$G$2,B20&amp;": "&amp;K20&amp;""," ")</f>
        <v xml:space="preserve"> </v>
      </c>
      <c r="T20" s="12" t="str">
        <f>IF(CE2_Circular_Economy!E20='Drop downs'!$B$6,CE2_Circular_Economy!B20&amp;": "&amp;CE2_Circular_Economy!K20&amp;"","")</f>
        <v/>
      </c>
      <c r="U20" t="str">
        <f t="shared" si="0"/>
        <v/>
      </c>
      <c r="V20" t="str">
        <f>IF(N20&gt;0,B20&amp;":"&amp;N20&amp;"
","")</f>
        <v/>
      </c>
    </row>
    <row r="21" spans="1:22" ht="14.5" customHeight="1" x14ac:dyDescent="0.35">
      <c r="A21" s="317"/>
      <c r="B21" s="308"/>
      <c r="C21" s="3" t="s">
        <v>336</v>
      </c>
      <c r="D21" s="3" t="s">
        <v>254</v>
      </c>
      <c r="E21" s="298"/>
      <c r="F21" s="298"/>
      <c r="G21" s="298"/>
      <c r="H21" s="298"/>
      <c r="I21" s="298"/>
      <c r="J21" s="298"/>
      <c r="K21" s="236"/>
      <c r="L21" s="298"/>
      <c r="M21" s="233"/>
      <c r="N21" s="331"/>
      <c r="R21" s="12"/>
      <c r="S21" s="12"/>
      <c r="T21" s="12"/>
    </row>
    <row r="22" spans="1:22" ht="14.5" customHeight="1" x14ac:dyDescent="0.35">
      <c r="A22" s="317"/>
      <c r="B22" s="308"/>
      <c r="C22" s="3" t="s">
        <v>337</v>
      </c>
      <c r="D22" s="3" t="s">
        <v>254</v>
      </c>
      <c r="E22" s="298"/>
      <c r="F22" s="298"/>
      <c r="G22" s="298"/>
      <c r="H22" s="298"/>
      <c r="I22" s="298"/>
      <c r="J22" s="298"/>
      <c r="K22" s="236"/>
      <c r="L22" s="298"/>
      <c r="M22" s="233"/>
      <c r="N22" s="331"/>
      <c r="R22" s="12"/>
      <c r="S22" s="12"/>
      <c r="T22" s="12"/>
    </row>
    <row r="23" spans="1:22" x14ac:dyDescent="0.35">
      <c r="A23" s="317"/>
      <c r="B23" s="308"/>
      <c r="C23" s="3" t="s">
        <v>338</v>
      </c>
      <c r="D23" s="3" t="s">
        <v>254</v>
      </c>
      <c r="E23" s="298"/>
      <c r="F23" s="298"/>
      <c r="G23" s="298"/>
      <c r="H23" s="298"/>
      <c r="I23" s="298"/>
      <c r="J23" s="298"/>
      <c r="K23" s="236"/>
      <c r="L23" s="298"/>
      <c r="M23" s="233"/>
      <c r="N23" s="331"/>
      <c r="R23" s="12"/>
      <c r="S23" s="12"/>
      <c r="T23" s="12"/>
    </row>
    <row r="24" spans="1:22" ht="14.5" customHeight="1" x14ac:dyDescent="0.35">
      <c r="A24" s="317"/>
      <c r="B24" s="308"/>
      <c r="C24" s="3" t="s">
        <v>339</v>
      </c>
      <c r="D24" s="3" t="s">
        <v>254</v>
      </c>
      <c r="E24" s="298"/>
      <c r="F24" s="298"/>
      <c r="G24" s="298"/>
      <c r="H24" s="298"/>
      <c r="I24" s="298"/>
      <c r="J24" s="298"/>
      <c r="K24" s="236"/>
      <c r="L24" s="298"/>
      <c r="M24" s="233"/>
      <c r="N24" s="331"/>
      <c r="R24" s="12"/>
      <c r="S24" s="12"/>
      <c r="T24" s="12"/>
    </row>
    <row r="25" spans="1:22" ht="29" x14ac:dyDescent="0.35">
      <c r="A25" s="317"/>
      <c r="B25" s="308"/>
      <c r="C25" s="3" t="s">
        <v>340</v>
      </c>
      <c r="D25" s="3" t="s">
        <v>254</v>
      </c>
      <c r="E25" s="298"/>
      <c r="F25" s="298"/>
      <c r="G25" s="298"/>
      <c r="H25" s="298"/>
      <c r="I25" s="298"/>
      <c r="J25" s="298"/>
      <c r="K25" s="236"/>
      <c r="L25" s="298"/>
      <c r="M25" s="233"/>
      <c r="N25" s="331"/>
      <c r="R25" s="12"/>
      <c r="S25" s="12"/>
      <c r="T25" s="12"/>
    </row>
    <row r="26" spans="1:22" ht="14.5" customHeight="1" x14ac:dyDescent="0.35">
      <c r="A26" s="317"/>
      <c r="B26" s="308"/>
      <c r="C26" s="3" t="s">
        <v>341</v>
      </c>
      <c r="D26" s="3" t="s">
        <v>254</v>
      </c>
      <c r="E26" s="298"/>
      <c r="F26" s="298"/>
      <c r="G26" s="298"/>
      <c r="H26" s="298"/>
      <c r="I26" s="298"/>
      <c r="J26" s="298"/>
      <c r="K26" s="236"/>
      <c r="L26" s="298"/>
      <c r="M26" s="233"/>
      <c r="N26" s="331"/>
      <c r="R26" s="12"/>
      <c r="S26" s="12"/>
      <c r="T26" s="12"/>
    </row>
    <row r="27" spans="1:22" ht="29.5" thickBot="1" x14ac:dyDescent="0.4">
      <c r="A27" s="318"/>
      <c r="B27" s="309"/>
      <c r="C27" s="15" t="s">
        <v>342</v>
      </c>
      <c r="D27" s="15" t="s">
        <v>254</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254</v>
      </c>
      <c r="E28" s="310" t="s">
        <v>101</v>
      </c>
      <c r="F28" s="310" t="s">
        <v>101</v>
      </c>
      <c r="G28" s="310" t="s">
        <v>101</v>
      </c>
      <c r="H28" s="310" t="s">
        <v>101</v>
      </c>
      <c r="I28" s="310" t="s">
        <v>101</v>
      </c>
      <c r="J28" s="310" t="s">
        <v>159</v>
      </c>
      <c r="K28" s="319" t="s">
        <v>1324</v>
      </c>
      <c r="L28" s="310"/>
      <c r="M28" s="314"/>
      <c r="N28" s="330"/>
      <c r="R28" s="12" t="str">
        <f>IF(OR(J28='Drop downs'!$G$7,J28='Drop downs'!$G$5), B28&amp;": "&amp;K28&amp;CHAR(10),"")</f>
        <v/>
      </c>
      <c r="S28" s="12" t="str">
        <f>IF(J28='Drop downs'!$G$2,B28&amp;": "&amp;K28&amp;""," ")</f>
        <v xml:space="preserve"> </v>
      </c>
      <c r="T28" s="12" t="str">
        <f>IF(CE2_Circular_Economy!E28='Drop downs'!$B$6,CE2_Circular_Economy!B28&amp;": "&amp;CE2_Circular_Economy!K28&amp;"","")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18"/>
      <c r="B35" s="309"/>
      <c r="C35" s="100" t="s">
        <v>351</v>
      </c>
      <c r="D35" s="15" t="s">
        <v>254</v>
      </c>
      <c r="E35" s="270"/>
      <c r="F35" s="270"/>
      <c r="G35" s="270"/>
      <c r="H35" s="270"/>
      <c r="I35" s="270"/>
      <c r="J35" s="270"/>
      <c r="K35" s="320"/>
      <c r="L35" s="270"/>
      <c r="M35" s="315"/>
      <c r="N35" s="332"/>
      <c r="R35" s="12"/>
      <c r="S35" s="12"/>
      <c r="T35" s="12"/>
    </row>
    <row r="36" spans="1:22" x14ac:dyDescent="0.35">
      <c r="A36" s="316" t="s">
        <v>352</v>
      </c>
      <c r="B36" s="307" t="s">
        <v>120</v>
      </c>
      <c r="C36" s="79" t="s">
        <v>353</v>
      </c>
      <c r="D36" s="79" t="s">
        <v>254</v>
      </c>
      <c r="E36" s="310" t="s">
        <v>101</v>
      </c>
      <c r="F36" s="310" t="s">
        <v>101</v>
      </c>
      <c r="G36" s="310" t="s">
        <v>101</v>
      </c>
      <c r="H36" s="310" t="s">
        <v>101</v>
      </c>
      <c r="I36" s="310" t="s">
        <v>101</v>
      </c>
      <c r="J36" s="310" t="s">
        <v>159</v>
      </c>
      <c r="K36" s="319" t="s">
        <v>435</v>
      </c>
      <c r="L36" s="310"/>
      <c r="M36" s="314"/>
      <c r="N36" s="330"/>
      <c r="R36" s="12" t="str">
        <f>IF(OR(J36='Drop downs'!$G$7,J36='Drop downs'!$G$5), B36&amp;": "&amp;K36&amp;CHAR(10),"")</f>
        <v/>
      </c>
      <c r="S36" s="12" t="str">
        <f>IF(J36='Drop downs'!$G$2,B36&amp;": "&amp;K36&amp;""," ")</f>
        <v xml:space="preserve"> </v>
      </c>
      <c r="T36" s="12" t="str">
        <f>IF(CE2_Circular_Economy!E36='Drop downs'!$B$6,CE2_Circular_Economy!B36&amp;": "&amp;CE2_Circular_Economy!K36&amp;"","")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18"/>
      <c r="B41" s="309"/>
      <c r="C41" s="15" t="s">
        <v>358</v>
      </c>
      <c r="D41" s="15" t="s">
        <v>254</v>
      </c>
      <c r="E41" s="270"/>
      <c r="F41" s="270"/>
      <c r="G41" s="270"/>
      <c r="H41" s="270"/>
      <c r="I41" s="270"/>
      <c r="J41" s="270"/>
      <c r="K41" s="320"/>
      <c r="L41" s="270"/>
      <c r="M41" s="315"/>
      <c r="N41" s="332"/>
      <c r="R41" s="12"/>
      <c r="S41" s="12"/>
      <c r="T41" s="12"/>
    </row>
    <row r="42" spans="1:22" ht="29" x14ac:dyDescent="0.35">
      <c r="A42" s="316" t="s">
        <v>359</v>
      </c>
      <c r="B42" s="307" t="s">
        <v>121</v>
      </c>
      <c r="C42" s="79" t="s">
        <v>360</v>
      </c>
      <c r="D42" s="79" t="s">
        <v>254</v>
      </c>
      <c r="E42" s="310" t="s">
        <v>101</v>
      </c>
      <c r="F42" s="310" t="s">
        <v>101</v>
      </c>
      <c r="G42" s="310" t="s">
        <v>101</v>
      </c>
      <c r="H42" s="310" t="s">
        <v>101</v>
      </c>
      <c r="I42" s="310" t="s">
        <v>101</v>
      </c>
      <c r="J42" s="310" t="s">
        <v>159</v>
      </c>
      <c r="K42" s="319" t="s">
        <v>435</v>
      </c>
      <c r="L42" s="310"/>
      <c r="M42" s="314"/>
      <c r="N42" s="330"/>
      <c r="R42" s="12" t="str">
        <f>IF(OR(J42='Drop downs'!$G$7,J42='Drop downs'!$G$5), B42&amp;": "&amp;K42&amp;CHAR(10),"")</f>
        <v/>
      </c>
      <c r="S42" s="12" t="str">
        <f>IF(J42='Drop downs'!$G$2,B42&amp;": "&amp;K42&amp;""," ")</f>
        <v xml:space="preserve"> </v>
      </c>
      <c r="T42" s="12" t="str">
        <f>IF(CE2_Circular_Economy!E42='Drop downs'!$B$6,CE2_Circular_Economy!B42&amp;": "&amp;CE2_Circular_Economy!K42&amp;"","")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ht="29"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18"/>
      <c r="B46" s="309"/>
      <c r="C46" s="15" t="s">
        <v>364</v>
      </c>
      <c r="D46" s="15" t="s">
        <v>254</v>
      </c>
      <c r="E46" s="270"/>
      <c r="F46" s="270"/>
      <c r="G46" s="270"/>
      <c r="H46" s="270"/>
      <c r="I46" s="270"/>
      <c r="J46" s="270"/>
      <c r="K46" s="320"/>
      <c r="L46" s="270"/>
      <c r="M46" s="315"/>
      <c r="N46" s="332"/>
      <c r="R46" s="12"/>
      <c r="S46" s="12"/>
      <c r="T46" s="12"/>
    </row>
    <row r="47" spans="1:22" ht="58" customHeight="1" x14ac:dyDescent="0.35">
      <c r="A47" s="316" t="s">
        <v>365</v>
      </c>
      <c r="B47" s="307" t="s">
        <v>122</v>
      </c>
      <c r="C47" s="79" t="s">
        <v>366</v>
      </c>
      <c r="D47" s="79" t="s">
        <v>254</v>
      </c>
      <c r="E47" s="310" t="s">
        <v>101</v>
      </c>
      <c r="F47" s="310" t="s">
        <v>101</v>
      </c>
      <c r="G47" s="310" t="s">
        <v>101</v>
      </c>
      <c r="H47" s="310" t="s">
        <v>101</v>
      </c>
      <c r="I47" s="310" t="s">
        <v>101</v>
      </c>
      <c r="J47" s="310" t="s">
        <v>159</v>
      </c>
      <c r="K47" s="319" t="s">
        <v>435</v>
      </c>
      <c r="L47" s="310"/>
      <c r="M47" s="314"/>
      <c r="N47" s="330"/>
      <c r="R47" s="12" t="str">
        <f>IF(OR(J47='Drop downs'!$G$7,J47='Drop downs'!$G$5), B47&amp;": "&amp;K47&amp;CHAR(10),"")</f>
        <v/>
      </c>
      <c r="S47" s="12" t="str">
        <f>IF(J47='Drop downs'!$G$2,B47&amp;": "&amp;K47&amp;""," ")</f>
        <v xml:space="preserve"> </v>
      </c>
      <c r="T47" s="12" t="str">
        <f>IF(CE2_Circular_Economy!E47='Drop downs'!$B$6,CE2_Circular_Economy!B47&amp;": "&amp;CE2_Circular_Economy!K47&amp;"","")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IF(CE2_Circular_Economy!E48='Drop downs'!$B$6,CE2_Circular_Economy!B48&amp;": "&amp;CE2_Circular_Economy!K48&amp;"","")</f>
        <v xml:space="preserve">: </v>
      </c>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435</v>
      </c>
      <c r="L49" s="310"/>
      <c r="M49" s="314"/>
      <c r="N49" s="330"/>
      <c r="R49" s="12" t="str">
        <f>IF(OR(J49='Drop downs'!$G$7,J49='Drop downs'!$G$5), B49&amp;": "&amp;K49&amp;CHAR(10),"")</f>
        <v/>
      </c>
      <c r="S49" s="12" t="str">
        <f>IF(J49='Drop downs'!$G$2,B49&amp;": "&amp;K49&amp;""," ")</f>
        <v xml:space="preserve"> </v>
      </c>
      <c r="T49" s="12" t="str">
        <f>IF(CE2_Circular_Economy!E49='Drop downs'!$B$6,CE2_Circular_Economy!B49&amp;": "&amp;CE2_Circular_Economy!K49&amp;"","")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233"/>
      <c r="N50" s="331"/>
      <c r="R50" s="12"/>
      <c r="S50" s="12"/>
      <c r="T50" s="12"/>
    </row>
    <row r="51" spans="1:22" x14ac:dyDescent="0.35">
      <c r="A51" s="317"/>
      <c r="B51" s="308"/>
      <c r="C51" s="97" t="s">
        <v>371</v>
      </c>
      <c r="D51" s="24" t="s">
        <v>254</v>
      </c>
      <c r="E51" s="298"/>
      <c r="F51" s="298"/>
      <c r="G51" s="298"/>
      <c r="H51" s="298"/>
      <c r="I51" s="298"/>
      <c r="J51" s="298"/>
      <c r="K51" s="236"/>
      <c r="L51" s="298"/>
      <c r="M51" s="233"/>
      <c r="N51" s="331"/>
      <c r="R51" s="12"/>
      <c r="S51" s="12"/>
      <c r="T51" s="12"/>
    </row>
    <row r="52" spans="1:22" x14ac:dyDescent="0.35">
      <c r="A52" s="317"/>
      <c r="B52" s="308"/>
      <c r="C52" s="24" t="s">
        <v>372</v>
      </c>
      <c r="D52" s="24" t="s">
        <v>254</v>
      </c>
      <c r="E52" s="298"/>
      <c r="F52" s="298"/>
      <c r="G52" s="298"/>
      <c r="H52" s="298"/>
      <c r="I52" s="298"/>
      <c r="J52" s="298"/>
      <c r="K52" s="236"/>
      <c r="L52" s="298"/>
      <c r="M52" s="233"/>
      <c r="N52" s="331"/>
      <c r="R52" s="12"/>
      <c r="S52" s="12"/>
      <c r="T52" s="12"/>
    </row>
    <row r="53" spans="1:22" ht="15" thickBot="1" x14ac:dyDescent="0.4">
      <c r="A53" s="318"/>
      <c r="B53" s="309"/>
      <c r="C53" s="19" t="s">
        <v>373</v>
      </c>
      <c r="D53" s="19" t="s">
        <v>254</v>
      </c>
      <c r="E53" s="270"/>
      <c r="F53" s="270"/>
      <c r="G53" s="270"/>
      <c r="H53" s="270"/>
      <c r="I53" s="270"/>
      <c r="J53" s="270"/>
      <c r="K53" s="32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435</v>
      </c>
      <c r="L54" s="310"/>
      <c r="M54" s="314"/>
      <c r="N54" s="330"/>
      <c r="R54" s="12" t="str">
        <f>IF(OR(J54='Drop downs'!$G$7,J54='Drop downs'!$G$5), B54&amp;": "&amp;K54&amp;CHAR(10),"")</f>
        <v/>
      </c>
      <c r="S54" s="12" t="str">
        <f>IF(J54='Drop downs'!$G$2,B54&amp;": "&amp;K54&amp;""," ")</f>
        <v xml:space="preserve"> </v>
      </c>
      <c r="T54" s="12" t="str">
        <f>IF(CE2_Circular_Economy!E54='Drop downs'!$B$6,CE2_Circular_Economy!B54&amp;": "&amp;CE2_Circular_Economy!K54&amp;"","")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435</v>
      </c>
      <c r="L57" s="310"/>
      <c r="M57" s="314"/>
      <c r="N57" s="330"/>
      <c r="R57" s="12" t="str">
        <f>IF(OR(J57='Drop downs'!$G$7,J57='Drop downs'!$G$5), B57&amp;": "&amp;K57&amp;CHAR(10),"")</f>
        <v/>
      </c>
      <c r="S57" s="12" t="str">
        <f>IF(J57='Drop downs'!$G$2,B57&amp;": "&amp;K57&amp;""," ")</f>
        <v xml:space="preserve"> </v>
      </c>
      <c r="T57" s="12" t="str">
        <f>IF(CE2_Circular_Economy!E57='Drop downs'!$B$6,CE2_Circular_Economy!B57&amp;": "&amp;CE2_Circular_Economy!K57&amp;"","")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254</v>
      </c>
      <c r="E60" s="298"/>
      <c r="F60" s="298"/>
      <c r="G60" s="298"/>
      <c r="H60" s="298"/>
      <c r="I60" s="298"/>
      <c r="J60" s="298"/>
      <c r="K60" s="236"/>
      <c r="L60" s="298"/>
      <c r="M60" s="233"/>
      <c r="N60" s="331"/>
      <c r="R60" s="12"/>
      <c r="S60" s="12"/>
      <c r="T60" s="12"/>
    </row>
    <row r="61" spans="1:22" x14ac:dyDescent="0.35">
      <c r="A61" s="317"/>
      <c r="B61" s="308"/>
      <c r="C61" s="24" t="s">
        <v>383</v>
      </c>
      <c r="D61" s="24" t="s">
        <v>254</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19" t="s">
        <v>254</v>
      </c>
      <c r="E64" s="270"/>
      <c r="F64" s="270"/>
      <c r="G64" s="270"/>
      <c r="H64" s="270"/>
      <c r="I64" s="270"/>
      <c r="J64" s="270"/>
      <c r="K64" s="320"/>
      <c r="L64" s="270"/>
      <c r="M64" s="315"/>
      <c r="N64" s="332"/>
      <c r="R64" s="12"/>
      <c r="S64" s="12"/>
      <c r="T64" s="12"/>
    </row>
    <row r="65" spans="1:22" x14ac:dyDescent="0.35">
      <c r="A65" s="316" t="s">
        <v>387</v>
      </c>
      <c r="B65" s="307" t="s">
        <v>126</v>
      </c>
      <c r="C65" s="85" t="s">
        <v>388</v>
      </c>
      <c r="D65" s="86" t="s">
        <v>254</v>
      </c>
      <c r="E65" s="310" t="s">
        <v>101</v>
      </c>
      <c r="F65" s="310" t="s">
        <v>101</v>
      </c>
      <c r="G65" s="310" t="s">
        <v>101</v>
      </c>
      <c r="H65" s="310" t="s">
        <v>101</v>
      </c>
      <c r="I65" s="310" t="s">
        <v>101</v>
      </c>
      <c r="J65" s="310" t="s">
        <v>159</v>
      </c>
      <c r="K65" s="319" t="s">
        <v>435</v>
      </c>
      <c r="L65" s="310"/>
      <c r="M65" s="314"/>
      <c r="N65" s="330"/>
      <c r="R65" s="12" t="str">
        <f>IF(OR(J65='Drop downs'!$G$7,J65='Drop downs'!$G$5), B65&amp;": "&amp;K65&amp;CHAR(10),"")</f>
        <v/>
      </c>
      <c r="S65" s="12" t="str">
        <f>IF(J65='Drop downs'!$G$2,B65&amp;": "&amp;K65&amp;""," ")</f>
        <v xml:space="preserve"> </v>
      </c>
      <c r="T65" s="12" t="str">
        <f>IF(CE2_Circular_Economy!E65='Drop downs'!$B$6,CE2_Circular_Economy!B65&amp;": "&amp;CE2_Circular_Economy!K65&amp;"","")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19" t="s">
        <v>254</v>
      </c>
      <c r="E71" s="270"/>
      <c r="F71" s="270"/>
      <c r="G71" s="270"/>
      <c r="H71" s="270"/>
      <c r="I71" s="270"/>
      <c r="J71" s="270"/>
      <c r="K71" s="320"/>
      <c r="L71" s="270"/>
      <c r="M71" s="315"/>
      <c r="N71" s="332"/>
      <c r="R71" s="12"/>
      <c r="S71" s="12"/>
      <c r="T71" s="12"/>
    </row>
    <row r="72" spans="1:22" x14ac:dyDescent="0.35">
      <c r="A72" s="316" t="s">
        <v>395</v>
      </c>
      <c r="B72" s="307" t="s">
        <v>127</v>
      </c>
      <c r="C72" s="85" t="s">
        <v>396</v>
      </c>
      <c r="D72" s="86" t="s">
        <v>254</v>
      </c>
      <c r="E72" s="310" t="s">
        <v>101</v>
      </c>
      <c r="F72" s="310" t="s">
        <v>101</v>
      </c>
      <c r="G72" s="310" t="s">
        <v>101</v>
      </c>
      <c r="H72" s="310" t="s">
        <v>101</v>
      </c>
      <c r="I72" s="310" t="s">
        <v>101</v>
      </c>
      <c r="J72" s="310" t="s">
        <v>159</v>
      </c>
      <c r="K72" s="311" t="s">
        <v>435</v>
      </c>
      <c r="L72" s="310"/>
      <c r="M72" s="314"/>
      <c r="N72" s="330"/>
      <c r="R72" s="12" t="str">
        <f>IF(OR(J72='Drop downs'!$G$7,J72='Drop downs'!$G$5), B72&amp;": "&amp;K72&amp;CHAR(10),"")</f>
        <v/>
      </c>
      <c r="S72" s="12" t="str">
        <f>IF(J72='Drop downs'!$G$2,B72&amp;": "&amp;K72&amp;""," ")</f>
        <v xml:space="preserve"> </v>
      </c>
      <c r="T72" s="12" t="str">
        <f>IF(CE2_Circular_Economy!E72='Drop downs'!$B$6,CE2_Circular_Economy!B72&amp;": "&amp;CE2_Circular_Economy!K72&amp;"","")</f>
        <v/>
      </c>
      <c r="U72" t="str">
        <f t="shared" si="0"/>
        <v/>
      </c>
      <c r="V72" t="str">
        <f>IF(N72&gt;0,B72&amp;":"&amp;N72&amp;"
","")</f>
        <v/>
      </c>
    </row>
    <row r="73" spans="1:22" x14ac:dyDescent="0.35">
      <c r="A73" s="317"/>
      <c r="B73" s="308"/>
      <c r="C73" s="83" t="s">
        <v>397</v>
      </c>
      <c r="D73" s="24" t="s">
        <v>254</v>
      </c>
      <c r="E73" s="298"/>
      <c r="F73" s="298"/>
      <c r="G73" s="298"/>
      <c r="H73" s="298"/>
      <c r="I73" s="298"/>
      <c r="J73" s="298"/>
      <c r="K73" s="312"/>
      <c r="L73" s="298"/>
      <c r="M73" s="233"/>
      <c r="N73" s="331"/>
      <c r="R73" s="12"/>
      <c r="S73" s="12"/>
      <c r="T73" s="12"/>
    </row>
    <row r="74" spans="1:22" x14ac:dyDescent="0.35">
      <c r="A74" s="317"/>
      <c r="B74" s="308"/>
      <c r="C74" s="83" t="s">
        <v>398</v>
      </c>
      <c r="D74" s="24" t="s">
        <v>254</v>
      </c>
      <c r="E74" s="298"/>
      <c r="F74" s="298"/>
      <c r="G74" s="298"/>
      <c r="H74" s="298"/>
      <c r="I74" s="298"/>
      <c r="J74" s="298"/>
      <c r="K74" s="312"/>
      <c r="L74" s="298"/>
      <c r="M74" s="233"/>
      <c r="N74" s="331"/>
      <c r="R74" s="12"/>
      <c r="S74" s="12"/>
      <c r="T74" s="12"/>
    </row>
    <row r="75" spans="1:22" x14ac:dyDescent="0.35">
      <c r="A75" s="317"/>
      <c r="B75" s="308"/>
      <c r="C75" s="83" t="s">
        <v>399</v>
      </c>
      <c r="D75" s="24" t="s">
        <v>254</v>
      </c>
      <c r="E75" s="298"/>
      <c r="F75" s="298"/>
      <c r="G75" s="298"/>
      <c r="H75" s="298"/>
      <c r="I75" s="298"/>
      <c r="J75" s="298"/>
      <c r="K75" s="312"/>
      <c r="L75" s="298"/>
      <c r="M75" s="233"/>
      <c r="N75" s="331"/>
      <c r="R75" s="12"/>
      <c r="S75" s="12"/>
      <c r="T75" s="12"/>
    </row>
    <row r="76" spans="1:22" ht="15" thickBot="1" x14ac:dyDescent="0.4">
      <c r="A76" s="318"/>
      <c r="B76" s="309"/>
      <c r="C76" s="89" t="s">
        <v>400</v>
      </c>
      <c r="D76" s="19" t="s">
        <v>254</v>
      </c>
      <c r="E76" s="270"/>
      <c r="F76" s="270"/>
      <c r="G76" s="270"/>
      <c r="H76" s="270"/>
      <c r="I76" s="270"/>
      <c r="J76" s="270"/>
      <c r="K76" s="430"/>
      <c r="L76" s="270"/>
      <c r="M76" s="315"/>
      <c r="N76" s="332"/>
      <c r="R76" s="12"/>
      <c r="S76" s="12"/>
      <c r="T76" s="12"/>
    </row>
    <row r="77" spans="1:22" x14ac:dyDescent="0.35">
      <c r="A77" s="323" t="s">
        <v>401</v>
      </c>
      <c r="B77" s="307" t="s">
        <v>128</v>
      </c>
      <c r="C77" s="85" t="s">
        <v>402</v>
      </c>
      <c r="D77" s="79" t="s">
        <v>254</v>
      </c>
      <c r="E77" s="310" t="s">
        <v>101</v>
      </c>
      <c r="F77" s="310" t="s">
        <v>101</v>
      </c>
      <c r="G77" s="310" t="s">
        <v>101</v>
      </c>
      <c r="H77" s="310" t="s">
        <v>101</v>
      </c>
      <c r="I77" s="310" t="s">
        <v>101</v>
      </c>
      <c r="J77" s="310" t="s">
        <v>159</v>
      </c>
      <c r="K77" s="319" t="s">
        <v>435</v>
      </c>
      <c r="L77" s="310"/>
      <c r="M77" s="314"/>
      <c r="N77" s="330"/>
      <c r="R77" s="12" t="str">
        <f>IF(OR(J77='Drop downs'!$G$7,J77='Drop downs'!$G$5), B77&amp;": "&amp;K77&amp;CHAR(10),"")</f>
        <v/>
      </c>
      <c r="S77" s="12" t="str">
        <f>IF(J77='Drop downs'!$G$2,B77&amp;": "&amp;K77&amp;""," ")</f>
        <v xml:space="preserve"> </v>
      </c>
      <c r="T77" s="12" t="str">
        <f>IF(CE2_Circular_Economy!E77='Drop downs'!$B$6,CE2_Circular_Economy!B77&amp;": "&amp;CE2_Circular_Economy!K77&amp;"","")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33"/>
      <c r="N78" s="331"/>
      <c r="R78" s="12"/>
      <c r="S78" s="12"/>
      <c r="T78" s="12"/>
    </row>
    <row r="79" spans="1:22" x14ac:dyDescent="0.35">
      <c r="A79" s="305"/>
      <c r="B79" s="308"/>
      <c r="C79" s="83" t="s">
        <v>404</v>
      </c>
      <c r="D79" s="3" t="s">
        <v>254</v>
      </c>
      <c r="E79" s="298"/>
      <c r="F79" s="298"/>
      <c r="G79" s="298"/>
      <c r="H79" s="298"/>
      <c r="I79" s="298"/>
      <c r="J79" s="298"/>
      <c r="K79" s="236"/>
      <c r="L79" s="298"/>
      <c r="M79" s="233"/>
      <c r="N79" s="331"/>
      <c r="R79" s="12"/>
      <c r="S79" s="12"/>
      <c r="T79" s="12"/>
    </row>
    <row r="80" spans="1:22" x14ac:dyDescent="0.35">
      <c r="A80" s="305"/>
      <c r="B80" s="308"/>
      <c r="C80" s="84" t="s">
        <v>405</v>
      </c>
      <c r="D80" s="3" t="s">
        <v>254</v>
      </c>
      <c r="E80" s="298"/>
      <c r="F80" s="298"/>
      <c r="G80" s="298"/>
      <c r="H80" s="298"/>
      <c r="I80" s="298"/>
      <c r="J80" s="298"/>
      <c r="K80" s="236"/>
      <c r="L80" s="298"/>
      <c r="M80" s="233"/>
      <c r="N80" s="331"/>
      <c r="R80" s="12"/>
      <c r="S80" s="12"/>
      <c r="T80" s="12"/>
    </row>
    <row r="81" spans="1:22" ht="29" x14ac:dyDescent="0.35">
      <c r="A81" s="305"/>
      <c r="B81" s="308"/>
      <c r="C81" s="84" t="s">
        <v>406</v>
      </c>
      <c r="D81" s="3" t="s">
        <v>254</v>
      </c>
      <c r="E81" s="298"/>
      <c r="F81" s="298"/>
      <c r="G81" s="298"/>
      <c r="H81" s="298"/>
      <c r="I81" s="298"/>
      <c r="J81" s="298"/>
      <c r="K81" s="236"/>
      <c r="L81" s="298"/>
      <c r="M81" s="233"/>
      <c r="N81" s="331"/>
      <c r="R81" s="12"/>
      <c r="S81" s="12"/>
      <c r="T81" s="12"/>
    </row>
    <row r="82" spans="1:22" ht="29" x14ac:dyDescent="0.35">
      <c r="A82" s="305"/>
      <c r="B82" s="308"/>
      <c r="C82" s="84" t="s">
        <v>407</v>
      </c>
      <c r="D82" s="3" t="s">
        <v>254</v>
      </c>
      <c r="E82" s="298"/>
      <c r="F82" s="298"/>
      <c r="G82" s="298"/>
      <c r="H82" s="298"/>
      <c r="I82" s="298"/>
      <c r="J82" s="298"/>
      <c r="K82" s="236"/>
      <c r="L82" s="298"/>
      <c r="M82" s="233"/>
      <c r="N82" s="331"/>
      <c r="R82" s="12"/>
      <c r="S82" s="12"/>
      <c r="T82" s="12"/>
    </row>
    <row r="83" spans="1:22" ht="15" thickBot="1" x14ac:dyDescent="0.4">
      <c r="A83" s="324"/>
      <c r="B83" s="309"/>
      <c r="C83" s="98" t="s">
        <v>408</v>
      </c>
      <c r="D83" s="15" t="s">
        <v>254</v>
      </c>
      <c r="E83" s="270"/>
      <c r="F83" s="270"/>
      <c r="G83" s="270"/>
      <c r="H83" s="270"/>
      <c r="I83" s="270"/>
      <c r="J83" s="270"/>
      <c r="K83" s="320"/>
      <c r="L83" s="270"/>
      <c r="M83" s="315"/>
      <c r="N83" s="332"/>
      <c r="R83" s="12"/>
      <c r="S83" s="12"/>
      <c r="T83" s="12"/>
    </row>
    <row r="84" spans="1:22" ht="130.5" customHeight="1" x14ac:dyDescent="0.35">
      <c r="A84" s="323" t="s">
        <v>409</v>
      </c>
      <c r="B84" s="307" t="s">
        <v>129</v>
      </c>
      <c r="C84" s="99" t="s">
        <v>410</v>
      </c>
      <c r="D84" s="79" t="s">
        <v>254</v>
      </c>
      <c r="E84" s="310" t="s">
        <v>418</v>
      </c>
      <c r="F84" s="310" t="s">
        <v>419</v>
      </c>
      <c r="G84" s="310" t="s">
        <v>519</v>
      </c>
      <c r="H84" s="310" t="s">
        <v>628</v>
      </c>
      <c r="I84" s="310" t="s">
        <v>422</v>
      </c>
      <c r="J84" s="310" t="s">
        <v>154</v>
      </c>
      <c r="K84" s="319" t="s">
        <v>1333</v>
      </c>
      <c r="L84" s="319"/>
      <c r="M84" s="356"/>
      <c r="N84" s="349"/>
      <c r="R84" s="12" t="str">
        <f>IF(OR(J84='Drop downs'!$G$7,J84='Drop downs'!$G$5), B84&amp;": "&amp;#REF!&amp;CHAR(10),"")</f>
        <v/>
      </c>
      <c r="S84" s="12" t="e">
        <f>IF(J84='Drop downs'!$G$2,B84&amp;": "&amp;#REF!&amp;""," ")</f>
        <v>#REF!</v>
      </c>
      <c r="T84" s="12" t="str">
        <f>IF(CE2_Circular_Economy!E84='Drop downs'!$B$6,CE2_Circular_Economy!B84&amp;": "&amp;CE2_Circular_Economy!#REF!&amp;"","")</f>
        <v/>
      </c>
      <c r="U84" t="str">
        <f t="shared" si="1"/>
        <v/>
      </c>
      <c r="V84" t="str">
        <f>IF(N84&gt;0,B84&amp;":"&amp;N84&amp;"
","")</f>
        <v/>
      </c>
    </row>
    <row r="85" spans="1:22" x14ac:dyDescent="0.35">
      <c r="A85" s="305"/>
      <c r="B85" s="308"/>
      <c r="C85" s="84" t="s">
        <v>411</v>
      </c>
      <c r="D85" s="3" t="s">
        <v>250</v>
      </c>
      <c r="E85" s="298"/>
      <c r="F85" s="298"/>
      <c r="G85" s="298"/>
      <c r="H85" s="298"/>
      <c r="I85" s="298"/>
      <c r="J85" s="298"/>
      <c r="K85" s="236"/>
      <c r="L85" s="236"/>
      <c r="M85" s="357"/>
      <c r="N85" s="350"/>
      <c r="R85" s="12"/>
      <c r="S85" s="12"/>
      <c r="T85" s="12"/>
    </row>
    <row r="86" spans="1:22" x14ac:dyDescent="0.35">
      <c r="A86" s="305"/>
      <c r="B86" s="308"/>
      <c r="C86" s="84" t="s">
        <v>412</v>
      </c>
      <c r="D86" s="3" t="s">
        <v>250</v>
      </c>
      <c r="E86" s="298"/>
      <c r="F86" s="298"/>
      <c r="G86" s="298"/>
      <c r="H86" s="298"/>
      <c r="I86" s="298"/>
      <c r="J86" s="298"/>
      <c r="K86" s="236"/>
      <c r="L86" s="236"/>
      <c r="M86" s="357"/>
      <c r="N86" s="350"/>
      <c r="R86" s="12"/>
      <c r="S86" s="12"/>
      <c r="T86" s="12"/>
    </row>
    <row r="87" spans="1:22" ht="15" thickBot="1" x14ac:dyDescent="0.4">
      <c r="A87" s="306"/>
      <c r="B87" s="309"/>
      <c r="C87" s="87" t="s">
        <v>413</v>
      </c>
      <c r="D87" s="81" t="s">
        <v>254</v>
      </c>
      <c r="E87" s="299"/>
      <c r="F87" s="299"/>
      <c r="G87" s="299"/>
      <c r="H87" s="299"/>
      <c r="I87" s="299"/>
      <c r="J87" s="299"/>
      <c r="K87" s="301"/>
      <c r="L87" s="301"/>
      <c r="M87" s="361"/>
      <c r="N87" s="351"/>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e">
        <f>S8&amp;S18&amp;S20&amp;S28&amp;S36&amp;S42&amp;S47&amp;S48&amp;S49&amp;S54&amp;S57&amp;S65&amp;S72&amp;S77&amp;S84&amp;S87</f>
        <v>#REF!</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lfSAY5zIERFCofk9DW8fXFWB7hqH5+WsrawLAlOCwN4VbXaxMJVLTKNarWTEJRRKXoj69zUu4T3RHbAysNAeiw==" saltValue="0erRVVVwYjVyeDopsojdjQ==" spinCount="100000" sheet="1" objects="1" scenarios="1"/>
  <autoFilter ref="A7:M87" xr:uid="{D2C47CAF-421C-4D58-AA7A-22430CCF83D7}"/>
  <mergeCells count="18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A65:A71"/>
    <mergeCell ref="J65:J71"/>
    <mergeCell ref="K65:K71"/>
    <mergeCell ref="L65:L71"/>
    <mergeCell ref="A84:A87"/>
    <mergeCell ref="K84:K87"/>
    <mergeCell ref="L84:L87"/>
    <mergeCell ref="M84:M87"/>
    <mergeCell ref="J84:J87"/>
    <mergeCell ref="N18:N19"/>
    <mergeCell ref="N20:N27"/>
    <mergeCell ref="N28:N35"/>
    <mergeCell ref="N36:N41"/>
    <mergeCell ref="N42:N46"/>
    <mergeCell ref="N47:N48"/>
    <mergeCell ref="N49:N53"/>
    <mergeCell ref="N54:N56"/>
    <mergeCell ref="N57:N64"/>
    <mergeCell ref="B49:B53"/>
    <mergeCell ref="B54:B56"/>
    <mergeCell ref="B57:B64"/>
    <mergeCell ref="B65:B71"/>
    <mergeCell ref="B72:B76"/>
    <mergeCell ref="B77:B83"/>
    <mergeCell ref="B84:B87"/>
    <mergeCell ref="H8:H17"/>
    <mergeCell ref="I8:I17"/>
    <mergeCell ref="E65:E71"/>
    <mergeCell ref="F65:F71"/>
    <mergeCell ref="G65:G71"/>
    <mergeCell ref="H65:H71"/>
    <mergeCell ref="I65:I71"/>
    <mergeCell ref="E47:E48"/>
    <mergeCell ref="F47:F48"/>
    <mergeCell ref="G47:G48"/>
    <mergeCell ref="H47:H48"/>
    <mergeCell ref="I47:I48"/>
    <mergeCell ref="E84:E87"/>
    <mergeCell ref="F84:F87"/>
    <mergeCell ref="G84:G87"/>
    <mergeCell ref="H84:H87"/>
    <mergeCell ref="I84:I8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M42:M46"/>
    <mergeCell ref="A47:A48"/>
    <mergeCell ref="A49:A53"/>
    <mergeCell ref="E49:E53"/>
    <mergeCell ref="F49:F53"/>
    <mergeCell ref="G49:G53"/>
    <mergeCell ref="H49:H53"/>
    <mergeCell ref="I49:I53"/>
    <mergeCell ref="J49:J53"/>
    <mergeCell ref="K49:K53"/>
    <mergeCell ref="L49:L53"/>
    <mergeCell ref="M49:M53"/>
    <mergeCell ref="A42:A46"/>
    <mergeCell ref="E42:E46"/>
    <mergeCell ref="F42:F46"/>
    <mergeCell ref="G42:G46"/>
    <mergeCell ref="H42:H46"/>
    <mergeCell ref="I42:I46"/>
    <mergeCell ref="J42:J46"/>
    <mergeCell ref="K42:K46"/>
    <mergeCell ref="L42:L46"/>
    <mergeCell ref="M47:M48"/>
    <mergeCell ref="B42:B46"/>
    <mergeCell ref="B47:B48"/>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J47:J48"/>
    <mergeCell ref="K47:K48"/>
    <mergeCell ref="L47:L48"/>
    <mergeCell ref="I77:I83"/>
    <mergeCell ref="J77:J83"/>
    <mergeCell ref="M65:M71"/>
    <mergeCell ref="A72:A76"/>
    <mergeCell ref="E72:E76"/>
    <mergeCell ref="F72:F76"/>
    <mergeCell ref="G72:G76"/>
    <mergeCell ref="K77:K83"/>
    <mergeCell ref="L77:L83"/>
    <mergeCell ref="M77:M83"/>
    <mergeCell ref="I72:I76"/>
    <mergeCell ref="A77:A83"/>
    <mergeCell ref="E77:E83"/>
    <mergeCell ref="F77:F83"/>
    <mergeCell ref="G77:G83"/>
    <mergeCell ref="H77:H83"/>
    <mergeCell ref="H72:H76"/>
    <mergeCell ref="J72:J76"/>
    <mergeCell ref="K72:K76"/>
    <mergeCell ref="L72:L76"/>
    <mergeCell ref="M72:M76"/>
  </mergeCells>
  <conditionalFormatting sqref="C50:C53">
    <cfRule type="expression" dxfId="225" priority="1">
      <formula>$D50="No"</formula>
    </cfRule>
  </conditionalFormatting>
  <conditionalFormatting sqref="C8:D87">
    <cfRule type="expression" dxfId="224" priority="2">
      <formula>$D8="No"</formula>
    </cfRule>
  </conditionalFormatting>
  <conditionalFormatting sqref="J8 J18 J28 J49 J57 J65 J72 J77 J84">
    <cfRule type="cellIs" dxfId="223" priority="39" operator="equal">
      <formula>"Significant Negative"</formula>
    </cfRule>
    <cfRule type="cellIs" dxfId="222" priority="40" operator="equal">
      <formula>"Minor Negative"</formula>
    </cfRule>
    <cfRule type="cellIs" dxfId="221" priority="41" operator="equal">
      <formula>"Uncertain"</formula>
    </cfRule>
    <cfRule type="cellIs" dxfId="220" priority="42" operator="equal">
      <formula>"Neutral"</formula>
    </cfRule>
    <cfRule type="cellIs" dxfId="219" priority="43" operator="equal">
      <formula>"Minor Positive"</formula>
    </cfRule>
    <cfRule type="cellIs" dxfId="218" priority="44" operator="equal">
      <formula>"Significant Positive"</formula>
    </cfRule>
  </conditionalFormatting>
  <conditionalFormatting sqref="J20">
    <cfRule type="cellIs" dxfId="217" priority="32" operator="equal">
      <formula>"Significant Positive"</formula>
    </cfRule>
    <cfRule type="cellIs" dxfId="216" priority="27" operator="equal">
      <formula>"Significant Negative"</formula>
    </cfRule>
    <cfRule type="cellIs" dxfId="215" priority="28" operator="equal">
      <formula>"Minor Negative"</formula>
    </cfRule>
    <cfRule type="cellIs" dxfId="214" priority="29" operator="equal">
      <formula>"Uncertain"</formula>
    </cfRule>
    <cfRule type="cellIs" dxfId="213" priority="30" operator="equal">
      <formula>"Neutral"</formula>
    </cfRule>
    <cfRule type="cellIs" dxfId="212" priority="31" operator="equal">
      <formula>"Minor Positive"</formula>
    </cfRule>
  </conditionalFormatting>
  <conditionalFormatting sqref="J36">
    <cfRule type="cellIs" dxfId="211" priority="15" operator="equal">
      <formula>"Significant Negative"</formula>
    </cfRule>
    <cfRule type="cellIs" dxfId="210" priority="16" operator="equal">
      <formula>"Minor Negative"</formula>
    </cfRule>
    <cfRule type="cellIs" dxfId="209" priority="17" operator="equal">
      <formula>"Uncertain"</formula>
    </cfRule>
    <cfRule type="cellIs" dxfId="208" priority="18" operator="equal">
      <formula>"Neutral"</formula>
    </cfRule>
    <cfRule type="cellIs" dxfId="207" priority="19" operator="equal">
      <formula>"Minor Positive"</formula>
    </cfRule>
    <cfRule type="cellIs" dxfId="206" priority="20" operator="equal">
      <formula>"Significant Positive"</formula>
    </cfRule>
  </conditionalFormatting>
  <conditionalFormatting sqref="J42">
    <cfRule type="cellIs" dxfId="205" priority="9" operator="equal">
      <formula>"Significant Negative"</formula>
    </cfRule>
    <cfRule type="cellIs" dxfId="204" priority="10" operator="equal">
      <formula>"Minor Negative"</formula>
    </cfRule>
    <cfRule type="cellIs" dxfId="203" priority="11" operator="equal">
      <formula>"Uncertain"</formula>
    </cfRule>
    <cfRule type="cellIs" dxfId="202" priority="12" operator="equal">
      <formula>"Neutral"</formula>
    </cfRule>
    <cfRule type="cellIs" dxfId="201" priority="13" operator="equal">
      <formula>"Minor Positive"</formula>
    </cfRule>
    <cfRule type="cellIs" dxfId="200" priority="14" operator="equal">
      <formula>"Significant Positive"</formula>
    </cfRule>
  </conditionalFormatting>
  <conditionalFormatting sqref="J47">
    <cfRule type="cellIs" dxfId="199" priority="33" operator="equal">
      <formula>"Significant Negative"</formula>
    </cfRule>
    <cfRule type="cellIs" dxfId="198" priority="34" operator="equal">
      <formula>"Minor Negative"</formula>
    </cfRule>
    <cfRule type="cellIs" dxfId="197" priority="35" operator="equal">
      <formula>"Uncertain"</formula>
    </cfRule>
    <cfRule type="cellIs" dxfId="196" priority="36" operator="equal">
      <formula>"Neutral"</formula>
    </cfRule>
    <cfRule type="cellIs" dxfId="195" priority="37" operator="equal">
      <formula>"Minor Positive"</formula>
    </cfRule>
    <cfRule type="cellIs" dxfId="194" priority="38" operator="equal">
      <formula>"Significant Positive"</formula>
    </cfRule>
  </conditionalFormatting>
  <conditionalFormatting sqref="J54">
    <cfRule type="cellIs" dxfId="193" priority="3" operator="equal">
      <formula>"Significant Negative"</formula>
    </cfRule>
    <cfRule type="cellIs" dxfId="192" priority="4" operator="equal">
      <formula>"Minor Negative"</formula>
    </cfRule>
    <cfRule type="cellIs" dxfId="191" priority="5" operator="equal">
      <formula>"Uncertain"</formula>
    </cfRule>
    <cfRule type="cellIs" dxfId="190" priority="6" operator="equal">
      <formula>"Neutral"</formula>
    </cfRule>
    <cfRule type="cellIs" dxfId="189" priority="7" operator="equal">
      <formula>"Minor Positive"</formula>
    </cfRule>
    <cfRule type="cellIs" dxfId="188" priority="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3604E3B-92D6-4F6F-BAEF-EDD77B39699C}">
          <x14:formula1>
            <xm:f>'Drop downs'!$G$2:$G$7</xm:f>
          </x14:formula1>
          <xm:sqref>J8 J18 J20 J28 J36 J42 J49 J54 J57 J65 J72 J77 J47 J84</xm:sqref>
        </x14:dataValidation>
        <x14:dataValidation type="list" allowBlank="1" showInputMessage="1" showErrorMessage="1" xr:uid="{EB89E3F6-6D41-49DC-AAC2-6E5BBA8EB63C}">
          <x14:formula1>
            <xm:f>'Drop downs'!$F$2:$F$6</xm:f>
          </x14:formula1>
          <xm:sqref>I8 I18 I20 I28 I36 I42 I49 I54 I57 I65 I72 I77 I47 I84</xm:sqref>
        </x14:dataValidation>
        <x14:dataValidation type="list" allowBlank="1" showInputMessage="1" showErrorMessage="1" xr:uid="{AFE2274B-E878-4EE5-9DE2-2669FD93A739}">
          <x14:formula1>
            <xm:f>'Drop downs'!$E$2:$E$6</xm:f>
          </x14:formula1>
          <xm:sqref>H8 H18 H20 H28 H36 H42 H49 H54 H57 H65 H72 H77 H47 H84</xm:sqref>
        </x14:dataValidation>
        <x14:dataValidation type="list" allowBlank="1" showInputMessage="1" showErrorMessage="1" xr:uid="{68FF5CD8-D415-48C5-92FC-65DA916D207C}">
          <x14:formula1>
            <xm:f>'Drop downs'!$D$2:$D$7</xm:f>
          </x14:formula1>
          <xm:sqref>G8 G18 G20 G28 G36 G42 G49 G54 G57 G65 G72 G77 G47 G84</xm:sqref>
        </x14:dataValidation>
        <x14:dataValidation type="list" allowBlank="1" showInputMessage="1" showErrorMessage="1" xr:uid="{8D9FEE40-A686-4FB9-AE23-7A0E842805E3}">
          <x14:formula1>
            <xm:f>'Drop downs'!$C$2:$C$5</xm:f>
          </x14:formula1>
          <xm:sqref>F8 F18 F20 F28 F36 F42 F49 F54 F57 F65 F72 F77 F47 F84</xm:sqref>
        </x14:dataValidation>
        <x14:dataValidation type="list" allowBlank="1" showInputMessage="1" showErrorMessage="1" xr:uid="{6357FC41-802E-498A-A99A-C6D275235EF0}">
          <x14:formula1>
            <xm:f>'Drop downs'!$B$2:$B$4</xm:f>
          </x14:formula1>
          <xm:sqref>E8 E18 E20 E28 E36 E42 E49 E54 E57 E65 E72 E77 E47 E84</xm:sqref>
        </x14:dataValidation>
        <x14:dataValidation type="list" allowBlank="1" showInputMessage="1" showErrorMessage="1" xr:uid="{09D7B46A-CF4C-4555-8280-D39D77A7E801}">
          <x14:formula1>
            <xm:f>'Drop downs'!$J$2:$J$3</xm:f>
          </x14:formula1>
          <xm:sqref>L8 L18 L20 L28 L36 L42 L49 L54 L57 L65 L72 L77 L47 L84</xm:sqref>
        </x14:dataValidation>
        <x14:dataValidation type="list" allowBlank="1" showInputMessage="1" showErrorMessage="1" xr:uid="{A17C6F03-0144-4865-A468-C8C6B7BAD578}">
          <x14:formula1>
            <xm:f>'Drop downs'!$A$2:$A$3</xm:f>
          </x14:formula1>
          <xm:sqref>D8:D87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1ACE6-09AB-464A-9600-DC9814D6CC28}">
  <sheetPr codeName="Sheet89"/>
  <dimension ref="A1:V98"/>
  <sheetViews>
    <sheetView zoomScale="85" zoomScaleNormal="85" workbookViewId="0">
      <selection activeCell="I8" sqref="I8:I1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414</v>
      </c>
      <c r="D1" s="263"/>
      <c r="E1" s="263"/>
      <c r="F1" s="264"/>
      <c r="G1" s="16"/>
      <c r="I1" s="7"/>
      <c r="J1" s="7"/>
      <c r="K1" s="7"/>
    </row>
    <row r="2" spans="1:22" x14ac:dyDescent="0.35">
      <c r="A2" s="74" t="s">
        <v>29</v>
      </c>
      <c r="B2" s="9"/>
      <c r="C2" s="263" t="s">
        <v>415</v>
      </c>
      <c r="D2" s="263"/>
      <c r="E2" s="263"/>
      <c r="F2" s="264"/>
      <c r="I2" s="8"/>
      <c r="J2" s="8"/>
      <c r="K2" s="8"/>
    </row>
    <row r="3" spans="1:22" x14ac:dyDescent="0.35">
      <c r="A3" s="75" t="s">
        <v>30</v>
      </c>
      <c r="B3" s="4"/>
      <c r="C3" s="263" t="s">
        <v>416</v>
      </c>
      <c r="D3" s="263"/>
      <c r="E3" s="263"/>
      <c r="F3" s="264"/>
      <c r="I3" s="8"/>
      <c r="J3" s="8"/>
      <c r="K3" s="8"/>
    </row>
    <row r="4" spans="1:22" ht="17.25" customHeight="1" x14ac:dyDescent="0.35">
      <c r="A4" s="75" t="s">
        <v>31</v>
      </c>
      <c r="B4" s="17"/>
      <c r="C4" s="229" t="s">
        <v>417</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320</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250</v>
      </c>
      <c r="E8" s="325" t="s">
        <v>418</v>
      </c>
      <c r="F8" s="325" t="s">
        <v>419</v>
      </c>
      <c r="G8" s="325" t="s">
        <v>420</v>
      </c>
      <c r="H8" s="325" t="s">
        <v>421</v>
      </c>
      <c r="I8" s="325" t="s">
        <v>422</v>
      </c>
      <c r="J8" s="310" t="s">
        <v>154</v>
      </c>
      <c r="K8" s="319" t="s">
        <v>423</v>
      </c>
      <c r="L8" s="310" t="s">
        <v>250</v>
      </c>
      <c r="M8" s="314"/>
      <c r="N8" s="330"/>
      <c r="R8" s="12" t="str">
        <f>IF(OR(J8='Drop downs'!$G$7,J8='Drop downs'!$G$5), B8&amp;": "&amp;K8&amp;CHAR(10),"")</f>
        <v/>
      </c>
      <c r="S8" s="12" t="str">
        <f>IF(J8='Drop downs'!$G$2,B8&amp;": "&amp;K8&amp;""," ")</f>
        <v>IIA1: The strategy contributes to the achievement of objective IIA1 as it aims to direct flexible employment and industrial land to appropriate locations, to meet current and future needs. The strategy aims to provide a minimum of 13,900sqm of retail, food / beverage, leisure and entertainment floorspace and 6000sqm of industrial floorspace.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v>
      </c>
      <c r="T8" s="12" t="str">
        <f>IF(Spatial_Strategy!E8='Drop downs'!$B$6,Spatial_Strategy!B8&amp;": "&amp;Spatial_Strategy!K8&amp;"","")</f>
        <v/>
      </c>
      <c r="U8" t="str">
        <f>IF(M8&gt;0,B8&amp;":"&amp;M8&amp;"
","")</f>
        <v/>
      </c>
      <c r="V8" t="str">
        <f>IF(N8&gt;0,B8&amp;":"&amp;N8&amp;"
","")</f>
        <v/>
      </c>
    </row>
    <row r="9" spans="1:22" ht="27.75" customHeight="1" x14ac:dyDescent="0.35">
      <c r="A9" s="317"/>
      <c r="B9" s="328"/>
      <c r="C9" s="24" t="s">
        <v>322</v>
      </c>
      <c r="D9" s="24" t="s">
        <v>250</v>
      </c>
      <c r="E9" s="326"/>
      <c r="F9" s="326"/>
      <c r="G9" s="326"/>
      <c r="H9" s="326"/>
      <c r="I9" s="326"/>
      <c r="J9" s="298"/>
      <c r="K9" s="236"/>
      <c r="L9" s="298"/>
      <c r="M9" s="233"/>
      <c r="N9" s="331"/>
      <c r="R9" s="12"/>
      <c r="S9" s="12"/>
      <c r="T9" s="12"/>
    </row>
    <row r="10" spans="1:22" ht="24" customHeight="1" x14ac:dyDescent="0.35">
      <c r="A10" s="317"/>
      <c r="B10" s="328"/>
      <c r="C10" s="24" t="s">
        <v>323</v>
      </c>
      <c r="D10" s="24" t="s">
        <v>254</v>
      </c>
      <c r="E10" s="326"/>
      <c r="F10" s="326"/>
      <c r="G10" s="326"/>
      <c r="H10" s="326"/>
      <c r="I10" s="326"/>
      <c r="J10" s="298"/>
      <c r="K10" s="236"/>
      <c r="L10" s="298"/>
      <c r="M10" s="233"/>
      <c r="N10" s="331"/>
      <c r="R10" s="12"/>
      <c r="S10" s="12"/>
      <c r="T10" s="12"/>
    </row>
    <row r="11" spans="1:22" ht="36" customHeight="1" x14ac:dyDescent="0.35">
      <c r="A11" s="317"/>
      <c r="B11" s="328"/>
      <c r="C11" s="24" t="s">
        <v>324</v>
      </c>
      <c r="D11" s="24" t="s">
        <v>250</v>
      </c>
      <c r="E11" s="326"/>
      <c r="F11" s="326"/>
      <c r="G11" s="326"/>
      <c r="H11" s="326"/>
      <c r="I11" s="326"/>
      <c r="J11" s="298"/>
      <c r="K11" s="236"/>
      <c r="L11" s="298"/>
      <c r="M11" s="233"/>
      <c r="N11" s="331"/>
      <c r="R11" s="12"/>
      <c r="S11" s="12"/>
      <c r="T11" s="12"/>
    </row>
    <row r="12" spans="1:22" ht="27.75" customHeight="1" x14ac:dyDescent="0.35">
      <c r="A12" s="317"/>
      <c r="B12" s="328"/>
      <c r="C12" s="24" t="s">
        <v>325</v>
      </c>
      <c r="D12" s="24" t="s">
        <v>250</v>
      </c>
      <c r="E12" s="326"/>
      <c r="F12" s="326"/>
      <c r="G12" s="326"/>
      <c r="H12" s="326"/>
      <c r="I12" s="326"/>
      <c r="J12" s="298"/>
      <c r="K12" s="236"/>
      <c r="L12" s="298"/>
      <c r="M12" s="233"/>
      <c r="N12" s="331"/>
      <c r="R12" s="12"/>
      <c r="S12" s="12"/>
      <c r="T12" s="12"/>
    </row>
    <row r="13" spans="1:22" ht="22.5" customHeight="1" x14ac:dyDescent="0.35">
      <c r="A13" s="317"/>
      <c r="B13" s="328"/>
      <c r="C13" s="24" t="s">
        <v>326</v>
      </c>
      <c r="D13" s="24" t="s">
        <v>250</v>
      </c>
      <c r="E13" s="326"/>
      <c r="F13" s="326"/>
      <c r="G13" s="326"/>
      <c r="H13" s="326"/>
      <c r="I13" s="326"/>
      <c r="J13" s="298"/>
      <c r="K13" s="236"/>
      <c r="L13" s="298"/>
      <c r="M13" s="233"/>
      <c r="N13" s="331"/>
      <c r="R13" s="12"/>
      <c r="S13" s="12"/>
      <c r="T13" s="12"/>
    </row>
    <row r="14" spans="1:22" ht="14.5" customHeight="1" x14ac:dyDescent="0.35">
      <c r="A14" s="317"/>
      <c r="B14" s="328"/>
      <c r="C14" s="24" t="s">
        <v>327</v>
      </c>
      <c r="D14" s="24" t="s">
        <v>250</v>
      </c>
      <c r="E14" s="326"/>
      <c r="F14" s="326"/>
      <c r="G14" s="326"/>
      <c r="H14" s="326"/>
      <c r="I14" s="326"/>
      <c r="J14" s="298"/>
      <c r="K14" s="236"/>
      <c r="L14" s="298"/>
      <c r="M14" s="233"/>
      <c r="N14" s="331"/>
      <c r="R14" s="12"/>
      <c r="S14" s="12"/>
      <c r="T14" s="12"/>
    </row>
    <row r="15" spans="1:22" x14ac:dyDescent="0.35">
      <c r="A15" s="317"/>
      <c r="B15" s="328"/>
      <c r="C15" s="24" t="s">
        <v>328</v>
      </c>
      <c r="D15" s="24" t="s">
        <v>250</v>
      </c>
      <c r="E15" s="326"/>
      <c r="F15" s="326"/>
      <c r="G15" s="326"/>
      <c r="H15" s="326"/>
      <c r="I15" s="326"/>
      <c r="J15" s="298"/>
      <c r="K15" s="236"/>
      <c r="L15" s="298"/>
      <c r="M15" s="233"/>
      <c r="N15" s="331"/>
      <c r="R15" s="12"/>
      <c r="S15" s="12"/>
      <c r="T15" s="12"/>
    </row>
    <row r="16" spans="1:22" ht="26.25" customHeight="1" x14ac:dyDescent="0.35">
      <c r="A16" s="317"/>
      <c r="B16" s="328"/>
      <c r="C16" s="24" t="s">
        <v>329</v>
      </c>
      <c r="D16" s="24" t="s">
        <v>250</v>
      </c>
      <c r="E16" s="326"/>
      <c r="F16" s="326"/>
      <c r="G16" s="326"/>
      <c r="H16" s="326"/>
      <c r="I16" s="326"/>
      <c r="J16" s="298"/>
      <c r="K16" s="236"/>
      <c r="L16" s="298"/>
      <c r="M16" s="233"/>
      <c r="N16" s="331"/>
      <c r="R16" s="12"/>
      <c r="S16" s="12"/>
      <c r="T16" s="12"/>
    </row>
    <row r="17" spans="1:22" ht="28.5" customHeight="1" thickBot="1" x14ac:dyDescent="0.4">
      <c r="A17" s="318"/>
      <c r="B17" s="267"/>
      <c r="C17" s="19" t="s">
        <v>330</v>
      </c>
      <c r="D17" s="19" t="s">
        <v>250</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250</v>
      </c>
      <c r="E18" s="310" t="s">
        <v>418</v>
      </c>
      <c r="F18" s="310" t="s">
        <v>419</v>
      </c>
      <c r="G18" s="310" t="s">
        <v>424</v>
      </c>
      <c r="H18" s="310" t="s">
        <v>421</v>
      </c>
      <c r="I18" s="310" t="s">
        <v>422</v>
      </c>
      <c r="J18" s="310" t="s">
        <v>157</v>
      </c>
      <c r="K18" s="319" t="s">
        <v>425</v>
      </c>
      <c r="L18" s="310" t="s">
        <v>250</v>
      </c>
      <c r="M18" s="314"/>
      <c r="N18" s="330"/>
      <c r="R18" s="12" t="str">
        <f>IF(OR(J18='Drop downs'!$G$7,J18='Drop downs'!$G$5), B18&amp;": "&amp;K18&amp;CHAR(10),"")</f>
        <v/>
      </c>
      <c r="S18" s="12" t="str">
        <f>IF(J18='Drop downs'!$G$2,B18&amp;": "&amp;K18&amp;""," ")</f>
        <v xml:space="preserve"> </v>
      </c>
      <c r="T18" s="12" t="str">
        <f>IF(Spatial_Strategy!E18='Drop downs'!$B$6,Spatial_Strategy!B18&amp;": "&amp;Spatial_Strategy!K18&amp;"","")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250</v>
      </c>
      <c r="E20" s="310" t="s">
        <v>418</v>
      </c>
      <c r="F20" s="310" t="s">
        <v>419</v>
      </c>
      <c r="G20" s="310" t="s">
        <v>420</v>
      </c>
      <c r="H20" s="310" t="s">
        <v>421</v>
      </c>
      <c r="I20" s="310" t="s">
        <v>422</v>
      </c>
      <c r="J20" s="310" t="s">
        <v>157</v>
      </c>
      <c r="K20" s="319" t="s">
        <v>426</v>
      </c>
      <c r="L20" s="310" t="s">
        <v>250</v>
      </c>
      <c r="M20" s="314"/>
      <c r="N20" s="330"/>
      <c r="R20" s="12" t="str">
        <f>IF(OR(J20='Drop downs'!$G$7,J20='Drop downs'!$G$5), B20&amp;": "&amp;K20&amp;CHAR(10),"")</f>
        <v/>
      </c>
      <c r="S20" s="12" t="str">
        <f>IF(J20='Drop downs'!$G$2,B20&amp;": "&amp;K20&amp;""," ")</f>
        <v xml:space="preserve"> </v>
      </c>
      <c r="T20" s="12" t="str">
        <f>IF(Spatial_Strategy!E20='Drop downs'!$B$6,Spatial_Strategy!B20&amp;": "&amp;Spatial_Strategy!K20&amp;"","")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250</v>
      </c>
      <c r="E25" s="298"/>
      <c r="F25" s="298"/>
      <c r="G25" s="298"/>
      <c r="H25" s="298"/>
      <c r="I25" s="298"/>
      <c r="J25" s="298"/>
      <c r="K25" s="236"/>
      <c r="L25" s="298"/>
      <c r="M25" s="233"/>
      <c r="N25" s="331"/>
      <c r="R25" s="12"/>
      <c r="S25" s="12"/>
      <c r="T25" s="12"/>
    </row>
    <row r="26" spans="1:22" ht="14.5" customHeight="1" x14ac:dyDescent="0.35">
      <c r="A26" s="317"/>
      <c r="B26" s="308"/>
      <c r="C26" s="3" t="s">
        <v>341</v>
      </c>
      <c r="D26" s="24" t="s">
        <v>250</v>
      </c>
      <c r="E26" s="298"/>
      <c r="F26" s="298"/>
      <c r="G26" s="298"/>
      <c r="H26" s="298"/>
      <c r="I26" s="298"/>
      <c r="J26" s="298"/>
      <c r="K26" s="236"/>
      <c r="L26" s="298"/>
      <c r="M26" s="233"/>
      <c r="N26" s="331"/>
      <c r="R26" s="12"/>
      <c r="S26" s="12"/>
      <c r="T26" s="12"/>
    </row>
    <row r="27" spans="1:22" ht="29.5" thickBot="1" x14ac:dyDescent="0.4">
      <c r="A27" s="318"/>
      <c r="B27" s="309"/>
      <c r="C27" s="15" t="s">
        <v>342</v>
      </c>
      <c r="D27" s="24" t="s">
        <v>250</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250</v>
      </c>
      <c r="E28" s="310" t="s">
        <v>418</v>
      </c>
      <c r="F28" s="310" t="s">
        <v>419</v>
      </c>
      <c r="G28" s="310" t="s">
        <v>420</v>
      </c>
      <c r="H28" s="310" t="s">
        <v>421</v>
      </c>
      <c r="I28" s="310" t="s">
        <v>422</v>
      </c>
      <c r="J28" s="310" t="s">
        <v>157</v>
      </c>
      <c r="K28" s="319" t="s">
        <v>427</v>
      </c>
      <c r="L28" s="310" t="s">
        <v>250</v>
      </c>
      <c r="M28" s="314"/>
      <c r="N28" s="330"/>
      <c r="R28" s="12" t="str">
        <f>IF(OR(J28='Drop downs'!$G$7,J28='Drop downs'!$G$5), B28&amp;": "&amp;K28&amp;CHAR(10),"")</f>
        <v/>
      </c>
      <c r="S28" s="12" t="str">
        <f>IF(J28='Drop downs'!$G$2,B28&amp;": "&amp;K28&amp;""," ")</f>
        <v xml:space="preserve"> </v>
      </c>
      <c r="T28" s="12" t="str">
        <f>IF(Spatial_Strategy!E28='Drop downs'!$B$6,Spatial_Strategy!B28&amp;": "&amp;Spatial_Strategy!K28&amp;"","")</f>
        <v/>
      </c>
      <c r="U28" t="str">
        <f t="shared" si="0"/>
        <v/>
      </c>
      <c r="V28" t="str">
        <f>IF(N28&gt;0,B28&amp;":"&amp;N28&amp;"
","")</f>
        <v/>
      </c>
    </row>
    <row r="29" spans="1:22" ht="29" x14ac:dyDescent="0.35">
      <c r="A29" s="317"/>
      <c r="B29" s="308"/>
      <c r="C29" s="83" t="s">
        <v>345</v>
      </c>
      <c r="D29" s="3" t="s">
        <v>250</v>
      </c>
      <c r="E29" s="298"/>
      <c r="F29" s="298"/>
      <c r="G29" s="298"/>
      <c r="H29" s="298"/>
      <c r="I29" s="298"/>
      <c r="J29" s="298"/>
      <c r="K29" s="236"/>
      <c r="L29" s="298"/>
      <c r="M29" s="233"/>
      <c r="N29" s="331"/>
      <c r="R29" s="12"/>
      <c r="S29" s="12"/>
      <c r="T29" s="12"/>
    </row>
    <row r="30" spans="1:22" x14ac:dyDescent="0.35">
      <c r="A30" s="317"/>
      <c r="B30" s="308"/>
      <c r="C30" s="83" t="s">
        <v>346</v>
      </c>
      <c r="D30" s="3" t="s">
        <v>250</v>
      </c>
      <c r="E30" s="298"/>
      <c r="F30" s="298"/>
      <c r="G30" s="298"/>
      <c r="H30" s="298"/>
      <c r="I30" s="298"/>
      <c r="J30" s="298"/>
      <c r="K30" s="236"/>
      <c r="L30" s="298"/>
      <c r="M30" s="233"/>
      <c r="N30" s="331"/>
      <c r="R30" s="12"/>
      <c r="S30" s="12"/>
      <c r="T30" s="12"/>
    </row>
    <row r="31" spans="1:22" ht="30" customHeight="1" x14ac:dyDescent="0.35">
      <c r="A31" s="317"/>
      <c r="B31" s="308"/>
      <c r="C31" s="83" t="s">
        <v>347</v>
      </c>
      <c r="D31" s="3" t="s">
        <v>250</v>
      </c>
      <c r="E31" s="298"/>
      <c r="F31" s="298"/>
      <c r="G31" s="298"/>
      <c r="H31" s="298"/>
      <c r="I31" s="298"/>
      <c r="J31" s="298"/>
      <c r="K31" s="236"/>
      <c r="L31" s="298"/>
      <c r="M31" s="233"/>
      <c r="N31" s="331"/>
      <c r="R31" s="12"/>
      <c r="S31" s="12"/>
      <c r="T31" s="12"/>
    </row>
    <row r="32" spans="1:22" x14ac:dyDescent="0.35">
      <c r="A32" s="317"/>
      <c r="B32" s="308"/>
      <c r="C32" s="83" t="s">
        <v>348</v>
      </c>
      <c r="D32" s="3" t="s">
        <v>250</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22"/>
      <c r="B35" s="309"/>
      <c r="C35" s="93" t="s">
        <v>351</v>
      </c>
      <c r="D35" s="3" t="s">
        <v>254</v>
      </c>
      <c r="E35" s="299"/>
      <c r="F35" s="299"/>
      <c r="G35" s="299"/>
      <c r="H35" s="299"/>
      <c r="I35" s="299"/>
      <c r="J35" s="299"/>
      <c r="K35" s="301"/>
      <c r="L35" s="299"/>
      <c r="M35" s="303"/>
      <c r="N35" s="333"/>
      <c r="R35" s="12"/>
      <c r="S35" s="12"/>
      <c r="T35" s="12"/>
    </row>
    <row r="36" spans="1:22" x14ac:dyDescent="0.35">
      <c r="A36" s="321" t="s">
        <v>352</v>
      </c>
      <c r="B36" s="307" t="s">
        <v>120</v>
      </c>
      <c r="C36" s="82" t="s">
        <v>353</v>
      </c>
      <c r="D36" s="82" t="s">
        <v>250</v>
      </c>
      <c r="E36" s="272" t="s">
        <v>418</v>
      </c>
      <c r="F36" s="272" t="s">
        <v>419</v>
      </c>
      <c r="G36" s="272" t="s">
        <v>420</v>
      </c>
      <c r="H36" s="272" t="s">
        <v>421</v>
      </c>
      <c r="I36" s="272" t="s">
        <v>428</v>
      </c>
      <c r="J36" s="272" t="s">
        <v>154</v>
      </c>
      <c r="K36" s="300" t="s">
        <v>429</v>
      </c>
      <c r="L36" s="272" t="s">
        <v>250</v>
      </c>
      <c r="M36" s="302"/>
      <c r="N36" s="334"/>
      <c r="R36" s="12" t="str">
        <f>IF(OR(J36='Drop downs'!$G$7,J36='Drop downs'!$G$5), B36&amp;": "&amp;K36&amp;CHAR(10),"")</f>
        <v/>
      </c>
      <c r="S36" s="12" t="str">
        <f>IF(J36='Drop downs'!$G$2,B36&amp;": "&amp;K36&amp;""," ")</f>
        <v>IIA5: The strategy contributes to the achievement of objective IIA5 as it aims to provide a minimum of 16,040 (net) homes during the Plan period (2019/20 – 2040/41), of which at least 8,020 new homes (net) will be delivered between 2019 -2029 (Policy H1, London Plan). These additional homes should be developed to suit a range of residents. Within the Harrow and Wealdstone Opportunity Area, a minimum of 5000 additional homes are to be delivered. 'Metroland' areas will be safeguarded for family housing. Therefore, a potential significant positive effect is recorded.</v>
      </c>
      <c r="T36" s="12" t="str">
        <f>IF(Spatial_Strategy!E36='Drop downs'!$B$6,Spatial_Strategy!B36&amp;": "&amp;Spatial_Strategy!K36&amp;"","")</f>
        <v/>
      </c>
      <c r="U36" t="str">
        <f t="shared" si="0"/>
        <v/>
      </c>
      <c r="V36" t="str">
        <f>IF(N36&gt;0,B36&amp;":"&amp;N36&amp;"
","")</f>
        <v/>
      </c>
    </row>
    <row r="37" spans="1:22" ht="29" x14ac:dyDescent="0.35">
      <c r="A37" s="317"/>
      <c r="B37" s="308"/>
      <c r="C37" s="3" t="s">
        <v>354</v>
      </c>
      <c r="D37" s="3" t="s">
        <v>250</v>
      </c>
      <c r="E37" s="298"/>
      <c r="F37" s="298"/>
      <c r="G37" s="298"/>
      <c r="H37" s="298"/>
      <c r="I37" s="298"/>
      <c r="J37" s="298"/>
      <c r="K37" s="236"/>
      <c r="L37" s="298"/>
      <c r="M37" s="233"/>
      <c r="N37" s="331"/>
      <c r="R37" s="12"/>
      <c r="S37" s="12"/>
      <c r="T37" s="12"/>
    </row>
    <row r="38" spans="1:22" x14ac:dyDescent="0.35">
      <c r="A38" s="317"/>
      <c r="B38" s="308"/>
      <c r="C38" s="3" t="s">
        <v>355</v>
      </c>
      <c r="D38" s="3" t="s">
        <v>250</v>
      </c>
      <c r="E38" s="298"/>
      <c r="F38" s="298"/>
      <c r="G38" s="298"/>
      <c r="H38" s="298"/>
      <c r="I38" s="298"/>
      <c r="J38" s="298"/>
      <c r="K38" s="236"/>
      <c r="L38" s="298"/>
      <c r="M38" s="233"/>
      <c r="N38" s="331"/>
      <c r="R38" s="12"/>
      <c r="S38" s="12"/>
      <c r="T38" s="12"/>
    </row>
    <row r="39" spans="1:22" ht="29" x14ac:dyDescent="0.35">
      <c r="A39" s="317"/>
      <c r="B39" s="308"/>
      <c r="C39" s="3" t="s">
        <v>356</v>
      </c>
      <c r="D39" s="3" t="s">
        <v>250</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22"/>
      <c r="B41" s="309"/>
      <c r="C41" s="80" t="s">
        <v>358</v>
      </c>
      <c r="D41" s="80" t="s">
        <v>250</v>
      </c>
      <c r="E41" s="299"/>
      <c r="F41" s="299"/>
      <c r="G41" s="299"/>
      <c r="H41" s="299"/>
      <c r="I41" s="299"/>
      <c r="J41" s="299"/>
      <c r="K41" s="301"/>
      <c r="L41" s="299"/>
      <c r="M41" s="303"/>
      <c r="N41" s="333"/>
      <c r="R41" s="12"/>
      <c r="S41" s="12"/>
      <c r="T41" s="12"/>
    </row>
    <row r="42" spans="1:22" ht="29" x14ac:dyDescent="0.35">
      <c r="A42" s="321" t="s">
        <v>359</v>
      </c>
      <c r="B42" s="307" t="s">
        <v>121</v>
      </c>
      <c r="C42" s="82" t="s">
        <v>360</v>
      </c>
      <c r="D42" s="82" t="s">
        <v>250</v>
      </c>
      <c r="E42" s="272" t="s">
        <v>418</v>
      </c>
      <c r="F42" s="272" t="s">
        <v>419</v>
      </c>
      <c r="G42" s="272" t="s">
        <v>420</v>
      </c>
      <c r="H42" s="272" t="s">
        <v>430</v>
      </c>
      <c r="I42" s="272" t="s">
        <v>422</v>
      </c>
      <c r="J42" s="272" t="s">
        <v>154</v>
      </c>
      <c r="K42" s="300" t="s">
        <v>431</v>
      </c>
      <c r="L42" s="272" t="s">
        <v>250</v>
      </c>
      <c r="M42" s="302"/>
      <c r="N42" s="334"/>
      <c r="R42" s="12" t="str">
        <f>IF(OR(J42='Drop downs'!$G$7,J42='Drop downs'!$G$5), B42&amp;": "&amp;K42&amp;CHAR(10),"")</f>
        <v/>
      </c>
      <c r="S42" s="12" t="str">
        <f>IF(J42='Drop downs'!$G$2,B42&amp;": "&amp;K42&amp;""," ")</f>
        <v>IIA6: The strategy contributes to the achievement of objective IIA6 as it aims to improve connectivity across the Borough through sustainable transport linkages. Development will supported in areas most accessible to public transport, such as train and underground stations. The strategy aims to work with neighbouring Boroughs to improve connectivity between Kenton Station and Northwick Park Station. Accessibility will be improved at Harrow-on-the-Hill Station, Harrow Bus Station and Harrow &amp; Wealdstone Station, with step free access. Finally, improvements will be made to the walking network and pedestrian connectivity, particularly between Harrow Town Centre and Harrow on the Hill. Therefore, a potential significant positive effect is recorded.</v>
      </c>
      <c r="T42" s="12" t="str">
        <f>IF(Spatial_Strategy!E42='Drop downs'!$B$6,Spatial_Strategy!B42&amp;": "&amp;Spatial_Strategy!K42&amp;"","")</f>
        <v/>
      </c>
      <c r="U42" t="str">
        <f t="shared" si="0"/>
        <v/>
      </c>
      <c r="V42" t="str">
        <f>IF(N42&gt;0,B42&amp;":"&amp;N42&amp;"
","")</f>
        <v/>
      </c>
    </row>
    <row r="43" spans="1:22" ht="30" customHeight="1" x14ac:dyDescent="0.35">
      <c r="A43" s="317"/>
      <c r="B43" s="308"/>
      <c r="C43" s="3" t="s">
        <v>361</v>
      </c>
      <c r="D43" s="3" t="s">
        <v>250</v>
      </c>
      <c r="E43" s="298"/>
      <c r="F43" s="298"/>
      <c r="G43" s="298"/>
      <c r="H43" s="298"/>
      <c r="I43" s="298"/>
      <c r="J43" s="298"/>
      <c r="K43" s="236"/>
      <c r="L43" s="298"/>
      <c r="M43" s="233"/>
      <c r="N43" s="331"/>
      <c r="R43" s="12"/>
      <c r="S43" s="12"/>
      <c r="T43" s="12"/>
    </row>
    <row r="44" spans="1:22" x14ac:dyDescent="0.35">
      <c r="A44" s="317"/>
      <c r="B44" s="308"/>
      <c r="C44" s="3" t="s">
        <v>362</v>
      </c>
      <c r="D44" s="3" t="s">
        <v>250</v>
      </c>
      <c r="E44" s="298"/>
      <c r="F44" s="298"/>
      <c r="G44" s="298"/>
      <c r="H44" s="298"/>
      <c r="I44" s="298"/>
      <c r="J44" s="298"/>
      <c r="K44" s="236"/>
      <c r="L44" s="298"/>
      <c r="M44" s="233"/>
      <c r="N44" s="331"/>
      <c r="R44" s="12"/>
      <c r="S44" s="12"/>
      <c r="T44" s="12"/>
    </row>
    <row r="45" spans="1:22" x14ac:dyDescent="0.35">
      <c r="A45" s="317"/>
      <c r="B45" s="308"/>
      <c r="C45" s="3" t="s">
        <v>363</v>
      </c>
      <c r="D45" s="3" t="s">
        <v>250</v>
      </c>
      <c r="E45" s="298"/>
      <c r="F45" s="298"/>
      <c r="G45" s="298"/>
      <c r="H45" s="298"/>
      <c r="I45" s="298"/>
      <c r="J45" s="298"/>
      <c r="K45" s="236"/>
      <c r="L45" s="298"/>
      <c r="M45" s="233"/>
      <c r="N45" s="331"/>
      <c r="R45" s="12"/>
      <c r="S45" s="12"/>
      <c r="T45" s="12"/>
    </row>
    <row r="46" spans="1:22" ht="29.5" thickBot="1" x14ac:dyDescent="0.4">
      <c r="A46" s="322"/>
      <c r="B46" s="309"/>
      <c r="C46" s="80" t="s">
        <v>364</v>
      </c>
      <c r="D46" s="80" t="s">
        <v>250</v>
      </c>
      <c r="E46" s="299"/>
      <c r="F46" s="299"/>
      <c r="G46" s="299"/>
      <c r="H46" s="299"/>
      <c r="I46" s="299"/>
      <c r="J46" s="299"/>
      <c r="K46" s="301"/>
      <c r="L46" s="299"/>
      <c r="M46" s="303"/>
      <c r="N46" s="333"/>
      <c r="R46" s="12"/>
      <c r="S46" s="12"/>
      <c r="T46" s="12"/>
    </row>
    <row r="47" spans="1:22" ht="43.5" x14ac:dyDescent="0.35">
      <c r="A47" s="321" t="s">
        <v>365</v>
      </c>
      <c r="B47" s="307" t="s">
        <v>122</v>
      </c>
      <c r="C47" s="82" t="s">
        <v>366</v>
      </c>
      <c r="D47" s="82" t="s">
        <v>250</v>
      </c>
      <c r="E47" s="272" t="s">
        <v>432</v>
      </c>
      <c r="F47" s="272" t="s">
        <v>419</v>
      </c>
      <c r="G47" s="272" t="s">
        <v>420</v>
      </c>
      <c r="H47" s="272" t="s">
        <v>421</v>
      </c>
      <c r="I47" s="272" t="s">
        <v>422</v>
      </c>
      <c r="J47" s="272" t="s">
        <v>157</v>
      </c>
      <c r="K47" s="300" t="s">
        <v>433</v>
      </c>
      <c r="L47" s="272" t="s">
        <v>250</v>
      </c>
      <c r="M47" s="302"/>
      <c r="N47" s="334"/>
      <c r="R47" s="12" t="str">
        <f>IF(OR(J47='Drop downs'!$G$7,J47='Drop downs'!$G$5), B47&amp;": "&amp;K47&amp;CHAR(10),"")</f>
        <v/>
      </c>
      <c r="S47" s="12" t="str">
        <f>IF(J47='Drop downs'!$G$2,B47&amp;": "&amp;K47&amp;""," ")</f>
        <v xml:space="preserve"> </v>
      </c>
      <c r="T47" s="12" t="str">
        <f>IF(Spatial_Strategy!E47='Drop downs'!$B$6,Spatial_Strategy!B47&amp;": "&amp;Spatial_Strategy!K47&amp;"","")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IF(Spatial_Strategy!E48='Drop downs'!$B$6,Spatial_Strategy!B48&amp;": "&amp;Spatial_Strategy!K48&amp;"","")</f>
        <v xml:space="preserve">: </v>
      </c>
    </row>
    <row r="49" spans="1:22" ht="29" x14ac:dyDescent="0.35">
      <c r="A49" s="316" t="s">
        <v>368</v>
      </c>
      <c r="B49" s="307" t="s">
        <v>123</v>
      </c>
      <c r="C49" s="86" t="s">
        <v>369</v>
      </c>
      <c r="D49" s="86" t="s">
        <v>254</v>
      </c>
      <c r="E49" s="310" t="s">
        <v>418</v>
      </c>
      <c r="F49" s="310" t="s">
        <v>419</v>
      </c>
      <c r="G49" s="310" t="s">
        <v>420</v>
      </c>
      <c r="H49" s="310" t="s">
        <v>421</v>
      </c>
      <c r="I49" s="310" t="s">
        <v>422</v>
      </c>
      <c r="J49" s="310" t="s">
        <v>157</v>
      </c>
      <c r="K49" s="319" t="s">
        <v>434</v>
      </c>
      <c r="L49" s="310" t="s">
        <v>250</v>
      </c>
      <c r="M49" s="314"/>
      <c r="N49" s="330"/>
      <c r="R49" s="12" t="str">
        <f>IF(OR(J49='Drop downs'!$G$7,J49='Drop downs'!$G$5), B49&amp;": "&amp;K49&amp;CHAR(10),"")</f>
        <v/>
      </c>
      <c r="S49" s="12" t="str">
        <f>IF(J49='Drop downs'!$G$2,B49&amp;": "&amp;K49&amp;""," ")</f>
        <v xml:space="preserve"> </v>
      </c>
      <c r="T49" s="12" t="str">
        <f>IF(Spatial_Strategy!E49='Drop downs'!$B$6,Spatial_Strategy!B49&amp;": "&amp;Spatial_Strategy!K49&amp;"","")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233"/>
      <c r="N50" s="331"/>
      <c r="R50" s="12"/>
      <c r="S50" s="12"/>
      <c r="T50" s="12"/>
    </row>
    <row r="51" spans="1:22" x14ac:dyDescent="0.35">
      <c r="A51" s="317"/>
      <c r="B51" s="308"/>
      <c r="C51" s="97" t="s">
        <v>371</v>
      </c>
      <c r="D51" s="24" t="s">
        <v>250</v>
      </c>
      <c r="E51" s="298"/>
      <c r="F51" s="298"/>
      <c r="G51" s="298"/>
      <c r="H51" s="298"/>
      <c r="I51" s="298"/>
      <c r="J51" s="298"/>
      <c r="K51" s="236"/>
      <c r="L51" s="298"/>
      <c r="M51" s="233"/>
      <c r="N51" s="331"/>
      <c r="R51" s="12"/>
      <c r="S51" s="12"/>
      <c r="T51" s="12"/>
    </row>
    <row r="52" spans="1:22" x14ac:dyDescent="0.35">
      <c r="A52" s="317"/>
      <c r="B52" s="308"/>
      <c r="C52" s="24" t="s">
        <v>372</v>
      </c>
      <c r="D52" s="24" t="s">
        <v>250</v>
      </c>
      <c r="E52" s="298"/>
      <c r="F52" s="298"/>
      <c r="G52" s="298"/>
      <c r="H52" s="298"/>
      <c r="I52" s="298"/>
      <c r="J52" s="298"/>
      <c r="K52" s="236"/>
      <c r="L52" s="298"/>
      <c r="M52" s="233"/>
      <c r="N52" s="331"/>
      <c r="R52" s="12"/>
      <c r="S52" s="12"/>
      <c r="T52" s="12"/>
    </row>
    <row r="53" spans="1:22" ht="15" thickBot="1" x14ac:dyDescent="0.4">
      <c r="A53" s="318"/>
      <c r="B53" s="309"/>
      <c r="C53" s="19" t="s">
        <v>373</v>
      </c>
      <c r="D53" s="19" t="s">
        <v>250</v>
      </c>
      <c r="E53" s="270"/>
      <c r="F53" s="270"/>
      <c r="G53" s="270"/>
      <c r="H53" s="270"/>
      <c r="I53" s="270"/>
      <c r="J53" s="270"/>
      <c r="K53" s="32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435</v>
      </c>
      <c r="L54" s="310" t="s">
        <v>254</v>
      </c>
      <c r="M54" s="314"/>
      <c r="N54" s="330"/>
      <c r="R54" s="12" t="str">
        <f>IF(OR(J54='Drop downs'!$G$7,J54='Drop downs'!$G$5), B54&amp;": "&amp;K54&amp;CHAR(10),"")</f>
        <v/>
      </c>
      <c r="S54" s="12" t="str">
        <f>IF(J54='Drop downs'!$G$2,B54&amp;": "&amp;K54&amp;""," ")</f>
        <v xml:space="preserve"> </v>
      </c>
      <c r="T54" s="12" t="str">
        <f>IF(Spatial_Strategy!E54='Drop downs'!$B$6,Spatial_Strategy!B54&amp;": "&amp;Spatial_Strategy!K54&amp;"","")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418</v>
      </c>
      <c r="F57" s="310" t="s">
        <v>419</v>
      </c>
      <c r="G57" s="344" t="s">
        <v>420</v>
      </c>
      <c r="H57" s="344" t="s">
        <v>421</v>
      </c>
      <c r="I57" s="310" t="s">
        <v>436</v>
      </c>
      <c r="J57" s="310" t="s">
        <v>157</v>
      </c>
      <c r="K57" s="319" t="s">
        <v>437</v>
      </c>
      <c r="L57" s="310" t="s">
        <v>250</v>
      </c>
      <c r="M57" s="314"/>
      <c r="N57" s="330"/>
      <c r="R57" s="12" t="str">
        <f>IF(OR(J57='Drop downs'!$G$7,J57='Drop downs'!$G$5), B57&amp;": "&amp;K57&amp;CHAR(10),"")</f>
        <v/>
      </c>
      <c r="S57" s="12" t="str">
        <f>IF(J57='Drop downs'!$G$2,B57&amp;": "&amp;K57&amp;""," ")</f>
        <v xml:space="preserve"> </v>
      </c>
      <c r="T57" s="12" t="str">
        <f>IF(Spatial_Strategy!E57='Drop downs'!$B$6,Spatial_Strategy!B57&amp;": "&amp;Spatial_Strategy!K57&amp;"","")</f>
        <v/>
      </c>
      <c r="U57" t="str">
        <f t="shared" si="0"/>
        <v/>
      </c>
      <c r="V57" t="str">
        <f>IF(N57&gt;0,B57&amp;":"&amp;N57&amp;"
","")</f>
        <v/>
      </c>
    </row>
    <row r="58" spans="1:22" x14ac:dyDescent="0.35">
      <c r="A58" s="317"/>
      <c r="B58" s="308"/>
      <c r="C58" s="24" t="s">
        <v>380</v>
      </c>
      <c r="D58" s="24" t="s">
        <v>250</v>
      </c>
      <c r="E58" s="298"/>
      <c r="F58" s="298"/>
      <c r="G58" s="271"/>
      <c r="H58" s="271"/>
      <c r="I58" s="298"/>
      <c r="J58" s="298"/>
      <c r="K58" s="236"/>
      <c r="L58" s="298"/>
      <c r="M58" s="233"/>
      <c r="N58" s="331"/>
      <c r="R58" s="12"/>
      <c r="S58" s="12"/>
      <c r="T58" s="12"/>
    </row>
    <row r="59" spans="1:22" x14ac:dyDescent="0.35">
      <c r="A59" s="317"/>
      <c r="B59" s="308"/>
      <c r="C59" s="24" t="s">
        <v>381</v>
      </c>
      <c r="D59" s="24" t="s">
        <v>250</v>
      </c>
      <c r="E59" s="298"/>
      <c r="F59" s="298"/>
      <c r="G59" s="271"/>
      <c r="H59" s="271"/>
      <c r="I59" s="298"/>
      <c r="J59" s="298"/>
      <c r="K59" s="236"/>
      <c r="L59" s="298"/>
      <c r="M59" s="233"/>
      <c r="N59" s="331"/>
      <c r="R59" s="12"/>
      <c r="S59" s="12"/>
      <c r="T59" s="12"/>
    </row>
    <row r="60" spans="1:22" x14ac:dyDescent="0.35">
      <c r="A60" s="317"/>
      <c r="B60" s="308"/>
      <c r="C60" s="24" t="s">
        <v>382</v>
      </c>
      <c r="D60" s="24" t="s">
        <v>250</v>
      </c>
      <c r="E60" s="298"/>
      <c r="F60" s="298"/>
      <c r="G60" s="271"/>
      <c r="H60" s="271"/>
      <c r="I60" s="298"/>
      <c r="J60" s="298"/>
      <c r="K60" s="236"/>
      <c r="L60" s="298"/>
      <c r="M60" s="233"/>
      <c r="N60" s="331"/>
      <c r="R60" s="12"/>
      <c r="S60" s="12"/>
      <c r="T60" s="12"/>
    </row>
    <row r="61" spans="1:22" x14ac:dyDescent="0.35">
      <c r="A61" s="317"/>
      <c r="B61" s="308"/>
      <c r="C61" s="24" t="s">
        <v>383</v>
      </c>
      <c r="D61" s="24" t="s">
        <v>254</v>
      </c>
      <c r="E61" s="298"/>
      <c r="F61" s="298"/>
      <c r="G61" s="271"/>
      <c r="H61" s="271"/>
      <c r="I61" s="298"/>
      <c r="J61" s="298"/>
      <c r="K61" s="236"/>
      <c r="L61" s="298"/>
      <c r="M61" s="233"/>
      <c r="N61" s="331"/>
      <c r="R61" s="12"/>
      <c r="S61" s="12"/>
      <c r="T61" s="12"/>
    </row>
    <row r="62" spans="1:22" x14ac:dyDescent="0.35">
      <c r="A62" s="317"/>
      <c r="B62" s="308"/>
      <c r="C62" s="24" t="s">
        <v>384</v>
      </c>
      <c r="D62" s="24" t="s">
        <v>250</v>
      </c>
      <c r="E62" s="298"/>
      <c r="F62" s="298"/>
      <c r="G62" s="271"/>
      <c r="H62" s="271"/>
      <c r="I62" s="298"/>
      <c r="J62" s="298"/>
      <c r="K62" s="236"/>
      <c r="L62" s="298"/>
      <c r="M62" s="233"/>
      <c r="N62" s="331"/>
      <c r="R62" s="12"/>
      <c r="S62" s="12"/>
      <c r="T62" s="12"/>
    </row>
    <row r="63" spans="1:22" ht="29" x14ac:dyDescent="0.35">
      <c r="A63" s="317"/>
      <c r="B63" s="308"/>
      <c r="C63" s="24" t="s">
        <v>385</v>
      </c>
      <c r="D63" s="24" t="s">
        <v>250</v>
      </c>
      <c r="E63" s="298"/>
      <c r="F63" s="298"/>
      <c r="G63" s="271"/>
      <c r="H63" s="271"/>
      <c r="I63" s="298"/>
      <c r="J63" s="298"/>
      <c r="K63" s="236"/>
      <c r="L63" s="298"/>
      <c r="M63" s="233"/>
      <c r="N63" s="331"/>
      <c r="R63" s="12"/>
      <c r="S63" s="12"/>
      <c r="T63" s="12"/>
    </row>
    <row r="64" spans="1:22" ht="15" thickBot="1" x14ac:dyDescent="0.4">
      <c r="A64" s="318"/>
      <c r="B64" s="309"/>
      <c r="C64" s="19" t="s">
        <v>386</v>
      </c>
      <c r="D64" s="19" t="s">
        <v>254</v>
      </c>
      <c r="E64" s="270"/>
      <c r="F64" s="270"/>
      <c r="G64" s="345"/>
      <c r="H64" s="345"/>
      <c r="I64" s="270"/>
      <c r="J64" s="270"/>
      <c r="K64" s="320"/>
      <c r="L64" s="270"/>
      <c r="M64" s="315"/>
      <c r="N64" s="332"/>
      <c r="R64" s="12"/>
      <c r="S64" s="12"/>
      <c r="T64" s="12"/>
    </row>
    <row r="65" spans="1:22" x14ac:dyDescent="0.35">
      <c r="A65" s="316" t="s">
        <v>387</v>
      </c>
      <c r="B65" s="307" t="s">
        <v>126</v>
      </c>
      <c r="C65" s="85" t="s">
        <v>388</v>
      </c>
      <c r="D65" s="86" t="s">
        <v>250</v>
      </c>
      <c r="E65" s="310" t="s">
        <v>418</v>
      </c>
      <c r="F65" s="310" t="s">
        <v>419</v>
      </c>
      <c r="G65" s="310" t="s">
        <v>420</v>
      </c>
      <c r="H65" s="310" t="s">
        <v>421</v>
      </c>
      <c r="I65" s="310" t="s">
        <v>436</v>
      </c>
      <c r="J65" s="310" t="s">
        <v>157</v>
      </c>
      <c r="K65" s="319" t="s">
        <v>438</v>
      </c>
      <c r="L65" s="310" t="s">
        <v>250</v>
      </c>
      <c r="M65" s="314"/>
      <c r="N65" s="330"/>
      <c r="R65" s="12" t="str">
        <f>IF(OR(J65='Drop downs'!$G$7,J65='Drop downs'!$G$5), B65&amp;": "&amp;K65&amp;CHAR(10),"")</f>
        <v/>
      </c>
      <c r="S65" s="12" t="str">
        <f>IF(J65='Drop downs'!$G$2,B65&amp;": "&amp;K65&amp;""," ")</f>
        <v xml:space="preserve"> </v>
      </c>
      <c r="T65" s="12" t="str">
        <f>IF(Spatial_Strategy!E65='Drop downs'!$B$6,Spatial_Strategy!B65&amp;": "&amp;Spatial_Strategy!K65&amp;"","")</f>
        <v/>
      </c>
      <c r="U65" t="str">
        <f t="shared" si="0"/>
        <v/>
      </c>
      <c r="V65" t="str">
        <f>IF(N65&gt;0,B65&amp;":"&amp;N65&amp;"
","")</f>
        <v/>
      </c>
    </row>
    <row r="66" spans="1:22" x14ac:dyDescent="0.35">
      <c r="A66" s="317"/>
      <c r="B66" s="308"/>
      <c r="C66" s="83" t="s">
        <v>389</v>
      </c>
      <c r="D66" s="24" t="s">
        <v>250</v>
      </c>
      <c r="E66" s="298"/>
      <c r="F66" s="298"/>
      <c r="G66" s="298"/>
      <c r="H66" s="298"/>
      <c r="I66" s="298"/>
      <c r="J66" s="298"/>
      <c r="K66" s="236"/>
      <c r="L66" s="298"/>
      <c r="M66" s="233"/>
      <c r="N66" s="331"/>
      <c r="R66" s="12"/>
      <c r="S66" s="12"/>
      <c r="T66" s="12"/>
    </row>
    <row r="67" spans="1:22" ht="29" x14ac:dyDescent="0.35">
      <c r="A67" s="317"/>
      <c r="B67" s="308"/>
      <c r="C67" s="83" t="s">
        <v>390</v>
      </c>
      <c r="D67" s="24" t="s">
        <v>250</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70"/>
      <c r="F71" s="270"/>
      <c r="G71" s="270"/>
      <c r="H71" s="270"/>
      <c r="I71" s="270"/>
      <c r="J71" s="270"/>
      <c r="K71" s="320"/>
      <c r="L71" s="270"/>
      <c r="M71" s="315"/>
      <c r="N71" s="332"/>
      <c r="R71" s="12"/>
      <c r="S71" s="12"/>
      <c r="T71" s="12"/>
    </row>
    <row r="72" spans="1:22" x14ac:dyDescent="0.35">
      <c r="A72" s="316" t="s">
        <v>395</v>
      </c>
      <c r="B72" s="307" t="s">
        <v>127</v>
      </c>
      <c r="C72" s="85" t="s">
        <v>396</v>
      </c>
      <c r="D72" s="86" t="s">
        <v>250</v>
      </c>
      <c r="E72" s="310" t="s">
        <v>418</v>
      </c>
      <c r="F72" s="310" t="s">
        <v>419</v>
      </c>
      <c r="G72" s="310" t="s">
        <v>420</v>
      </c>
      <c r="H72" s="310" t="s">
        <v>421</v>
      </c>
      <c r="I72" s="310" t="s">
        <v>422</v>
      </c>
      <c r="J72" s="310" t="s">
        <v>157</v>
      </c>
      <c r="K72" s="311" t="s">
        <v>439</v>
      </c>
      <c r="L72" s="310" t="s">
        <v>250</v>
      </c>
      <c r="M72" s="314"/>
      <c r="N72" s="349" t="s">
        <v>440</v>
      </c>
      <c r="R72" s="12" t="str">
        <f>IF(OR(J72='Drop downs'!$G$7,J72='Drop downs'!$G$5), B72&amp;": "&amp;K72&amp;CHAR(10),"")</f>
        <v/>
      </c>
      <c r="S72" s="12" t="str">
        <f>IF(J72='Drop downs'!$G$2,B72&amp;": "&amp;K72&amp;""," ")</f>
        <v xml:space="preserve"> </v>
      </c>
      <c r="T72" s="12" t="str">
        <f>IF(Spatial_Strategy!E72='Drop downs'!$B$6,Spatial_Strategy!B72&amp;": "&amp;Spatial_Strategy!K72&amp;"","")</f>
        <v/>
      </c>
      <c r="U72" t="str">
        <f t="shared" si="0"/>
        <v/>
      </c>
      <c r="V72" t="str">
        <f>IF(N72&gt;0,B72&amp;":"&amp;N72&amp;"
","")</f>
        <v xml:space="preserve">IIA12:The text of Spatial Strategy Alternative 1 safeguards suburban areas as areas of low density, family housing in order to protect suburban character, as well as protects the Borough’s Metropolitan Open Land, Green Belt and other open space (including gardens) from development. Such details could be added to the preferred policy wording in order for the policy to perform more positively.
</v>
      </c>
    </row>
    <row r="73" spans="1:22" x14ac:dyDescent="0.35">
      <c r="A73" s="317"/>
      <c r="B73" s="308"/>
      <c r="C73" s="83" t="s">
        <v>397</v>
      </c>
      <c r="D73" s="24" t="s">
        <v>250</v>
      </c>
      <c r="E73" s="298"/>
      <c r="F73" s="298"/>
      <c r="G73" s="298"/>
      <c r="H73" s="298"/>
      <c r="I73" s="298"/>
      <c r="J73" s="298"/>
      <c r="K73" s="312"/>
      <c r="L73" s="298"/>
      <c r="M73" s="233"/>
      <c r="N73" s="350"/>
      <c r="R73" s="12"/>
      <c r="S73" s="12"/>
      <c r="T73" s="12"/>
    </row>
    <row r="74" spans="1:22" x14ac:dyDescent="0.35">
      <c r="A74" s="317"/>
      <c r="B74" s="308"/>
      <c r="C74" s="83" t="s">
        <v>398</v>
      </c>
      <c r="D74" s="24" t="s">
        <v>250</v>
      </c>
      <c r="E74" s="298"/>
      <c r="F74" s="298"/>
      <c r="G74" s="298"/>
      <c r="H74" s="298"/>
      <c r="I74" s="298"/>
      <c r="J74" s="298"/>
      <c r="K74" s="312"/>
      <c r="L74" s="298"/>
      <c r="M74" s="233"/>
      <c r="N74" s="350"/>
      <c r="R74" s="12"/>
      <c r="S74" s="12"/>
      <c r="T74" s="12"/>
    </row>
    <row r="75" spans="1:22" x14ac:dyDescent="0.35">
      <c r="A75" s="317"/>
      <c r="B75" s="308"/>
      <c r="C75" s="83" t="s">
        <v>399</v>
      </c>
      <c r="D75" s="24" t="s">
        <v>254</v>
      </c>
      <c r="E75" s="298"/>
      <c r="F75" s="298"/>
      <c r="G75" s="298"/>
      <c r="H75" s="298"/>
      <c r="I75" s="298"/>
      <c r="J75" s="298"/>
      <c r="K75" s="312"/>
      <c r="L75" s="298"/>
      <c r="M75" s="233"/>
      <c r="N75" s="350"/>
      <c r="R75" s="12"/>
      <c r="S75" s="12"/>
      <c r="T75" s="12"/>
    </row>
    <row r="76" spans="1:22" ht="79.5" customHeight="1" thickBot="1" x14ac:dyDescent="0.4">
      <c r="A76" s="322"/>
      <c r="B76" s="309"/>
      <c r="C76" s="87" t="s">
        <v>400</v>
      </c>
      <c r="D76" s="24" t="s">
        <v>254</v>
      </c>
      <c r="E76" s="299"/>
      <c r="F76" s="299"/>
      <c r="G76" s="299"/>
      <c r="H76" s="299"/>
      <c r="I76" s="299"/>
      <c r="J76" s="299"/>
      <c r="K76" s="313"/>
      <c r="L76" s="299"/>
      <c r="M76" s="303"/>
      <c r="N76" s="351"/>
      <c r="R76" s="12"/>
      <c r="S76" s="12"/>
      <c r="T76" s="12"/>
    </row>
    <row r="77" spans="1:22" x14ac:dyDescent="0.35">
      <c r="A77" s="304" t="s">
        <v>401</v>
      </c>
      <c r="B77" s="307" t="s">
        <v>128</v>
      </c>
      <c r="C77" s="91" t="s">
        <v>402</v>
      </c>
      <c r="D77" s="82" t="s">
        <v>250</v>
      </c>
      <c r="E77" s="272" t="s">
        <v>418</v>
      </c>
      <c r="F77" s="272" t="s">
        <v>441</v>
      </c>
      <c r="G77" s="272" t="s">
        <v>420</v>
      </c>
      <c r="H77" s="272" t="s">
        <v>421</v>
      </c>
      <c r="I77" s="272" t="s">
        <v>422</v>
      </c>
      <c r="J77" s="272" t="s">
        <v>157</v>
      </c>
      <c r="K77" s="300" t="s">
        <v>442</v>
      </c>
      <c r="L77" s="272" t="s">
        <v>250</v>
      </c>
      <c r="M77" s="302"/>
      <c r="N77" s="334"/>
      <c r="R77" s="12" t="str">
        <f>IF(OR(J77='Drop downs'!$G$7,J77='Drop downs'!$G$5), B77&amp;": "&amp;K77&amp;CHAR(10),"")</f>
        <v/>
      </c>
      <c r="S77" s="12" t="str">
        <f>IF(J77='Drop downs'!$G$2,B77&amp;": "&amp;K77&amp;""," ")</f>
        <v xml:space="preserve"> </v>
      </c>
      <c r="T77" s="12" t="str">
        <f>IF(Spatial_Strategy!E77='Drop downs'!$B$6,Spatial_Strategy!B77&amp;": "&amp;Spatial_Strategy!K77&amp;"","")</f>
        <v/>
      </c>
      <c r="U77" t="str">
        <f t="shared" ref="U77:U84" si="1">IF(M77&gt;0,B77&amp;":"&amp;M77&amp;"
","")</f>
        <v/>
      </c>
      <c r="V77" t="str">
        <f>IF(N77&gt;0,B77&amp;":"&amp;N77&amp;"
","")</f>
        <v/>
      </c>
    </row>
    <row r="78" spans="1:22" x14ac:dyDescent="0.35">
      <c r="A78" s="305"/>
      <c r="B78" s="308"/>
      <c r="C78" s="83" t="s">
        <v>403</v>
      </c>
      <c r="D78" s="3" t="s">
        <v>250</v>
      </c>
      <c r="E78" s="298"/>
      <c r="F78" s="298"/>
      <c r="G78" s="298"/>
      <c r="H78" s="298"/>
      <c r="I78" s="298"/>
      <c r="J78" s="298"/>
      <c r="K78" s="236"/>
      <c r="L78" s="298"/>
      <c r="M78" s="233"/>
      <c r="N78" s="331"/>
      <c r="R78" s="12"/>
      <c r="S78" s="12"/>
      <c r="T78" s="12"/>
    </row>
    <row r="79" spans="1:22" x14ac:dyDescent="0.35">
      <c r="A79" s="305"/>
      <c r="B79" s="308"/>
      <c r="C79" s="83" t="s">
        <v>404</v>
      </c>
      <c r="D79" s="3" t="s">
        <v>254</v>
      </c>
      <c r="E79" s="298"/>
      <c r="F79" s="298"/>
      <c r="G79" s="298"/>
      <c r="H79" s="298"/>
      <c r="I79" s="298"/>
      <c r="J79" s="298"/>
      <c r="K79" s="236"/>
      <c r="L79" s="298"/>
      <c r="M79" s="233"/>
      <c r="N79" s="331"/>
      <c r="R79" s="12"/>
      <c r="S79" s="12"/>
      <c r="T79" s="12"/>
    </row>
    <row r="80" spans="1:22" x14ac:dyDescent="0.35">
      <c r="A80" s="305"/>
      <c r="B80" s="308"/>
      <c r="C80" s="84" t="s">
        <v>405</v>
      </c>
      <c r="D80" s="3" t="s">
        <v>254</v>
      </c>
      <c r="E80" s="298"/>
      <c r="F80" s="298"/>
      <c r="G80" s="298"/>
      <c r="H80" s="298"/>
      <c r="I80" s="298"/>
      <c r="J80" s="298"/>
      <c r="K80" s="236"/>
      <c r="L80" s="298"/>
      <c r="M80" s="233"/>
      <c r="N80" s="331"/>
      <c r="R80" s="12"/>
      <c r="S80" s="12"/>
      <c r="T80" s="12"/>
    </row>
    <row r="81" spans="1:22" ht="29" x14ac:dyDescent="0.35">
      <c r="A81" s="305"/>
      <c r="B81" s="308"/>
      <c r="C81" s="84" t="s">
        <v>406</v>
      </c>
      <c r="D81" s="3" t="s">
        <v>254</v>
      </c>
      <c r="E81" s="298"/>
      <c r="F81" s="298"/>
      <c r="G81" s="298"/>
      <c r="H81" s="298"/>
      <c r="I81" s="298"/>
      <c r="J81" s="298"/>
      <c r="K81" s="236"/>
      <c r="L81" s="298"/>
      <c r="M81" s="233"/>
      <c r="N81" s="331"/>
      <c r="R81" s="12"/>
      <c r="S81" s="12"/>
      <c r="T81" s="12"/>
    </row>
    <row r="82" spans="1:22" ht="29" x14ac:dyDescent="0.35">
      <c r="A82" s="305"/>
      <c r="B82" s="308"/>
      <c r="C82" s="84" t="s">
        <v>407</v>
      </c>
      <c r="D82" s="3" t="s">
        <v>254</v>
      </c>
      <c r="E82" s="298"/>
      <c r="F82" s="298"/>
      <c r="G82" s="298"/>
      <c r="H82" s="298"/>
      <c r="I82" s="298"/>
      <c r="J82" s="298"/>
      <c r="K82" s="236"/>
      <c r="L82" s="298"/>
      <c r="M82" s="233"/>
      <c r="N82" s="331"/>
      <c r="R82" s="12"/>
      <c r="S82" s="12"/>
      <c r="T82" s="12"/>
    </row>
    <row r="83" spans="1:22" ht="15" thickBot="1" x14ac:dyDescent="0.4">
      <c r="A83" s="306"/>
      <c r="B83" s="309"/>
      <c r="C83" s="90" t="s">
        <v>408</v>
      </c>
      <c r="D83" s="3" t="s">
        <v>254</v>
      </c>
      <c r="E83" s="299"/>
      <c r="F83" s="299"/>
      <c r="G83" s="299"/>
      <c r="H83" s="299"/>
      <c r="I83" s="299"/>
      <c r="J83" s="299"/>
      <c r="K83" s="301"/>
      <c r="L83" s="299"/>
      <c r="M83" s="303"/>
      <c r="N83" s="333"/>
      <c r="R83" s="12"/>
      <c r="S83" s="12"/>
      <c r="T83" s="12"/>
    </row>
    <row r="84" spans="1:22" x14ac:dyDescent="0.35">
      <c r="A84" s="304" t="s">
        <v>409</v>
      </c>
      <c r="B84" s="307" t="s">
        <v>129</v>
      </c>
      <c r="C84" s="101" t="s">
        <v>410</v>
      </c>
      <c r="D84" s="82" t="s">
        <v>254</v>
      </c>
      <c r="E84" s="272" t="s">
        <v>101</v>
      </c>
      <c r="F84" s="272" t="s">
        <v>101</v>
      </c>
      <c r="G84" s="272" t="s">
        <v>101</v>
      </c>
      <c r="H84" s="272" t="s">
        <v>101</v>
      </c>
      <c r="I84" s="344" t="s">
        <v>101</v>
      </c>
      <c r="J84" s="272" t="s">
        <v>159</v>
      </c>
      <c r="K84" s="300" t="s">
        <v>435</v>
      </c>
      <c r="L84" s="272" t="s">
        <v>254</v>
      </c>
      <c r="M84" s="302"/>
      <c r="N84" s="334"/>
      <c r="R84" s="12" t="str">
        <f>IF(OR(J84='Drop downs'!$G$7,J84='Drop downs'!$G$5), B84&amp;": "&amp;K84&amp;CHAR(10),"")</f>
        <v/>
      </c>
      <c r="S84" s="12" t="str">
        <f>IF(J84='Drop downs'!$G$2,B84&amp;": "&amp;K84&amp;""," ")</f>
        <v xml:space="preserve"> </v>
      </c>
      <c r="T84" s="12" t="str">
        <f>IF(Spatial_Strategy!E84='Drop downs'!$B$6,Spatial_Strategy!B84&amp;": "&amp;Spatial_Strategy!K84&amp;"","")</f>
        <v/>
      </c>
      <c r="U84" t="str">
        <f t="shared" si="1"/>
        <v/>
      </c>
      <c r="V84" t="str">
        <f>IF(N84&gt;0,B84&amp;":"&amp;N84&amp;"
","")</f>
        <v/>
      </c>
    </row>
    <row r="85" spans="1:22" x14ac:dyDescent="0.35">
      <c r="A85" s="305"/>
      <c r="B85" s="308"/>
      <c r="C85" s="84" t="s">
        <v>411</v>
      </c>
      <c r="D85" s="3" t="s">
        <v>254</v>
      </c>
      <c r="E85" s="298"/>
      <c r="F85" s="298"/>
      <c r="G85" s="298"/>
      <c r="H85" s="298"/>
      <c r="I85" s="271"/>
      <c r="J85" s="298"/>
      <c r="K85" s="236"/>
      <c r="L85" s="298"/>
      <c r="M85" s="233"/>
      <c r="N85" s="331"/>
      <c r="R85" s="12"/>
      <c r="S85" s="12"/>
      <c r="T85" s="12"/>
    </row>
    <row r="86" spans="1:22" x14ac:dyDescent="0.35">
      <c r="A86" s="305"/>
      <c r="B86" s="308"/>
      <c r="C86" s="84" t="s">
        <v>412</v>
      </c>
      <c r="D86" s="3" t="s">
        <v>254</v>
      </c>
      <c r="E86" s="298"/>
      <c r="F86" s="298"/>
      <c r="G86" s="298"/>
      <c r="H86" s="298"/>
      <c r="I86" s="271"/>
      <c r="J86" s="298"/>
      <c r="K86" s="236"/>
      <c r="L86" s="298"/>
      <c r="M86" s="233"/>
      <c r="N86" s="331"/>
      <c r="R86" s="12"/>
      <c r="S86" s="12"/>
      <c r="T86" s="12"/>
    </row>
    <row r="87" spans="1:22" ht="15" thickBot="1" x14ac:dyDescent="0.4">
      <c r="A87" s="306"/>
      <c r="B87" s="309"/>
      <c r="C87" s="87" t="s">
        <v>413</v>
      </c>
      <c r="D87" s="80" t="s">
        <v>254</v>
      </c>
      <c r="E87" s="299"/>
      <c r="F87" s="299"/>
      <c r="G87" s="299"/>
      <c r="H87" s="299"/>
      <c r="I87" s="345"/>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108.75" customHeight="1" x14ac:dyDescent="0.35">
      <c r="A92" s="338" t="str">
        <f>S8&amp;S18&amp;S20&amp;S28&amp;S36&amp;S42&amp;S47&amp;S48&amp;S49&amp;S54&amp;S57&amp;S65&amp;S72&amp;S77&amp;S84&amp;S87</f>
        <v xml:space="preserve">IIA1: The strategy contributes to the achievement of objective IIA1 as it aims to direct flexible employment and industrial land to appropriate locations, to meet current and future needs. The strategy aims to provide a minimum of 13,900sqm of retail, food / beverage, leisure and entertainment floorspace and 6000sqm of industrial floorspace.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   IIA5: The strategy contributes to the achievement of objective IIA5 as it aims to provide a minimum of 16,040 (net) homes during the Plan period (2019/20 – 2040/41), of which at least 8,020 new homes (net) will be delivered between 2019 -2029 (Policy H1, London Plan). These additional homes should be developed to suit a range of residents. Within the Harrow and Wealdstone Opportunity Area, a minimum of 5000 additional homes are to be delivered. 'Metroland' areas will be safeguarded for family housing. Therefore, a potential significant positive effect is recorded.IIA6: The strategy contributes to the achievement of objective IIA6 as it aims to improve connectivity across the Borough through sustainable transport linkages. Development will supported in areas most accessible to public transport, such as train and underground stations. The strategy aims to work with neighbouring Boroughs to improve connectivity between Kenton Station and Northwick Park Station. Accessibility will be improved at Harrow-on-the-Hill Station, Harrow Bus Station and Harrow &amp; Wealdstone Station, with step free access. Finally, improvements will be made to the walking network and pedestrian connectivity, particularly between Harrow Town Centre and Harrow on the Hill. Therefore, a potential significant positive effect is recorded.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xml:space="preserve">IIA12:The text of Spatial Strategy Alternative 1 safeguards suburban areas as areas of low density, family housing in order to protect suburban character, as well as protects the Borough’s Metropolitan Open Land, Green Belt and other open space (including gardens) from development. Such details could be added to the preferred policy wording in order for the policy to perform more positively.
</v>
      </c>
      <c r="B98" s="342"/>
      <c r="C98" s="342"/>
      <c r="D98" s="342"/>
      <c r="E98" s="342"/>
      <c r="F98" s="342"/>
      <c r="G98" s="342"/>
      <c r="H98" s="342"/>
      <c r="I98" s="342"/>
      <c r="J98" s="342"/>
      <c r="K98" s="342"/>
      <c r="L98" s="342"/>
      <c r="M98" s="342"/>
      <c r="N98" s="343"/>
    </row>
  </sheetData>
  <sheetProtection algorithmName="SHA-512" hashValue="NPgYjeFwKsr7JV06NRLAgsqAvCoSjD4XrDDnVkWF3M/gRuJtSvX/gj7vndFUHO8QMtuvLVYbnAO5uiYlEaoKhA==" saltValue="JMWsJgUZd35kDL7uZ/Fiq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A65:A71"/>
    <mergeCell ref="B65:B71"/>
    <mergeCell ref="E65:E71"/>
    <mergeCell ref="F65:F71"/>
    <mergeCell ref="G65:G71"/>
    <mergeCell ref="L65:L71"/>
    <mergeCell ref="M65:M71"/>
    <mergeCell ref="H72:H76"/>
    <mergeCell ref="I84:I87"/>
    <mergeCell ref="J84:J87"/>
    <mergeCell ref="K84:K87"/>
    <mergeCell ref="L84:L87"/>
    <mergeCell ref="M84:M87"/>
    <mergeCell ref="N18:N19"/>
    <mergeCell ref="N20:N27"/>
    <mergeCell ref="N28:N35"/>
    <mergeCell ref="N36:N41"/>
    <mergeCell ref="N42:N46"/>
    <mergeCell ref="N47:N48"/>
    <mergeCell ref="N49:N53"/>
    <mergeCell ref="N54:N56"/>
    <mergeCell ref="N57:N6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E6:N6"/>
    <mergeCell ref="N8:N17"/>
    <mergeCell ref="C3:F3"/>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M20:M27"/>
    <mergeCell ref="I18:I19"/>
    <mergeCell ref="J18:J19"/>
    <mergeCell ref="K18:K19"/>
    <mergeCell ref="L18:L19"/>
    <mergeCell ref="M18:M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M36:M41"/>
    <mergeCell ref="I28:I35"/>
    <mergeCell ref="J28:J35"/>
    <mergeCell ref="K28:K35"/>
    <mergeCell ref="L28:L35"/>
    <mergeCell ref="M28:M35"/>
    <mergeCell ref="H28:H35"/>
    <mergeCell ref="A47:A48"/>
    <mergeCell ref="B47:B48"/>
    <mergeCell ref="E47:E48"/>
    <mergeCell ref="F47:F48"/>
    <mergeCell ref="G47:G48"/>
    <mergeCell ref="A42:A46"/>
    <mergeCell ref="B42:B46"/>
    <mergeCell ref="E42:E46"/>
    <mergeCell ref="F42:F46"/>
    <mergeCell ref="G42:G46"/>
    <mergeCell ref="H47:H48"/>
    <mergeCell ref="I47:I48"/>
    <mergeCell ref="J47:J48"/>
    <mergeCell ref="K47:K48"/>
    <mergeCell ref="L47:L48"/>
    <mergeCell ref="M47:M48"/>
    <mergeCell ref="I42:I46"/>
    <mergeCell ref="J42:J46"/>
    <mergeCell ref="K42:K46"/>
    <mergeCell ref="L42:L46"/>
    <mergeCell ref="M42:M46"/>
    <mergeCell ref="H42:H46"/>
    <mergeCell ref="A54:A56"/>
    <mergeCell ref="B54:B56"/>
    <mergeCell ref="E54:E56"/>
    <mergeCell ref="F54:F56"/>
    <mergeCell ref="G54:G56"/>
    <mergeCell ref="A49:A53"/>
    <mergeCell ref="B49:B53"/>
    <mergeCell ref="E49:E53"/>
    <mergeCell ref="F49:F53"/>
    <mergeCell ref="G49:G53"/>
    <mergeCell ref="H54:H56"/>
    <mergeCell ref="I54:I56"/>
    <mergeCell ref="J54:J56"/>
    <mergeCell ref="K54:K56"/>
    <mergeCell ref="L54:L56"/>
    <mergeCell ref="M54:M56"/>
    <mergeCell ref="I49:I53"/>
    <mergeCell ref="J49:J53"/>
    <mergeCell ref="K49:K53"/>
    <mergeCell ref="L49:L53"/>
    <mergeCell ref="M49:M53"/>
    <mergeCell ref="H49:H53"/>
    <mergeCell ref="A57:A64"/>
    <mergeCell ref="B57:B64"/>
    <mergeCell ref="E57:E64"/>
    <mergeCell ref="F57:F64"/>
    <mergeCell ref="G57:G64"/>
    <mergeCell ref="H65:H71"/>
    <mergeCell ref="I65:I71"/>
    <mergeCell ref="J65:J71"/>
    <mergeCell ref="K65:K71"/>
    <mergeCell ref="I57:I64"/>
    <mergeCell ref="J57:J64"/>
    <mergeCell ref="K57:K64"/>
    <mergeCell ref="L57:L64"/>
    <mergeCell ref="M57:M64"/>
    <mergeCell ref="H57:H64"/>
    <mergeCell ref="A77:A83"/>
    <mergeCell ref="B77:B83"/>
    <mergeCell ref="E77:E83"/>
    <mergeCell ref="F77:F83"/>
    <mergeCell ref="G77:G83"/>
    <mergeCell ref="A72:A76"/>
    <mergeCell ref="B72:B76"/>
    <mergeCell ref="E72:E76"/>
    <mergeCell ref="F72:F76"/>
    <mergeCell ref="G72:G76"/>
    <mergeCell ref="H77:H83"/>
    <mergeCell ref="I77:I83"/>
    <mergeCell ref="J77:J83"/>
    <mergeCell ref="K77:K83"/>
    <mergeCell ref="L77:L83"/>
    <mergeCell ref="M77:M83"/>
    <mergeCell ref="I72:I76"/>
    <mergeCell ref="J72:J76"/>
    <mergeCell ref="K72:K76"/>
    <mergeCell ref="L72:L76"/>
    <mergeCell ref="M72:M76"/>
    <mergeCell ref="A84:A87"/>
    <mergeCell ref="B84:B87"/>
    <mergeCell ref="E84:E87"/>
    <mergeCell ref="F84:F87"/>
    <mergeCell ref="G84:G87"/>
    <mergeCell ref="H84:H87"/>
    <mergeCell ref="A94:N94"/>
    <mergeCell ref="A95:N95"/>
    <mergeCell ref="A96:N96"/>
  </mergeCells>
  <conditionalFormatting sqref="C50:C53">
    <cfRule type="expression" dxfId="5129" priority="2">
      <formula>$D50="No"</formula>
    </cfRule>
  </conditionalFormatting>
  <conditionalFormatting sqref="C8:D87">
    <cfRule type="expression" dxfId="5128" priority="1">
      <formula>$D8="No"</formula>
    </cfRule>
  </conditionalFormatting>
  <conditionalFormatting sqref="J8 J18 J28 J49 J57 J65 J72 J77 J84">
    <cfRule type="cellIs" dxfId="5127" priority="34" operator="equal">
      <formula>"Significant Negative"</formula>
    </cfRule>
    <cfRule type="cellIs" dxfId="5126" priority="35" operator="equal">
      <formula>"Minor Negative"</formula>
    </cfRule>
    <cfRule type="cellIs" dxfId="5125" priority="36" operator="equal">
      <formula>"Uncertain"</formula>
    </cfRule>
    <cfRule type="cellIs" dxfId="5124" priority="37" operator="equal">
      <formula>"Neutral"</formula>
    </cfRule>
    <cfRule type="cellIs" dxfId="5123" priority="38" operator="equal">
      <formula>"Minor Positive"</formula>
    </cfRule>
    <cfRule type="cellIs" dxfId="5122" priority="39" operator="equal">
      <formula>"Significant Positive"</formula>
    </cfRule>
  </conditionalFormatting>
  <conditionalFormatting sqref="J20">
    <cfRule type="cellIs" dxfId="5121" priority="27" operator="equal">
      <formula>"Significant Positive"</formula>
    </cfRule>
    <cfRule type="cellIs" dxfId="5120" priority="22" operator="equal">
      <formula>"Significant Negative"</formula>
    </cfRule>
    <cfRule type="cellIs" dxfId="5119" priority="23" operator="equal">
      <formula>"Minor Negative"</formula>
    </cfRule>
    <cfRule type="cellIs" dxfId="5118" priority="24" operator="equal">
      <formula>"Uncertain"</formula>
    </cfRule>
    <cfRule type="cellIs" dxfId="5117" priority="25" operator="equal">
      <formula>"Neutral"</formula>
    </cfRule>
    <cfRule type="cellIs" dxfId="5116" priority="26" operator="equal">
      <formula>"Minor Positive"</formula>
    </cfRule>
  </conditionalFormatting>
  <conditionalFormatting sqref="J36">
    <cfRule type="cellIs" dxfId="5115" priority="16" operator="equal">
      <formula>"Significant Negative"</formula>
    </cfRule>
    <cfRule type="cellIs" dxfId="5114" priority="17" operator="equal">
      <formula>"Minor Negative"</formula>
    </cfRule>
    <cfRule type="cellIs" dxfId="5113" priority="18" operator="equal">
      <formula>"Uncertain"</formula>
    </cfRule>
    <cfRule type="cellIs" dxfId="5112" priority="19" operator="equal">
      <formula>"Neutral"</formula>
    </cfRule>
    <cfRule type="cellIs" dxfId="5111" priority="20" operator="equal">
      <formula>"Minor Positive"</formula>
    </cfRule>
    <cfRule type="cellIs" dxfId="5110" priority="21" operator="equal">
      <formula>"Significant Positive"</formula>
    </cfRule>
  </conditionalFormatting>
  <conditionalFormatting sqref="J42">
    <cfRule type="cellIs" dxfId="5109" priority="10" operator="equal">
      <formula>"Significant Negative"</formula>
    </cfRule>
    <cfRule type="cellIs" dxfId="5108" priority="11" operator="equal">
      <formula>"Minor Negative"</formula>
    </cfRule>
    <cfRule type="cellIs" dxfId="5107" priority="12" operator="equal">
      <formula>"Uncertain"</formula>
    </cfRule>
    <cfRule type="cellIs" dxfId="5106" priority="13" operator="equal">
      <formula>"Neutral"</formula>
    </cfRule>
    <cfRule type="cellIs" dxfId="5105" priority="14" operator="equal">
      <formula>"Minor Positive"</formula>
    </cfRule>
    <cfRule type="cellIs" dxfId="5104" priority="15" operator="equal">
      <formula>"Significant Positive"</formula>
    </cfRule>
  </conditionalFormatting>
  <conditionalFormatting sqref="J47">
    <cfRule type="cellIs" dxfId="5103" priority="28" operator="equal">
      <formula>"Significant Negative"</formula>
    </cfRule>
    <cfRule type="cellIs" dxfId="5102" priority="29" operator="equal">
      <formula>"Minor Negative"</formula>
    </cfRule>
    <cfRule type="cellIs" dxfId="5101" priority="30" operator="equal">
      <formula>"Uncertain"</formula>
    </cfRule>
    <cfRule type="cellIs" dxfId="5100" priority="31" operator="equal">
      <formula>"Neutral"</formula>
    </cfRule>
    <cfRule type="cellIs" dxfId="5099" priority="32" operator="equal">
      <formula>"Minor Positive"</formula>
    </cfRule>
    <cfRule type="cellIs" dxfId="5098" priority="33" operator="equal">
      <formula>"Significant Positive"</formula>
    </cfRule>
  </conditionalFormatting>
  <conditionalFormatting sqref="J54">
    <cfRule type="cellIs" dxfId="5097" priority="4" operator="equal">
      <formula>"Significant Negative"</formula>
    </cfRule>
    <cfRule type="cellIs" dxfId="5096" priority="5" operator="equal">
      <formula>"Minor Negative"</formula>
    </cfRule>
    <cfRule type="cellIs" dxfId="5095" priority="6" operator="equal">
      <formula>"Uncertain"</formula>
    </cfRule>
    <cfRule type="cellIs" dxfId="5094" priority="7" operator="equal">
      <formula>"Neutral"</formula>
    </cfRule>
    <cfRule type="cellIs" dxfId="5093" priority="8" operator="equal">
      <formula>"Minor Positive"</formula>
    </cfRule>
    <cfRule type="cellIs" dxfId="5092"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5167B222-9152-49F8-BDC7-54DE0A89E935}">
          <x14:formula1>
            <xm:f>'Drop downs'!$G$2:$G$7</xm:f>
          </x14:formula1>
          <xm:sqref>J8 J18 J20 J28 J36 J42 J84 J54 J57 J65 J72 J77 J47 J49</xm:sqref>
        </x14:dataValidation>
        <x14:dataValidation type="list" allowBlank="1" showInputMessage="1" showErrorMessage="1" xr:uid="{BA9C4366-DD9C-4F0F-8EDA-F2C71769C256}">
          <x14:formula1>
            <xm:f>'Drop downs'!$F$2:$F$6</xm:f>
          </x14:formula1>
          <xm:sqref>I8 I18 I20 I28 I36 I42 I84 I54 I57 I65 I72 I77 I47 I49</xm:sqref>
        </x14:dataValidation>
        <x14:dataValidation type="list" allowBlank="1" showInputMessage="1" showErrorMessage="1" xr:uid="{68E7C075-CFC8-4F56-9F78-7E487C951964}">
          <x14:formula1>
            <xm:f>'Drop downs'!$E$2:$E$6</xm:f>
          </x14:formula1>
          <xm:sqref>H8 H18 H20 H28 H36 H42 H84 H54 H57 H65 H72 H77 H47 H49</xm:sqref>
        </x14:dataValidation>
        <x14:dataValidation type="list" allowBlank="1" showInputMessage="1" showErrorMessage="1" xr:uid="{18C3A967-C594-4C36-925A-40E8D7494854}">
          <x14:formula1>
            <xm:f>'Drop downs'!$D$2:$D$7</xm:f>
          </x14:formula1>
          <xm:sqref>G8 G18 G20 G28 G36 G42 G84 G54 G57 G65 G72 G77 G47 G49</xm:sqref>
        </x14:dataValidation>
        <x14:dataValidation type="list" allowBlank="1" showInputMessage="1" showErrorMessage="1" xr:uid="{952B872B-5366-4245-B320-2B860224A2EC}">
          <x14:formula1>
            <xm:f>'Drop downs'!$C$2:$C$5</xm:f>
          </x14:formula1>
          <xm:sqref>F8 F18 F20 F28 F36 F42 F84 F54 F57 F65 F72 F77 F47 F49</xm:sqref>
        </x14:dataValidation>
        <x14:dataValidation type="list" allowBlank="1" showInputMessage="1" showErrorMessage="1" xr:uid="{34EEC769-FFAB-4969-85F3-00CE4C6BD1B8}">
          <x14:formula1>
            <xm:f>'Drop downs'!$B$2:$B$4</xm:f>
          </x14:formula1>
          <xm:sqref>E8 E18 E20 E28 E36 E42 E84 E54 E57 E65 E72 E77 E47 E49</xm:sqref>
        </x14:dataValidation>
        <x14:dataValidation type="list" allowBlank="1" showInputMessage="1" showErrorMessage="1" xr:uid="{8B129527-E57D-4C30-918C-F988C9499CCF}">
          <x14:formula1>
            <xm:f>'Drop downs'!$J$2:$J$3</xm:f>
          </x14:formula1>
          <xm:sqref>L8 L18 L20 L28 L36 L42 L84 L54 L57 L65 L72 L77 L47 L49</xm:sqref>
        </x14:dataValidation>
        <x14:dataValidation type="list" allowBlank="1" showInputMessage="1" showErrorMessage="1" xr:uid="{6F8854D6-990D-4926-9978-BA5AE33729A1}">
          <x14:formula1>
            <xm:f>'Drop downs'!$A$2:$A$3</xm:f>
          </x14:formula1>
          <xm:sqref>D8:D87</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97266-963A-4DFC-A043-3906AC2E799D}">
  <sheetPr codeName="Sheet63">
    <tabColor theme="4" tint="0.79998168889431442"/>
  </sheetPr>
  <dimension ref="A1:V98"/>
  <sheetViews>
    <sheetView topLeftCell="G20" zoomScale="110" zoomScaleNormal="11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357" t="s">
        <v>1334</v>
      </c>
      <c r="D1" s="261"/>
      <c r="E1" s="261"/>
      <c r="F1" s="262"/>
      <c r="G1" s="16"/>
      <c r="I1" s="7"/>
      <c r="J1" s="7"/>
      <c r="K1" s="7"/>
    </row>
    <row r="2" spans="1:22" x14ac:dyDescent="0.35">
      <c r="A2" s="74" t="s">
        <v>29</v>
      </c>
      <c r="B2" s="9"/>
      <c r="C2" s="263" t="s">
        <v>1335</v>
      </c>
      <c r="D2" s="263"/>
      <c r="E2" s="263"/>
      <c r="F2" s="264"/>
      <c r="I2" s="8"/>
      <c r="J2" s="8"/>
      <c r="K2" s="8"/>
    </row>
    <row r="3" spans="1:22" ht="29.15" customHeight="1" x14ac:dyDescent="0.35">
      <c r="A3" s="75" t="s">
        <v>30</v>
      </c>
      <c r="B3" s="4"/>
      <c r="C3" s="263" t="s">
        <v>1336</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432</v>
      </c>
      <c r="F8" s="325" t="s">
        <v>419</v>
      </c>
      <c r="G8" s="325" t="s">
        <v>424</v>
      </c>
      <c r="H8" s="325" t="s">
        <v>430</v>
      </c>
      <c r="I8" s="325" t="s">
        <v>422</v>
      </c>
      <c r="J8" s="310" t="s">
        <v>157</v>
      </c>
      <c r="K8" s="319" t="s">
        <v>1337</v>
      </c>
      <c r="L8" s="310"/>
      <c r="M8" s="314"/>
      <c r="N8" s="330"/>
      <c r="R8" s="12" t="str">
        <f>IF(OR(J8='Drop downs'!$G$7,J8='Drop downs'!$G$5), B8&amp;": "&amp;K8&amp;CHAR(10),"")</f>
        <v/>
      </c>
      <c r="S8" s="12" t="str">
        <f>IF(J8='Drop downs'!$G$2,B8&amp;": "&amp;K8&amp;""," ")</f>
        <v xml:space="preserve"> </v>
      </c>
      <c r="T8" s="12" t="str">
        <f>IF(Strategic_Policy_10!E8='Drop downs'!$B$6,Strategic_Policy_10!B8&amp;": "&amp;Strategic_Policy_10!K8&amp;"","")</f>
        <v/>
      </c>
      <c r="U8" t="str">
        <f>IF(M8&gt;0,B8&amp;":"&amp;M8&amp;"
","")</f>
        <v/>
      </c>
      <c r="V8" t="str">
        <f>IF(N8&gt;0,B8&amp;":"&amp;N8&amp;"
","")</f>
        <v/>
      </c>
    </row>
    <row r="9" spans="1:22" x14ac:dyDescent="0.35">
      <c r="A9" s="317"/>
      <c r="B9" s="328"/>
      <c r="C9" s="24" t="s">
        <v>322</v>
      </c>
      <c r="D9" s="24"/>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x14ac:dyDescent="0.35">
      <c r="A14" s="317"/>
      <c r="B14" s="328"/>
      <c r="C14" s="24" t="s">
        <v>327</v>
      </c>
      <c r="D14" s="24" t="s">
        <v>254</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15" thickBot="1" x14ac:dyDescent="0.4">
      <c r="A17" s="318"/>
      <c r="B17" s="267"/>
      <c r="C17" s="19" t="s">
        <v>330</v>
      </c>
      <c r="D17" s="24" t="s">
        <v>254</v>
      </c>
      <c r="E17" s="258"/>
      <c r="F17" s="258"/>
      <c r="G17" s="258"/>
      <c r="H17" s="258"/>
      <c r="I17" s="258"/>
      <c r="J17" s="270"/>
      <c r="K17" s="320"/>
      <c r="L17" s="270"/>
      <c r="M17" s="315"/>
      <c r="N17" s="332"/>
      <c r="R17" s="12"/>
      <c r="S17" s="12"/>
      <c r="T17" s="12"/>
    </row>
    <row r="18" spans="1:22" x14ac:dyDescent="0.35">
      <c r="A18" s="323" t="s">
        <v>331</v>
      </c>
      <c r="B18" s="307" t="s">
        <v>117</v>
      </c>
      <c r="C18" s="86" t="s">
        <v>332</v>
      </c>
      <c r="D18" s="24" t="s">
        <v>254</v>
      </c>
      <c r="E18" s="310" t="s">
        <v>101</v>
      </c>
      <c r="F18" s="310" t="s">
        <v>101</v>
      </c>
      <c r="G18" s="310" t="s">
        <v>101</v>
      </c>
      <c r="H18" s="310" t="s">
        <v>101</v>
      </c>
      <c r="I18" s="310" t="s">
        <v>101</v>
      </c>
      <c r="J18" s="310" t="s">
        <v>159</v>
      </c>
      <c r="K18" s="319" t="s">
        <v>435</v>
      </c>
      <c r="L18" s="310"/>
      <c r="M18" s="314"/>
      <c r="N18" s="330"/>
      <c r="R18" s="12" t="str">
        <f>IF(OR(J18='Drop downs'!$G$7,J18='Drop downs'!$G$5), B18&amp;": "&amp;K18&amp;CHAR(10),"")</f>
        <v/>
      </c>
      <c r="S18" s="12" t="str">
        <f>IF(J18='Drop downs'!$G$2,B18&amp;": "&amp;K18&amp;""," ")</f>
        <v xml:space="preserve"> </v>
      </c>
      <c r="T18" s="12" t="str">
        <f>IF(Strategic_Policy_10!E18='Drop downs'!$B$6,Strategic_Policy_10!B18&amp;": "&amp;Strategic_Policy_10!K18&amp;"","")</f>
        <v/>
      </c>
      <c r="U18" t="str">
        <f t="shared" ref="U18:U72" si="0">IF(M18&gt;0,B18&amp;":"&amp;M18&amp;"
","")</f>
        <v/>
      </c>
      <c r="V18" t="str">
        <f>IF(N18&gt;0,B18&amp;":"&amp;N18&amp;"
","")</f>
        <v/>
      </c>
    </row>
    <row r="19" spans="1:22" ht="30" customHeight="1" thickBot="1" x14ac:dyDescent="0.4">
      <c r="A19" s="324"/>
      <c r="B19" s="309"/>
      <c r="C19" s="19" t="s">
        <v>333</v>
      </c>
      <c r="D19" s="24"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79" t="s">
        <v>250</v>
      </c>
      <c r="E20" s="310" t="s">
        <v>418</v>
      </c>
      <c r="F20" s="310" t="s">
        <v>419</v>
      </c>
      <c r="G20" s="310" t="s">
        <v>424</v>
      </c>
      <c r="H20" s="310" t="s">
        <v>421</v>
      </c>
      <c r="I20" s="310" t="s">
        <v>422</v>
      </c>
      <c r="J20" s="310" t="s">
        <v>157</v>
      </c>
      <c r="K20" s="319" t="s">
        <v>1338</v>
      </c>
      <c r="L20" s="310"/>
      <c r="M20" s="314"/>
      <c r="N20" s="330"/>
      <c r="O20" s="148"/>
      <c r="P20" s="148"/>
      <c r="R20" s="12" t="str">
        <f>IF(OR(J20='Drop downs'!$G$7,J20='Drop downs'!$G$5), B20&amp;": "&amp;K20&amp;CHAR(10),"")</f>
        <v/>
      </c>
      <c r="S20" s="12" t="str">
        <f>IF(J20='Drop downs'!$G$2,B20&amp;": "&amp;K20&amp;""," ")</f>
        <v xml:space="preserve"> </v>
      </c>
      <c r="T20" s="12" t="str">
        <f>IF(Strategic_Policy_10!E20='Drop downs'!$B$6,Strategic_Policy_10!B20&amp;": "&amp;Strategic_Policy_10!K20&amp;"","")</f>
        <v/>
      </c>
      <c r="U20" t="str">
        <f t="shared" si="0"/>
        <v/>
      </c>
      <c r="V20" t="str">
        <f>IF(N20&gt;0,B20&amp;":"&amp;N20&amp;"
","")</f>
        <v/>
      </c>
    </row>
    <row r="21" spans="1:22" ht="14.5" customHeight="1" x14ac:dyDescent="0.35">
      <c r="A21" s="317"/>
      <c r="B21" s="308"/>
      <c r="C21" s="3" t="s">
        <v>336</v>
      </c>
      <c r="D21" s="3" t="s">
        <v>254</v>
      </c>
      <c r="E21" s="298"/>
      <c r="F21" s="298"/>
      <c r="G21" s="298"/>
      <c r="H21" s="298"/>
      <c r="I21" s="298"/>
      <c r="J21" s="298"/>
      <c r="K21" s="236"/>
      <c r="L21" s="298"/>
      <c r="M21" s="233"/>
      <c r="N21" s="331"/>
      <c r="O21" s="148"/>
      <c r="P21" s="148"/>
      <c r="R21" s="12"/>
      <c r="S21" s="12"/>
      <c r="T21" s="12"/>
    </row>
    <row r="22" spans="1:22" ht="14.5" customHeight="1" x14ac:dyDescent="0.35">
      <c r="A22" s="317"/>
      <c r="B22" s="308"/>
      <c r="C22" s="3" t="s">
        <v>337</v>
      </c>
      <c r="D22" s="3" t="s">
        <v>254</v>
      </c>
      <c r="E22" s="298"/>
      <c r="F22" s="298"/>
      <c r="G22" s="298"/>
      <c r="H22" s="298"/>
      <c r="I22" s="298"/>
      <c r="J22" s="298"/>
      <c r="K22" s="236"/>
      <c r="L22" s="298"/>
      <c r="M22" s="233"/>
      <c r="N22" s="331"/>
      <c r="R22" s="12"/>
      <c r="S22" s="12"/>
      <c r="T22" s="12"/>
    </row>
    <row r="23" spans="1:22" x14ac:dyDescent="0.35">
      <c r="A23" s="317"/>
      <c r="B23" s="308"/>
      <c r="C23" s="3" t="s">
        <v>338</v>
      </c>
      <c r="D23" s="3" t="s">
        <v>254</v>
      </c>
      <c r="E23" s="298"/>
      <c r="F23" s="298"/>
      <c r="G23" s="298"/>
      <c r="H23" s="298"/>
      <c r="I23" s="298"/>
      <c r="J23" s="298"/>
      <c r="K23" s="236"/>
      <c r="L23" s="298"/>
      <c r="M23" s="233"/>
      <c r="N23" s="331"/>
      <c r="R23" s="12"/>
      <c r="S23" s="12"/>
      <c r="T23" s="12"/>
    </row>
    <row r="24" spans="1:22" ht="14.5" customHeight="1" x14ac:dyDescent="0.35">
      <c r="A24" s="317"/>
      <c r="B24" s="308"/>
      <c r="C24" s="3" t="s">
        <v>339</v>
      </c>
      <c r="D24" s="3" t="s">
        <v>254</v>
      </c>
      <c r="E24" s="298"/>
      <c r="F24" s="298"/>
      <c r="G24" s="298"/>
      <c r="H24" s="298"/>
      <c r="I24" s="298"/>
      <c r="J24" s="298"/>
      <c r="K24" s="236"/>
      <c r="L24" s="298"/>
      <c r="M24" s="233"/>
      <c r="N24" s="331"/>
      <c r="R24" s="12"/>
      <c r="S24" s="12"/>
      <c r="T24" s="12"/>
    </row>
    <row r="25" spans="1:22" ht="29" x14ac:dyDescent="0.35">
      <c r="A25" s="317"/>
      <c r="B25" s="308"/>
      <c r="C25" s="3" t="s">
        <v>340</v>
      </c>
      <c r="D25" s="3" t="s">
        <v>254</v>
      </c>
      <c r="E25" s="298"/>
      <c r="F25" s="298"/>
      <c r="G25" s="298"/>
      <c r="H25" s="298"/>
      <c r="I25" s="298"/>
      <c r="J25" s="298"/>
      <c r="K25" s="236"/>
      <c r="L25" s="298"/>
      <c r="M25" s="233"/>
      <c r="N25" s="331"/>
      <c r="R25" s="12"/>
      <c r="S25" s="12"/>
      <c r="T25" s="12"/>
    </row>
    <row r="26" spans="1:22" ht="14.5" customHeight="1" x14ac:dyDescent="0.35">
      <c r="A26" s="317"/>
      <c r="B26" s="308"/>
      <c r="C26" s="3" t="s">
        <v>341</v>
      </c>
      <c r="D26" s="3" t="s">
        <v>250</v>
      </c>
      <c r="E26" s="298"/>
      <c r="F26" s="298"/>
      <c r="G26" s="298"/>
      <c r="H26" s="298"/>
      <c r="I26" s="298"/>
      <c r="J26" s="298"/>
      <c r="K26" s="236"/>
      <c r="L26" s="298"/>
      <c r="M26" s="233"/>
      <c r="N26" s="331"/>
      <c r="R26" s="12"/>
      <c r="S26" s="12"/>
      <c r="T26" s="12"/>
    </row>
    <row r="27" spans="1:22" ht="29.5" thickBot="1" x14ac:dyDescent="0.4">
      <c r="A27" s="318"/>
      <c r="B27" s="309"/>
      <c r="C27" s="15" t="s">
        <v>342</v>
      </c>
      <c r="D27" s="3" t="s">
        <v>250</v>
      </c>
      <c r="E27" s="270"/>
      <c r="F27" s="270"/>
      <c r="G27" s="270"/>
      <c r="H27" s="270"/>
      <c r="I27" s="270"/>
      <c r="J27" s="270"/>
      <c r="K27" s="320"/>
      <c r="L27" s="270"/>
      <c r="M27" s="315"/>
      <c r="N27" s="332"/>
      <c r="R27" s="12"/>
      <c r="S27" s="12"/>
      <c r="T27" s="12"/>
    </row>
    <row r="28" spans="1:22" ht="29" x14ac:dyDescent="0.35">
      <c r="A28" s="316" t="s">
        <v>343</v>
      </c>
      <c r="B28" s="307" t="s">
        <v>119</v>
      </c>
      <c r="C28" s="85" t="s">
        <v>344</v>
      </c>
      <c r="D28" s="102" t="s">
        <v>250</v>
      </c>
      <c r="E28" s="310" t="s">
        <v>418</v>
      </c>
      <c r="F28" s="310" t="s">
        <v>419</v>
      </c>
      <c r="G28" s="310" t="s">
        <v>424</v>
      </c>
      <c r="H28" s="310" t="s">
        <v>628</v>
      </c>
      <c r="I28" s="310" t="s">
        <v>422</v>
      </c>
      <c r="J28" s="310" t="s">
        <v>157</v>
      </c>
      <c r="K28" s="319" t="s">
        <v>1339</v>
      </c>
      <c r="L28" s="310"/>
      <c r="M28" s="314"/>
      <c r="N28" s="330"/>
      <c r="R28" s="12" t="str">
        <f>IF(OR(J28='Drop downs'!$G$7,J28='Drop downs'!$G$5), B28&amp;": "&amp;K28&amp;CHAR(10),"")</f>
        <v/>
      </c>
      <c r="S28" s="12" t="str">
        <f>IF(J28='Drop downs'!$G$2,B28&amp;": "&amp;K28&amp;""," ")</f>
        <v xml:space="preserve"> </v>
      </c>
      <c r="T28" s="12" t="str">
        <f>IF(Strategic_Policy_10!E28='Drop downs'!$B$6,Strategic_Policy_10!B28&amp;": "&amp;Strategic_Policy_10!K28&amp;"","")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250</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50.5" customHeight="1" thickBot="1" x14ac:dyDescent="0.4">
      <c r="A35" s="318"/>
      <c r="B35" s="309"/>
      <c r="C35" s="100" t="s">
        <v>351</v>
      </c>
      <c r="D35" s="3" t="s">
        <v>254</v>
      </c>
      <c r="E35" s="270"/>
      <c r="F35" s="270"/>
      <c r="G35" s="270"/>
      <c r="H35" s="270"/>
      <c r="I35" s="270"/>
      <c r="J35" s="270"/>
      <c r="K35" s="320"/>
      <c r="L35" s="270"/>
      <c r="M35" s="315"/>
      <c r="N35" s="332"/>
      <c r="R35" s="12"/>
      <c r="S35" s="12"/>
      <c r="T35" s="12"/>
    </row>
    <row r="36" spans="1:22" x14ac:dyDescent="0.35">
      <c r="A36" s="316" t="s">
        <v>352</v>
      </c>
      <c r="B36" s="307" t="s">
        <v>120</v>
      </c>
      <c r="C36" s="79" t="s">
        <v>353</v>
      </c>
      <c r="D36" s="79" t="s">
        <v>254</v>
      </c>
      <c r="E36" s="310" t="s">
        <v>101</v>
      </c>
      <c r="F36" s="310" t="s">
        <v>101</v>
      </c>
      <c r="G36" s="310" t="s">
        <v>101</v>
      </c>
      <c r="H36" s="310" t="s">
        <v>101</v>
      </c>
      <c r="I36" s="310" t="s">
        <v>101</v>
      </c>
      <c r="J36" s="310" t="s">
        <v>159</v>
      </c>
      <c r="K36" s="319" t="s">
        <v>435</v>
      </c>
      <c r="L36" s="310"/>
      <c r="M36" s="314"/>
      <c r="N36" s="330"/>
      <c r="R36" s="12" t="str">
        <f>IF(OR(J36='Drop downs'!$G$7,J36='Drop downs'!$G$5), B36&amp;": "&amp;K36&amp;CHAR(10),"")</f>
        <v/>
      </c>
      <c r="S36" s="12" t="str">
        <f>IF(J36='Drop downs'!$G$2,B36&amp;": "&amp;K36&amp;""," ")</f>
        <v xml:space="preserve"> </v>
      </c>
      <c r="T36" s="12" t="str">
        <f>IF(Strategic_Policy_10!E36='Drop downs'!$B$6,Strategic_Policy_10!B36&amp;": "&amp;Strategic_Policy_10!K36&amp;"","")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22"/>
      <c r="B41" s="309"/>
      <c r="C41" s="80" t="s">
        <v>358</v>
      </c>
      <c r="D41" s="80" t="s">
        <v>254</v>
      </c>
      <c r="E41" s="299"/>
      <c r="F41" s="299"/>
      <c r="G41" s="299"/>
      <c r="H41" s="299"/>
      <c r="I41" s="299"/>
      <c r="J41" s="299"/>
      <c r="K41" s="301"/>
      <c r="L41" s="299"/>
      <c r="M41" s="303"/>
      <c r="N41" s="333"/>
      <c r="R41" s="12"/>
      <c r="S41" s="12"/>
      <c r="T41" s="12"/>
    </row>
    <row r="42" spans="1:22" ht="29" x14ac:dyDescent="0.35">
      <c r="A42" s="321" t="s">
        <v>359</v>
      </c>
      <c r="B42" s="307" t="s">
        <v>121</v>
      </c>
      <c r="C42" s="82" t="s">
        <v>360</v>
      </c>
      <c r="D42" s="82" t="s">
        <v>250</v>
      </c>
      <c r="E42" s="272" t="s">
        <v>418</v>
      </c>
      <c r="F42" s="272" t="s">
        <v>475</v>
      </c>
      <c r="G42" s="272" t="s">
        <v>424</v>
      </c>
      <c r="H42" s="272" t="s">
        <v>628</v>
      </c>
      <c r="I42" s="272" t="s">
        <v>422</v>
      </c>
      <c r="J42" s="272" t="s">
        <v>154</v>
      </c>
      <c r="K42" s="300" t="s">
        <v>1340</v>
      </c>
      <c r="L42" s="272"/>
      <c r="M42" s="302"/>
      <c r="N42" s="334"/>
      <c r="R42" s="12" t="str">
        <f>IF(OR(J42='Drop downs'!$G$7,J42='Drop downs'!$G$5), B42&amp;": "&amp;K42&amp;CHAR(10),"")</f>
        <v/>
      </c>
      <c r="S42" s="12" t="str">
        <f>IF(J42='Drop downs'!$G$2,B42&amp;": "&amp;K42&amp;""," ")</f>
        <v>IIA6: The policy supports the achievement of this IIA objective as it highlights that development proposals must facilitate improvements to transport infrastructure through active travel and public transport. Furthermore, improvements to public transport access will be carried out across the Borough, particularly in areas of deprivation and for people with disabilities. Improvements such as these should facilitate accessible, walkable and sustainable neighbourhoods. Therefore, there is potential for a significant positive effect to be recorded.</v>
      </c>
      <c r="T42" s="12" t="str">
        <f>IF(Strategic_Policy_10!E42='Drop downs'!$B$6,Strategic_Policy_10!B42&amp;": "&amp;Strategic_Policy_10!K42&amp;"","")</f>
        <v/>
      </c>
      <c r="U42" t="str">
        <f t="shared" si="0"/>
        <v/>
      </c>
      <c r="V42" t="str">
        <f>IF(N42&gt;0,B42&amp;":"&amp;N42&amp;"
","")</f>
        <v/>
      </c>
    </row>
    <row r="43" spans="1:22" ht="30" customHeight="1" x14ac:dyDescent="0.35">
      <c r="A43" s="317"/>
      <c r="B43" s="308"/>
      <c r="C43" s="3" t="s">
        <v>361</v>
      </c>
      <c r="D43" s="3" t="s">
        <v>250</v>
      </c>
      <c r="E43" s="298"/>
      <c r="F43" s="298"/>
      <c r="G43" s="298"/>
      <c r="H43" s="298"/>
      <c r="I43" s="298"/>
      <c r="J43" s="298"/>
      <c r="K43" s="236"/>
      <c r="L43" s="298"/>
      <c r="M43" s="233"/>
      <c r="N43" s="331"/>
      <c r="R43" s="12"/>
      <c r="S43" s="12"/>
      <c r="T43" s="12"/>
    </row>
    <row r="44" spans="1:22" x14ac:dyDescent="0.35">
      <c r="A44" s="317"/>
      <c r="B44" s="308"/>
      <c r="C44" s="3" t="s">
        <v>362</v>
      </c>
      <c r="D44" s="3" t="s">
        <v>250</v>
      </c>
      <c r="E44" s="298"/>
      <c r="F44" s="298"/>
      <c r="G44" s="298"/>
      <c r="H44" s="298"/>
      <c r="I44" s="298"/>
      <c r="J44" s="298"/>
      <c r="K44" s="236"/>
      <c r="L44" s="298"/>
      <c r="M44" s="233"/>
      <c r="N44" s="331"/>
      <c r="R44" s="12"/>
      <c r="S44" s="12"/>
      <c r="T44" s="12"/>
    </row>
    <row r="45" spans="1:22" x14ac:dyDescent="0.35">
      <c r="A45" s="317"/>
      <c r="B45" s="308"/>
      <c r="C45" s="3" t="s">
        <v>363</v>
      </c>
      <c r="D45" s="3" t="s">
        <v>250</v>
      </c>
      <c r="E45" s="298"/>
      <c r="F45" s="298"/>
      <c r="G45" s="298"/>
      <c r="H45" s="298"/>
      <c r="I45" s="298"/>
      <c r="J45" s="298"/>
      <c r="K45" s="236"/>
      <c r="L45" s="298"/>
      <c r="M45" s="233"/>
      <c r="N45" s="331"/>
      <c r="R45" s="12"/>
      <c r="S45" s="12"/>
      <c r="T45" s="12"/>
    </row>
    <row r="46" spans="1:22" ht="48" customHeight="1" thickBot="1" x14ac:dyDescent="0.4">
      <c r="A46" s="318"/>
      <c r="B46" s="309"/>
      <c r="C46" s="15" t="s">
        <v>364</v>
      </c>
      <c r="D46" s="15" t="s">
        <v>250</v>
      </c>
      <c r="E46" s="270"/>
      <c r="F46" s="270"/>
      <c r="G46" s="270"/>
      <c r="H46" s="270"/>
      <c r="I46" s="270"/>
      <c r="J46" s="270"/>
      <c r="K46" s="320"/>
      <c r="L46" s="270"/>
      <c r="M46" s="315"/>
      <c r="N46" s="332"/>
      <c r="R46" s="12"/>
      <c r="S46" s="12"/>
      <c r="T46" s="12"/>
    </row>
    <row r="47" spans="1:22" ht="58" customHeight="1" x14ac:dyDescent="0.35">
      <c r="A47" s="316" t="s">
        <v>365</v>
      </c>
      <c r="B47" s="307" t="s">
        <v>122</v>
      </c>
      <c r="C47" s="79" t="s">
        <v>366</v>
      </c>
      <c r="D47" s="79" t="s">
        <v>250</v>
      </c>
      <c r="E47" s="310" t="s">
        <v>432</v>
      </c>
      <c r="F47" s="310" t="s">
        <v>419</v>
      </c>
      <c r="G47" s="310" t="s">
        <v>424</v>
      </c>
      <c r="H47" s="310" t="s">
        <v>628</v>
      </c>
      <c r="I47" s="310" t="s">
        <v>436</v>
      </c>
      <c r="J47" s="310" t="s">
        <v>157</v>
      </c>
      <c r="K47" s="319" t="s">
        <v>1341</v>
      </c>
      <c r="L47" s="310"/>
      <c r="M47" s="314"/>
      <c r="N47" s="330"/>
      <c r="R47" s="12" t="str">
        <f>IF(OR(J47='Drop downs'!$G$7,J47='Drop downs'!$G$5), B47&amp;": "&amp;K47&amp;CHAR(10),"")</f>
        <v/>
      </c>
      <c r="S47" s="12" t="str">
        <f>IF(J47='Drop downs'!$G$2,B47&amp;": "&amp;K47&amp;""," ")</f>
        <v xml:space="preserve"> </v>
      </c>
      <c r="T47" s="12" t="str">
        <f>IF(Strategic_Policy_10!E47='Drop downs'!$B$6,Strategic_Policy_10!B47&amp;": "&amp;Strategic_Policy_10!K47&amp;"","")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IF(Strategic_Policy_10!E48='Drop downs'!$B$6,Strategic_Policy_10!B48&amp;": "&amp;Strategic_Policy_10!K48&amp;"","")</f>
        <v xml:space="preserve">: </v>
      </c>
    </row>
    <row r="49" spans="1:22" ht="29" x14ac:dyDescent="0.35">
      <c r="A49" s="316" t="s">
        <v>368</v>
      </c>
      <c r="B49" s="307" t="s">
        <v>123</v>
      </c>
      <c r="C49" s="86" t="s">
        <v>369</v>
      </c>
      <c r="D49" s="86" t="s">
        <v>254</v>
      </c>
      <c r="E49" s="310" t="s">
        <v>418</v>
      </c>
      <c r="F49" s="310" t="s">
        <v>475</v>
      </c>
      <c r="G49" s="310" t="s">
        <v>424</v>
      </c>
      <c r="H49" s="310" t="s">
        <v>1342</v>
      </c>
      <c r="I49" s="310" t="s">
        <v>422</v>
      </c>
      <c r="J49" s="310" t="s">
        <v>157</v>
      </c>
      <c r="K49" s="319" t="s">
        <v>1343</v>
      </c>
      <c r="L49" s="310"/>
      <c r="M49" s="314"/>
      <c r="N49" s="330"/>
      <c r="R49" s="12" t="str">
        <f>IF(OR(J49='Drop downs'!$G$7,J49='Drop downs'!$G$5), B49&amp;": "&amp;K49&amp;CHAR(10),"")</f>
        <v/>
      </c>
      <c r="S49" s="12" t="str">
        <f>IF(J49='Drop downs'!$G$2,B49&amp;": "&amp;K49&amp;""," ")</f>
        <v xml:space="preserve"> </v>
      </c>
      <c r="T49" s="12" t="str">
        <f>IF(Strategic_Policy_10!E49='Drop downs'!$B$6,Strategic_Policy_10!B49&amp;": "&amp;Strategic_Policy_10!K49&amp;"","")</f>
        <v/>
      </c>
      <c r="U49" t="str">
        <f t="shared" si="0"/>
        <v/>
      </c>
      <c r="V49" t="str">
        <f>IF(N49&gt;0,B49&amp;":"&amp;N49&amp;"
","")</f>
        <v/>
      </c>
    </row>
    <row r="50" spans="1:22" x14ac:dyDescent="0.35">
      <c r="A50" s="317"/>
      <c r="B50" s="308"/>
      <c r="C50" s="24" t="s">
        <v>370</v>
      </c>
      <c r="D50" s="24" t="s">
        <v>250</v>
      </c>
      <c r="E50" s="298"/>
      <c r="F50" s="298"/>
      <c r="G50" s="298"/>
      <c r="H50" s="298"/>
      <c r="I50" s="298"/>
      <c r="J50" s="298"/>
      <c r="K50" s="236"/>
      <c r="L50" s="298"/>
      <c r="M50" s="233"/>
      <c r="N50" s="331"/>
      <c r="R50" s="12"/>
      <c r="S50" s="12"/>
      <c r="T50" s="12"/>
    </row>
    <row r="51" spans="1:22" x14ac:dyDescent="0.35">
      <c r="A51" s="317"/>
      <c r="B51" s="308"/>
      <c r="C51" s="97" t="s">
        <v>371</v>
      </c>
      <c r="D51" s="24" t="s">
        <v>250</v>
      </c>
      <c r="E51" s="298"/>
      <c r="F51" s="298"/>
      <c r="G51" s="298"/>
      <c r="H51" s="298"/>
      <c r="I51" s="298"/>
      <c r="J51" s="298"/>
      <c r="K51" s="236"/>
      <c r="L51" s="298"/>
      <c r="M51" s="233"/>
      <c r="N51" s="331"/>
      <c r="R51" s="12"/>
      <c r="S51" s="12"/>
      <c r="T51" s="12"/>
    </row>
    <row r="52" spans="1:22" x14ac:dyDescent="0.35">
      <c r="A52" s="317"/>
      <c r="B52" s="308"/>
      <c r="C52" s="24" t="s">
        <v>372</v>
      </c>
      <c r="D52" s="24" t="s">
        <v>254</v>
      </c>
      <c r="E52" s="298"/>
      <c r="F52" s="298"/>
      <c r="G52" s="298"/>
      <c r="H52" s="298"/>
      <c r="I52" s="298"/>
      <c r="J52" s="298"/>
      <c r="K52" s="236"/>
      <c r="L52" s="298"/>
      <c r="M52" s="233"/>
      <c r="N52" s="331"/>
      <c r="R52" s="12"/>
      <c r="S52" s="12"/>
      <c r="T52" s="12"/>
    </row>
    <row r="53" spans="1:22" ht="15" thickBot="1" x14ac:dyDescent="0.4">
      <c r="A53" s="318"/>
      <c r="B53" s="309"/>
      <c r="C53" s="19" t="s">
        <v>373</v>
      </c>
      <c r="D53" s="19" t="s">
        <v>250</v>
      </c>
      <c r="E53" s="270"/>
      <c r="F53" s="270"/>
      <c r="G53" s="270"/>
      <c r="H53" s="270"/>
      <c r="I53" s="270"/>
      <c r="J53" s="270"/>
      <c r="K53" s="32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435</v>
      </c>
      <c r="L54" s="310"/>
      <c r="M54" s="314"/>
      <c r="N54" s="330"/>
      <c r="R54" s="12" t="str">
        <f>IF(OR(J54='Drop downs'!$G$7,J54='Drop downs'!$G$5), B54&amp;": "&amp;K54&amp;CHAR(10),"")</f>
        <v/>
      </c>
      <c r="S54" s="12" t="str">
        <f>IF(J54='Drop downs'!$G$2,B54&amp;": "&amp;K54&amp;""," ")</f>
        <v xml:space="preserve"> </v>
      </c>
      <c r="T54" s="12" t="str">
        <f>IF(Strategic_Policy_10!E54='Drop downs'!$B$6,Strategic_Policy_10!B54&amp;": "&amp;Strategic_Policy_10!K54&amp;"","")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435</v>
      </c>
      <c r="L57" s="310"/>
      <c r="M57" s="314"/>
      <c r="N57" s="330"/>
      <c r="R57" s="12" t="str">
        <f>IF(OR(J57='Drop downs'!$G$7,J57='Drop downs'!$G$5), B57&amp;": "&amp;K57&amp;CHAR(10),"")</f>
        <v/>
      </c>
      <c r="S57" s="12" t="str">
        <f>IF(J57='Drop downs'!$G$2,B57&amp;": "&amp;K57&amp;""," ")</f>
        <v xml:space="preserve"> </v>
      </c>
      <c r="T57" s="12" t="str">
        <f>IF(Strategic_Policy_10!E57='Drop downs'!$B$6,Strategic_Policy_10!B57&amp;": "&amp;Strategic_Policy_10!K57&amp;"","")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254</v>
      </c>
      <c r="E60" s="298"/>
      <c r="F60" s="298"/>
      <c r="G60" s="298"/>
      <c r="H60" s="298"/>
      <c r="I60" s="298"/>
      <c r="J60" s="298"/>
      <c r="K60" s="236"/>
      <c r="L60" s="298"/>
      <c r="M60" s="233"/>
      <c r="N60" s="331"/>
      <c r="R60" s="12"/>
      <c r="S60" s="12"/>
      <c r="T60" s="12"/>
    </row>
    <row r="61" spans="1:22" x14ac:dyDescent="0.35">
      <c r="A61" s="317"/>
      <c r="B61" s="308"/>
      <c r="C61" s="24" t="s">
        <v>383</v>
      </c>
      <c r="D61" s="24" t="s">
        <v>254</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24" t="s">
        <v>254</v>
      </c>
      <c r="E64" s="270"/>
      <c r="F64" s="270"/>
      <c r="G64" s="270"/>
      <c r="H64" s="270"/>
      <c r="I64" s="270"/>
      <c r="J64" s="270"/>
      <c r="K64" s="320"/>
      <c r="L64" s="270"/>
      <c r="M64" s="315"/>
      <c r="N64" s="332"/>
      <c r="R64" s="12"/>
      <c r="S64" s="12"/>
      <c r="T64" s="12"/>
    </row>
    <row r="65" spans="1:22" x14ac:dyDescent="0.35">
      <c r="A65" s="316" t="s">
        <v>387</v>
      </c>
      <c r="B65" s="307" t="s">
        <v>126</v>
      </c>
      <c r="C65" s="85" t="s">
        <v>388</v>
      </c>
      <c r="D65" s="86" t="s">
        <v>254</v>
      </c>
      <c r="E65" s="310" t="s">
        <v>101</v>
      </c>
      <c r="F65" s="310" t="s">
        <v>101</v>
      </c>
      <c r="G65" s="310" t="s">
        <v>101</v>
      </c>
      <c r="H65" s="310" t="s">
        <v>101</v>
      </c>
      <c r="I65" s="310" t="s">
        <v>101</v>
      </c>
      <c r="J65" s="310" t="s">
        <v>159</v>
      </c>
      <c r="K65" s="319" t="s">
        <v>435</v>
      </c>
      <c r="L65" s="310"/>
      <c r="M65" s="314"/>
      <c r="N65" s="330"/>
      <c r="R65" s="12" t="str">
        <f>IF(OR(J65='Drop downs'!$G$7,J65='Drop downs'!$G$5), B65&amp;": "&amp;K65&amp;CHAR(10),"")</f>
        <v/>
      </c>
      <c r="S65" s="12" t="str">
        <f>IF(J65='Drop downs'!$G$2,B65&amp;": "&amp;K65&amp;""," ")</f>
        <v xml:space="preserve"> </v>
      </c>
      <c r="T65" s="12" t="str">
        <f>IF(Strategic_Policy_10!E65='Drop downs'!$B$6,Strategic_Policy_10!B65&amp;": "&amp;Strategic_Policy_10!K65&amp;"","")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19" t="s">
        <v>254</v>
      </c>
      <c r="E71" s="270"/>
      <c r="F71" s="270"/>
      <c r="G71" s="270"/>
      <c r="H71" s="270"/>
      <c r="I71" s="270"/>
      <c r="J71" s="270"/>
      <c r="K71" s="320"/>
      <c r="L71" s="270"/>
      <c r="M71" s="315"/>
      <c r="N71" s="332"/>
      <c r="R71" s="12"/>
      <c r="S71" s="12"/>
      <c r="T71" s="12"/>
    </row>
    <row r="72" spans="1:22" x14ac:dyDescent="0.35">
      <c r="A72" s="316" t="s">
        <v>395</v>
      </c>
      <c r="B72" s="307" t="s">
        <v>127</v>
      </c>
      <c r="C72" s="85" t="s">
        <v>396</v>
      </c>
      <c r="D72" s="86" t="s">
        <v>254</v>
      </c>
      <c r="E72" s="310" t="s">
        <v>101</v>
      </c>
      <c r="F72" s="310" t="s">
        <v>101</v>
      </c>
      <c r="G72" s="310" t="s">
        <v>101</v>
      </c>
      <c r="H72" s="310" t="s">
        <v>101</v>
      </c>
      <c r="I72" s="310" t="s">
        <v>101</v>
      </c>
      <c r="J72" s="310" t="s">
        <v>159</v>
      </c>
      <c r="K72" s="311" t="s">
        <v>435</v>
      </c>
      <c r="L72" s="310"/>
      <c r="M72" s="314"/>
      <c r="N72" s="330"/>
      <c r="R72" s="12" t="str">
        <f>IF(OR(J72='Drop downs'!$G$7,J72='Drop downs'!$G$5), B72&amp;": "&amp;K72&amp;CHAR(10),"")</f>
        <v/>
      </c>
      <c r="S72" s="12" t="str">
        <f>IF(J72='Drop downs'!$G$2,B72&amp;": "&amp;K72&amp;""," ")</f>
        <v xml:space="preserve"> </v>
      </c>
      <c r="T72" s="12" t="str">
        <f>IF(Strategic_Policy_10!E72='Drop downs'!$B$6,Strategic_Policy_10!B72&amp;": "&amp;Strategic_Policy_10!K72&amp;"","")</f>
        <v/>
      </c>
      <c r="U72" t="str">
        <f t="shared" si="0"/>
        <v/>
      </c>
      <c r="V72" t="str">
        <f>IF(N72&gt;0,B72&amp;":"&amp;N72&amp;"
","")</f>
        <v/>
      </c>
    </row>
    <row r="73" spans="1:22" x14ac:dyDescent="0.35">
      <c r="A73" s="317"/>
      <c r="B73" s="308"/>
      <c r="C73" s="83" t="s">
        <v>397</v>
      </c>
      <c r="D73" s="24" t="s">
        <v>254</v>
      </c>
      <c r="E73" s="298"/>
      <c r="F73" s="298"/>
      <c r="G73" s="298"/>
      <c r="H73" s="298"/>
      <c r="I73" s="298"/>
      <c r="J73" s="298"/>
      <c r="K73" s="312"/>
      <c r="L73" s="298"/>
      <c r="M73" s="233"/>
      <c r="N73" s="331"/>
      <c r="R73" s="12"/>
      <c r="S73" s="12"/>
      <c r="T73" s="12"/>
    </row>
    <row r="74" spans="1:22" x14ac:dyDescent="0.35">
      <c r="A74" s="317"/>
      <c r="B74" s="308"/>
      <c r="C74" s="83" t="s">
        <v>398</v>
      </c>
      <c r="D74" s="24" t="s">
        <v>254</v>
      </c>
      <c r="E74" s="298"/>
      <c r="F74" s="298"/>
      <c r="G74" s="298"/>
      <c r="H74" s="298"/>
      <c r="I74" s="298"/>
      <c r="J74" s="298"/>
      <c r="K74" s="312"/>
      <c r="L74" s="298"/>
      <c r="M74" s="233"/>
      <c r="N74" s="331"/>
      <c r="R74" s="12"/>
      <c r="S74" s="12"/>
      <c r="T74" s="12"/>
    </row>
    <row r="75" spans="1:22" x14ac:dyDescent="0.35">
      <c r="A75" s="317"/>
      <c r="B75" s="308"/>
      <c r="C75" s="83" t="s">
        <v>399</v>
      </c>
      <c r="D75" s="24" t="s">
        <v>254</v>
      </c>
      <c r="E75" s="298"/>
      <c r="F75" s="298"/>
      <c r="G75" s="298"/>
      <c r="H75" s="298"/>
      <c r="I75" s="298"/>
      <c r="J75" s="298"/>
      <c r="K75" s="312"/>
      <c r="L75" s="298"/>
      <c r="M75" s="233"/>
      <c r="N75" s="331"/>
      <c r="R75" s="12"/>
      <c r="S75" s="12"/>
      <c r="T75" s="12"/>
    </row>
    <row r="76" spans="1:22" ht="15" thickBot="1" x14ac:dyDescent="0.4">
      <c r="A76" s="322"/>
      <c r="B76" s="309"/>
      <c r="C76" s="87" t="s">
        <v>400</v>
      </c>
      <c r="D76" s="88" t="s">
        <v>254</v>
      </c>
      <c r="E76" s="299"/>
      <c r="F76" s="299"/>
      <c r="G76" s="299"/>
      <c r="H76" s="299"/>
      <c r="I76" s="299"/>
      <c r="J76" s="299"/>
      <c r="K76" s="313"/>
      <c r="L76" s="299"/>
      <c r="M76" s="303"/>
      <c r="N76" s="333"/>
      <c r="R76" s="12"/>
      <c r="S76" s="12"/>
      <c r="T76" s="12"/>
    </row>
    <row r="77" spans="1:22" x14ac:dyDescent="0.35">
      <c r="A77" s="304" t="s">
        <v>401</v>
      </c>
      <c r="B77" s="307" t="s">
        <v>128</v>
      </c>
      <c r="C77" s="91" t="s">
        <v>402</v>
      </c>
      <c r="D77" s="82" t="s">
        <v>254</v>
      </c>
      <c r="E77" s="272" t="s">
        <v>101</v>
      </c>
      <c r="F77" s="272" t="s">
        <v>101</v>
      </c>
      <c r="G77" s="272" t="s">
        <v>101</v>
      </c>
      <c r="H77" s="272" t="s">
        <v>101</v>
      </c>
      <c r="I77" s="272" t="s">
        <v>101</v>
      </c>
      <c r="J77" s="272" t="s">
        <v>159</v>
      </c>
      <c r="K77" s="300" t="s">
        <v>435</v>
      </c>
      <c r="L77" s="272"/>
      <c r="M77" s="302"/>
      <c r="N77" s="334"/>
      <c r="R77" s="12" t="str">
        <f>IF(OR(J77='Drop downs'!$G$7,J77='Drop downs'!$G$5), B77&amp;": "&amp;K77&amp;CHAR(10),"")</f>
        <v/>
      </c>
      <c r="S77" s="12" t="str">
        <f>IF(J77='Drop downs'!$G$2,B77&amp;": "&amp;K77&amp;""," ")</f>
        <v xml:space="preserve"> </v>
      </c>
      <c r="T77" s="12" t="str">
        <f>IF(Strategic_Policy_10!E77='Drop downs'!$B$6,Strategic_Policy_10!B77&amp;": "&amp;Strategic_Policy_10!K77&amp;"","")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33"/>
      <c r="N78" s="331"/>
      <c r="R78" s="12"/>
      <c r="S78" s="12"/>
      <c r="T78" s="12"/>
    </row>
    <row r="79" spans="1:22" x14ac:dyDescent="0.35">
      <c r="A79" s="305"/>
      <c r="B79" s="308"/>
      <c r="C79" s="83" t="s">
        <v>404</v>
      </c>
      <c r="D79" s="3" t="s">
        <v>254</v>
      </c>
      <c r="E79" s="298"/>
      <c r="F79" s="298"/>
      <c r="G79" s="298"/>
      <c r="H79" s="298"/>
      <c r="I79" s="298"/>
      <c r="J79" s="298"/>
      <c r="K79" s="236"/>
      <c r="L79" s="298"/>
      <c r="M79" s="233"/>
      <c r="N79" s="331"/>
      <c r="R79" s="12"/>
      <c r="S79" s="12"/>
      <c r="T79" s="12"/>
    </row>
    <row r="80" spans="1:22" x14ac:dyDescent="0.35">
      <c r="A80" s="305"/>
      <c r="B80" s="308"/>
      <c r="C80" s="84" t="s">
        <v>405</v>
      </c>
      <c r="D80" s="3" t="s">
        <v>254</v>
      </c>
      <c r="E80" s="298"/>
      <c r="F80" s="298"/>
      <c r="G80" s="298"/>
      <c r="H80" s="298"/>
      <c r="I80" s="298"/>
      <c r="J80" s="298"/>
      <c r="K80" s="236"/>
      <c r="L80" s="298"/>
      <c r="M80" s="233"/>
      <c r="N80" s="331"/>
      <c r="R80" s="12"/>
      <c r="S80" s="12"/>
      <c r="T80" s="12"/>
    </row>
    <row r="81" spans="1:22" ht="29" x14ac:dyDescent="0.35">
      <c r="A81" s="305"/>
      <c r="B81" s="308"/>
      <c r="C81" s="84" t="s">
        <v>406</v>
      </c>
      <c r="D81" s="3" t="s">
        <v>254</v>
      </c>
      <c r="E81" s="298"/>
      <c r="F81" s="298"/>
      <c r="G81" s="298"/>
      <c r="H81" s="298"/>
      <c r="I81" s="298"/>
      <c r="J81" s="298"/>
      <c r="K81" s="236"/>
      <c r="L81" s="298"/>
      <c r="M81" s="233"/>
      <c r="N81" s="331"/>
      <c r="R81" s="12"/>
      <c r="S81" s="12"/>
      <c r="T81" s="12"/>
    </row>
    <row r="82" spans="1:22" ht="29" x14ac:dyDescent="0.35">
      <c r="A82" s="305"/>
      <c r="B82" s="308"/>
      <c r="C82" s="84" t="s">
        <v>407</v>
      </c>
      <c r="D82" s="3" t="s">
        <v>254</v>
      </c>
      <c r="E82" s="298"/>
      <c r="F82" s="298"/>
      <c r="G82" s="298"/>
      <c r="H82" s="298"/>
      <c r="I82" s="298"/>
      <c r="J82" s="298"/>
      <c r="K82" s="236"/>
      <c r="L82" s="298"/>
      <c r="M82" s="233"/>
      <c r="N82" s="331"/>
      <c r="R82" s="12"/>
      <c r="S82" s="12"/>
      <c r="T82" s="12"/>
    </row>
    <row r="83" spans="1:22" ht="15" thickBot="1" x14ac:dyDescent="0.4">
      <c r="A83" s="324"/>
      <c r="B83" s="309"/>
      <c r="C83" s="98" t="s">
        <v>408</v>
      </c>
      <c r="D83" s="15" t="s">
        <v>254</v>
      </c>
      <c r="E83" s="270"/>
      <c r="F83" s="270"/>
      <c r="G83" s="270"/>
      <c r="H83" s="270"/>
      <c r="I83" s="270"/>
      <c r="J83" s="270"/>
      <c r="K83" s="320"/>
      <c r="L83" s="270"/>
      <c r="M83" s="315"/>
      <c r="N83" s="332"/>
      <c r="R83" s="12"/>
      <c r="S83" s="12"/>
      <c r="T83" s="12"/>
    </row>
    <row r="84" spans="1:22" x14ac:dyDescent="0.35">
      <c r="A84" s="323" t="s">
        <v>409</v>
      </c>
      <c r="B84" s="307" t="s">
        <v>129</v>
      </c>
      <c r="C84" s="99" t="s">
        <v>410</v>
      </c>
      <c r="D84" s="79" t="s">
        <v>254</v>
      </c>
      <c r="E84" s="310" t="s">
        <v>101</v>
      </c>
      <c r="F84" s="310" t="s">
        <v>101</v>
      </c>
      <c r="G84" s="310" t="s">
        <v>101</v>
      </c>
      <c r="H84" s="310" t="s">
        <v>101</v>
      </c>
      <c r="I84" s="310" t="s">
        <v>101</v>
      </c>
      <c r="J84" s="310" t="s">
        <v>159</v>
      </c>
      <c r="K84" s="319" t="s">
        <v>435</v>
      </c>
      <c r="L84" s="319"/>
      <c r="M84" s="356"/>
      <c r="N84" s="349"/>
      <c r="R84" s="12" t="str">
        <f>IF(OR(J84='Drop downs'!$G$7,J84='Drop downs'!$G$5), B84&amp;": "&amp;#REF!&amp;CHAR(10),"")</f>
        <v/>
      </c>
      <c r="S84" s="12" t="str">
        <f>IF(J84='Drop downs'!$G$2,B84&amp;": "&amp;#REF!&amp;""," ")</f>
        <v xml:space="preserve"> </v>
      </c>
      <c r="T84" s="12" t="str">
        <f>IF(Strategic_Policy_10!E84='Drop downs'!$B$6,Strategic_Policy_10!B84&amp;": "&amp;Strategic_Policy_10!#REF!&amp;"","")</f>
        <v/>
      </c>
      <c r="U84" t="str">
        <f t="shared" si="1"/>
        <v/>
      </c>
      <c r="V84" t="str">
        <f>IF(N84&gt;0,B84&amp;":"&amp;N84&amp;"
","")</f>
        <v/>
      </c>
    </row>
    <row r="85" spans="1:22" x14ac:dyDescent="0.35">
      <c r="A85" s="305"/>
      <c r="B85" s="308"/>
      <c r="C85" s="84" t="s">
        <v>411</v>
      </c>
      <c r="D85" s="3" t="s">
        <v>254</v>
      </c>
      <c r="E85" s="298"/>
      <c r="F85" s="298"/>
      <c r="G85" s="298"/>
      <c r="H85" s="298"/>
      <c r="I85" s="298"/>
      <c r="J85" s="298"/>
      <c r="K85" s="236"/>
      <c r="L85" s="236"/>
      <c r="M85" s="357"/>
      <c r="N85" s="350"/>
      <c r="R85" s="12"/>
      <c r="S85" s="12"/>
      <c r="T85" s="12"/>
    </row>
    <row r="86" spans="1:22" x14ac:dyDescent="0.35">
      <c r="A86" s="305"/>
      <c r="B86" s="308"/>
      <c r="C86" s="84" t="s">
        <v>412</v>
      </c>
      <c r="D86" s="3" t="s">
        <v>254</v>
      </c>
      <c r="E86" s="298"/>
      <c r="F86" s="298"/>
      <c r="G86" s="298"/>
      <c r="H86" s="298"/>
      <c r="I86" s="298"/>
      <c r="J86" s="298"/>
      <c r="K86" s="236"/>
      <c r="L86" s="236"/>
      <c r="M86" s="357"/>
      <c r="N86" s="350"/>
      <c r="R86" s="12"/>
      <c r="S86" s="12"/>
      <c r="T86" s="12"/>
    </row>
    <row r="87" spans="1:22" ht="15" thickBot="1" x14ac:dyDescent="0.4">
      <c r="A87" s="306"/>
      <c r="B87" s="309"/>
      <c r="C87" s="87" t="s">
        <v>413</v>
      </c>
      <c r="D87" s="80" t="s">
        <v>254</v>
      </c>
      <c r="E87" s="299"/>
      <c r="F87" s="299"/>
      <c r="G87" s="299"/>
      <c r="H87" s="299"/>
      <c r="I87" s="299"/>
      <c r="J87" s="299"/>
      <c r="K87" s="301"/>
      <c r="L87" s="301"/>
      <c r="M87" s="361"/>
      <c r="N87" s="351"/>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IIA6: The policy supports the achievement of this IIA objective as it highlights that development proposals must facilitate improvements to transport infrastructure through active travel and public transport. Furthermore, improvements to public transport access will be carried out across the Borough, particularly in areas of deprivation and for people with disabilities. Improvements such as these should facilitate accessible, walkable and sustainable neighbourhoods. Therefore, there is potential for a significant positive effect to be recorded.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2n/CN+J+I94nWAj46039Dm4fq3hoovP8scRUB92xp263LX7fEbaQP4Lk+K/baCrJHm9Z0QAqP7PQ37KHpP8YDw==" saltValue="TTXB5wU4aVSw0Gq2KDXwa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87" priority="1">
      <formula>$D50="No"</formula>
    </cfRule>
  </conditionalFormatting>
  <conditionalFormatting sqref="C8:D87">
    <cfRule type="expression" dxfId="186" priority="2">
      <formula>$D8="No"</formula>
    </cfRule>
  </conditionalFormatting>
  <conditionalFormatting sqref="J8 J18 J28 J49 J57 J65 J72 J77 J84">
    <cfRule type="cellIs" dxfId="185" priority="33" operator="equal">
      <formula>"Significant Negative"</formula>
    </cfRule>
    <cfRule type="cellIs" dxfId="184" priority="34" operator="equal">
      <formula>"Minor Negative"</formula>
    </cfRule>
    <cfRule type="cellIs" dxfId="183" priority="35" operator="equal">
      <formula>"Uncertain"</formula>
    </cfRule>
    <cfRule type="cellIs" dxfId="182" priority="36" operator="equal">
      <formula>"Neutral"</formula>
    </cfRule>
    <cfRule type="cellIs" dxfId="181" priority="37" operator="equal">
      <formula>"Minor Positive"</formula>
    </cfRule>
    <cfRule type="cellIs" dxfId="180" priority="38" operator="equal">
      <formula>"Significant Positive"</formula>
    </cfRule>
  </conditionalFormatting>
  <conditionalFormatting sqref="J20">
    <cfRule type="cellIs" dxfId="179" priority="26" operator="equal">
      <formula>"Significant Positive"</formula>
    </cfRule>
    <cfRule type="cellIs" dxfId="178" priority="21" operator="equal">
      <formula>"Significant Negative"</formula>
    </cfRule>
    <cfRule type="cellIs" dxfId="177" priority="22" operator="equal">
      <formula>"Minor Negative"</formula>
    </cfRule>
    <cfRule type="cellIs" dxfId="176" priority="23" operator="equal">
      <formula>"Uncertain"</formula>
    </cfRule>
    <cfRule type="cellIs" dxfId="175" priority="24" operator="equal">
      <formula>"Neutral"</formula>
    </cfRule>
    <cfRule type="cellIs" dxfId="174" priority="25" operator="equal">
      <formula>"Minor Positive"</formula>
    </cfRule>
  </conditionalFormatting>
  <conditionalFormatting sqref="J36">
    <cfRule type="cellIs" dxfId="173" priority="15" operator="equal">
      <formula>"Significant Negative"</formula>
    </cfRule>
    <cfRule type="cellIs" dxfId="172" priority="16" operator="equal">
      <formula>"Minor Negative"</formula>
    </cfRule>
    <cfRule type="cellIs" dxfId="171" priority="17" operator="equal">
      <formula>"Uncertain"</formula>
    </cfRule>
    <cfRule type="cellIs" dxfId="170" priority="18" operator="equal">
      <formula>"Neutral"</formula>
    </cfRule>
    <cfRule type="cellIs" dxfId="169" priority="19" operator="equal">
      <formula>"Minor Positive"</formula>
    </cfRule>
    <cfRule type="cellIs" dxfId="168" priority="20" operator="equal">
      <formula>"Significant Positive"</formula>
    </cfRule>
  </conditionalFormatting>
  <conditionalFormatting sqref="J42">
    <cfRule type="cellIs" dxfId="167" priority="9" operator="equal">
      <formula>"Significant Negative"</formula>
    </cfRule>
    <cfRule type="cellIs" dxfId="166" priority="10" operator="equal">
      <formula>"Minor Negative"</formula>
    </cfRule>
    <cfRule type="cellIs" dxfId="165" priority="11" operator="equal">
      <formula>"Uncertain"</formula>
    </cfRule>
    <cfRule type="cellIs" dxfId="164" priority="12" operator="equal">
      <formula>"Neutral"</formula>
    </cfRule>
    <cfRule type="cellIs" dxfId="163" priority="13" operator="equal">
      <formula>"Minor Positive"</formula>
    </cfRule>
    <cfRule type="cellIs" dxfId="162" priority="14" operator="equal">
      <formula>"Significant Positive"</formula>
    </cfRule>
  </conditionalFormatting>
  <conditionalFormatting sqref="J47">
    <cfRule type="cellIs" dxfId="161" priority="27" operator="equal">
      <formula>"Significant Negative"</formula>
    </cfRule>
    <cfRule type="cellIs" dxfId="160" priority="28" operator="equal">
      <formula>"Minor Negative"</formula>
    </cfRule>
    <cfRule type="cellIs" dxfId="159" priority="29" operator="equal">
      <formula>"Uncertain"</formula>
    </cfRule>
    <cfRule type="cellIs" dxfId="158" priority="30" operator="equal">
      <formula>"Neutral"</formula>
    </cfRule>
    <cfRule type="cellIs" dxfId="157" priority="31" operator="equal">
      <formula>"Minor Positive"</formula>
    </cfRule>
    <cfRule type="cellIs" dxfId="156" priority="32" operator="equal">
      <formula>"Significant Positive"</formula>
    </cfRule>
  </conditionalFormatting>
  <conditionalFormatting sqref="J54">
    <cfRule type="cellIs" dxfId="155" priority="3" operator="equal">
      <formula>"Significant Negative"</formula>
    </cfRule>
    <cfRule type="cellIs" dxfId="154" priority="4" operator="equal">
      <formula>"Minor Negative"</formula>
    </cfRule>
    <cfRule type="cellIs" dxfId="153" priority="5" operator="equal">
      <formula>"Uncertain"</formula>
    </cfRule>
    <cfRule type="cellIs" dxfId="152" priority="6" operator="equal">
      <formula>"Neutral"</formula>
    </cfRule>
    <cfRule type="cellIs" dxfId="151" priority="7" operator="equal">
      <formula>"Minor Positive"</formula>
    </cfRule>
    <cfRule type="cellIs" dxfId="150" priority="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7277A4C7-EF05-4B94-9EA3-4A371F62BDD6}">
          <x14:formula1>
            <xm:f>'Drop downs'!$A$2:$A$3</xm:f>
          </x14:formula1>
          <xm:sqref>D8:D87</xm:sqref>
        </x14:dataValidation>
        <x14:dataValidation type="list" allowBlank="1" showInputMessage="1" showErrorMessage="1" xr:uid="{EE958B16-72BA-4786-84BB-62CA7B879E0F}">
          <x14:formula1>
            <xm:f>'Drop downs'!$J$2:$J$3</xm:f>
          </x14:formula1>
          <xm:sqref>L8 L18 L20 L28 L36 L42 L49 L54 L57 L65 L72 L77 L47 L84</xm:sqref>
        </x14:dataValidation>
        <x14:dataValidation type="list" allowBlank="1" showInputMessage="1" showErrorMessage="1" xr:uid="{F0F70853-4B93-4B76-A02C-53FC04D7D7D9}">
          <x14:formula1>
            <xm:f>'Drop downs'!$B$2:$B$4</xm:f>
          </x14:formula1>
          <xm:sqref>E8 E18 E20 E28 E36 E42 E49 E54 E57 E65 E72 E77 E47 E84</xm:sqref>
        </x14:dataValidation>
        <x14:dataValidation type="list" allowBlank="1" showInputMessage="1" showErrorMessage="1" xr:uid="{097617BC-EFE0-4936-98BD-8059D8778A0B}">
          <x14:formula1>
            <xm:f>'Drop downs'!$C$2:$C$5</xm:f>
          </x14:formula1>
          <xm:sqref>F8 F18 F20 F28 F36 F42 F49 F54 F57 F65 F72 F77 F47 F84</xm:sqref>
        </x14:dataValidation>
        <x14:dataValidation type="list" allowBlank="1" showInputMessage="1" showErrorMessage="1" xr:uid="{2C568808-BBF8-47F0-A251-B0C063BA5677}">
          <x14:formula1>
            <xm:f>'Drop downs'!$D$2:$D$7</xm:f>
          </x14:formula1>
          <xm:sqref>G8 G18 G20 G28 G36 G42 G49 G54 G57 G65 G72 G77 G47 G84</xm:sqref>
        </x14:dataValidation>
        <x14:dataValidation type="list" allowBlank="1" showInputMessage="1" showErrorMessage="1" xr:uid="{3E6B6571-6965-4263-AE46-790741045B25}">
          <x14:formula1>
            <xm:f>'Drop downs'!$E$2:$E$6</xm:f>
          </x14:formula1>
          <xm:sqref>H8 H18 H20 H28 H36 H42 H49 H54 H57 H65 H72 H77 H47 H84</xm:sqref>
        </x14:dataValidation>
        <x14:dataValidation type="list" allowBlank="1" showInputMessage="1" showErrorMessage="1" xr:uid="{1761D9E5-6BA4-4BD4-973A-26C20320A5E4}">
          <x14:formula1>
            <xm:f>'Drop downs'!$F$2:$F$6</xm:f>
          </x14:formula1>
          <xm:sqref>I8 I18 I20 I28 I36 I42 I49 I54 I57 I65 I72 I77 I47 I84</xm:sqref>
        </x14:dataValidation>
        <x14:dataValidation type="list" allowBlank="1" showInputMessage="1" showErrorMessage="1" xr:uid="{C5AABC4C-0175-4B0E-B1D4-E0D4EAFE5C41}">
          <x14:formula1>
            <xm:f>'Drop downs'!$G$2:$G$7</xm:f>
          </x14:formula1>
          <xm:sqref>J8 J18 J20 J28 J36 J42 J49 J54 J57 J65 J72 J77 J47 J84</xm:sqref>
        </x14:dataValidation>
      </x14:dataValidation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B0E2-C623-438E-83C9-FA22A68F3001}">
  <sheetPr codeName="Sheet64">
    <tabColor theme="4" tint="0.79998168889431442"/>
  </sheetPr>
  <dimension ref="A1:V98"/>
  <sheetViews>
    <sheetView topLeftCell="D31" zoomScale="80" zoomScaleNormal="8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357" t="s">
        <v>1344</v>
      </c>
      <c r="D1" s="261"/>
      <c r="E1" s="261"/>
      <c r="F1" s="262"/>
      <c r="G1" s="16"/>
      <c r="I1" s="7"/>
      <c r="J1" s="7"/>
      <c r="K1" s="7"/>
    </row>
    <row r="2" spans="1:22" x14ac:dyDescent="0.35">
      <c r="A2" s="74" t="s">
        <v>29</v>
      </c>
      <c r="B2" s="9"/>
      <c r="C2" s="263" t="s">
        <v>1335</v>
      </c>
      <c r="D2" s="263"/>
      <c r="E2" s="263"/>
      <c r="F2" s="264"/>
      <c r="I2" s="8"/>
      <c r="J2" s="8"/>
      <c r="K2" s="8"/>
    </row>
    <row r="3" spans="1:22" ht="29.15" customHeight="1" x14ac:dyDescent="0.35">
      <c r="A3" s="75" t="s">
        <v>30</v>
      </c>
      <c r="B3" s="4"/>
      <c r="C3" s="263" t="s">
        <v>1345</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15" customHeight="1" x14ac:dyDescent="0.35">
      <c r="A8" s="316" t="s">
        <v>251</v>
      </c>
      <c r="B8" s="327" t="s">
        <v>116</v>
      </c>
      <c r="C8" s="86" t="s">
        <v>321</v>
      </c>
      <c r="D8" s="86" t="s">
        <v>254</v>
      </c>
      <c r="E8" s="428" t="s">
        <v>101</v>
      </c>
      <c r="F8" s="428" t="s">
        <v>101</v>
      </c>
      <c r="G8" s="428" t="s">
        <v>101</v>
      </c>
      <c r="H8" s="428" t="s">
        <v>101</v>
      </c>
      <c r="I8" s="428" t="s">
        <v>101</v>
      </c>
      <c r="J8" s="344" t="s">
        <v>159</v>
      </c>
      <c r="K8" s="363" t="s">
        <v>435</v>
      </c>
      <c r="L8" s="310"/>
      <c r="M8" s="314"/>
      <c r="N8" s="330"/>
      <c r="R8" s="12" t="str">
        <f>IF(OR(J8='Drop downs'!$G$7,J8='Drop downs'!$G$5), B8&amp;": "&amp;K8&amp;CHAR(10),"")</f>
        <v/>
      </c>
      <c r="S8" s="12" t="str">
        <f>IF(J8='Drop downs'!$G$2,B8&amp;": "&amp;K8&amp;""," ")</f>
        <v xml:space="preserve"> </v>
      </c>
      <c r="T8" s="12" t="str">
        <f>IF(M1_Sustainable_Transport!E8='Drop downs'!$B$6,M1_Sustainable_Transport!B8&amp;": "&amp;M1_Sustainable_Transport!K8&amp;"","")</f>
        <v/>
      </c>
      <c r="U8" t="str">
        <f>IF(M8&gt;0,B8&amp;":"&amp;M8&amp;"
","")</f>
        <v/>
      </c>
      <c r="V8" t="str">
        <f>IF(N8&gt;0,B8&amp;":"&amp;N8&amp;"
","")</f>
        <v/>
      </c>
    </row>
    <row r="9" spans="1:22" x14ac:dyDescent="0.35">
      <c r="A9" s="317"/>
      <c r="B9" s="328"/>
      <c r="C9" s="24" t="s">
        <v>322</v>
      </c>
      <c r="D9" s="24" t="s">
        <v>254</v>
      </c>
      <c r="E9" s="259"/>
      <c r="F9" s="259"/>
      <c r="G9" s="259"/>
      <c r="H9" s="259"/>
      <c r="I9" s="259"/>
      <c r="J9" s="271"/>
      <c r="K9" s="364"/>
      <c r="L9" s="298"/>
      <c r="M9" s="233"/>
      <c r="N9" s="331"/>
      <c r="R9" s="12"/>
      <c r="S9" s="12"/>
      <c r="T9" s="12"/>
    </row>
    <row r="10" spans="1:22" x14ac:dyDescent="0.35">
      <c r="A10" s="317"/>
      <c r="B10" s="328"/>
      <c r="C10" s="24" t="s">
        <v>323</v>
      </c>
      <c r="D10" s="24" t="s">
        <v>254</v>
      </c>
      <c r="E10" s="259"/>
      <c r="F10" s="259"/>
      <c r="G10" s="259"/>
      <c r="H10" s="259"/>
      <c r="I10" s="259"/>
      <c r="J10" s="271"/>
      <c r="K10" s="364"/>
      <c r="L10" s="298"/>
      <c r="M10" s="233"/>
      <c r="N10" s="331"/>
      <c r="R10" s="12"/>
      <c r="S10" s="12"/>
      <c r="T10" s="12"/>
    </row>
    <row r="11" spans="1:22" x14ac:dyDescent="0.35">
      <c r="A11" s="317"/>
      <c r="B11" s="328"/>
      <c r="C11" s="24" t="s">
        <v>324</v>
      </c>
      <c r="D11" s="24" t="s">
        <v>254</v>
      </c>
      <c r="E11" s="259"/>
      <c r="F11" s="259"/>
      <c r="G11" s="259"/>
      <c r="H11" s="259"/>
      <c r="I11" s="259"/>
      <c r="J11" s="271"/>
      <c r="K11" s="364"/>
      <c r="L11" s="298"/>
      <c r="M11" s="233"/>
      <c r="N11" s="331"/>
      <c r="R11" s="12"/>
      <c r="S11" s="12"/>
      <c r="T11" s="12"/>
    </row>
    <row r="12" spans="1:22" x14ac:dyDescent="0.35">
      <c r="A12" s="317"/>
      <c r="B12" s="328"/>
      <c r="C12" s="24" t="s">
        <v>325</v>
      </c>
      <c r="D12" s="24" t="s">
        <v>254</v>
      </c>
      <c r="E12" s="259"/>
      <c r="F12" s="259"/>
      <c r="G12" s="259"/>
      <c r="H12" s="259"/>
      <c r="I12" s="259"/>
      <c r="J12" s="271"/>
      <c r="K12" s="364"/>
      <c r="L12" s="298"/>
      <c r="M12" s="233"/>
      <c r="N12" s="331"/>
      <c r="R12" s="12"/>
      <c r="S12" s="12"/>
      <c r="T12" s="12"/>
    </row>
    <row r="13" spans="1:22" x14ac:dyDescent="0.35">
      <c r="A13" s="317"/>
      <c r="B13" s="328"/>
      <c r="C13" s="24" t="s">
        <v>326</v>
      </c>
      <c r="D13" s="24" t="s">
        <v>254</v>
      </c>
      <c r="E13" s="259"/>
      <c r="F13" s="259"/>
      <c r="G13" s="259"/>
      <c r="H13" s="259"/>
      <c r="I13" s="259"/>
      <c r="J13" s="271"/>
      <c r="K13" s="364"/>
      <c r="L13" s="298"/>
      <c r="M13" s="233"/>
      <c r="N13" s="331"/>
      <c r="R13" s="12"/>
      <c r="S13" s="12"/>
      <c r="T13" s="12"/>
    </row>
    <row r="14" spans="1:22" x14ac:dyDescent="0.35">
      <c r="A14" s="317"/>
      <c r="B14" s="328"/>
      <c r="C14" s="24" t="s">
        <v>327</v>
      </c>
      <c r="D14" s="24" t="s">
        <v>254</v>
      </c>
      <c r="E14" s="259"/>
      <c r="F14" s="259"/>
      <c r="G14" s="259"/>
      <c r="H14" s="259"/>
      <c r="I14" s="259"/>
      <c r="J14" s="271"/>
      <c r="K14" s="364"/>
      <c r="L14" s="298"/>
      <c r="M14" s="233"/>
      <c r="N14" s="331"/>
      <c r="R14" s="12"/>
      <c r="S14" s="12"/>
      <c r="T14" s="12"/>
    </row>
    <row r="15" spans="1:22" x14ac:dyDescent="0.35">
      <c r="A15" s="317"/>
      <c r="B15" s="328"/>
      <c r="C15" s="24" t="s">
        <v>328</v>
      </c>
      <c r="D15" s="24" t="s">
        <v>254</v>
      </c>
      <c r="E15" s="259"/>
      <c r="F15" s="259"/>
      <c r="G15" s="259"/>
      <c r="H15" s="259"/>
      <c r="I15" s="259"/>
      <c r="J15" s="271"/>
      <c r="K15" s="364"/>
      <c r="L15" s="298"/>
      <c r="M15" s="233"/>
      <c r="N15" s="331"/>
      <c r="R15" s="12"/>
      <c r="S15" s="12"/>
      <c r="T15" s="12"/>
    </row>
    <row r="16" spans="1:22" ht="29" x14ac:dyDescent="0.35">
      <c r="A16" s="317"/>
      <c r="B16" s="328"/>
      <c r="C16" s="24" t="s">
        <v>329</v>
      </c>
      <c r="D16" s="24" t="s">
        <v>254</v>
      </c>
      <c r="E16" s="259"/>
      <c r="F16" s="259"/>
      <c r="G16" s="259"/>
      <c r="H16" s="259"/>
      <c r="I16" s="259"/>
      <c r="J16" s="271"/>
      <c r="K16" s="364"/>
      <c r="L16" s="298"/>
      <c r="M16" s="233"/>
      <c r="N16" s="331"/>
      <c r="R16" s="12"/>
      <c r="S16" s="12"/>
      <c r="T16" s="12"/>
    </row>
    <row r="17" spans="1:22" ht="15" thickBot="1" x14ac:dyDescent="0.4">
      <c r="A17" s="318"/>
      <c r="B17" s="267"/>
      <c r="C17" s="19" t="s">
        <v>330</v>
      </c>
      <c r="D17" s="19" t="s">
        <v>254</v>
      </c>
      <c r="E17" s="429"/>
      <c r="F17" s="429"/>
      <c r="G17" s="429"/>
      <c r="H17" s="429"/>
      <c r="I17" s="429"/>
      <c r="J17" s="345"/>
      <c r="K17" s="365"/>
      <c r="L17" s="270"/>
      <c r="M17" s="315"/>
      <c r="N17" s="332"/>
      <c r="R17" s="12"/>
      <c r="S17" s="12"/>
      <c r="T17" s="12"/>
    </row>
    <row r="18" spans="1:22" x14ac:dyDescent="0.35">
      <c r="A18" s="323" t="s">
        <v>331</v>
      </c>
      <c r="B18" s="307" t="s">
        <v>117</v>
      </c>
      <c r="C18" s="86" t="s">
        <v>332</v>
      </c>
      <c r="D18" s="86" t="s">
        <v>254</v>
      </c>
      <c r="E18" s="310" t="s">
        <v>101</v>
      </c>
      <c r="F18" s="310" t="s">
        <v>101</v>
      </c>
      <c r="G18" s="310" t="s">
        <v>101</v>
      </c>
      <c r="H18" s="310" t="s">
        <v>101</v>
      </c>
      <c r="I18" s="310" t="s">
        <v>101</v>
      </c>
      <c r="J18" s="310" t="s">
        <v>159</v>
      </c>
      <c r="K18" s="319" t="s">
        <v>435</v>
      </c>
      <c r="L18" s="310"/>
      <c r="M18" s="314"/>
      <c r="N18" s="330"/>
      <c r="R18" s="12" t="str">
        <f>IF(OR(J18='Drop downs'!$G$7,J18='Drop downs'!$G$5), B18&amp;": "&amp;K18&amp;CHAR(10),"")</f>
        <v/>
      </c>
      <c r="S18" s="12" t="str">
        <f>IF(J18='Drop downs'!$G$2,B18&amp;": "&amp;K18&amp;""," ")</f>
        <v xml:space="preserve"> </v>
      </c>
      <c r="T18" s="12" t="str">
        <f>IF(M1_Sustainable_Transport!E18='Drop downs'!$B$6,M1_Sustainable_Transport!B18&amp;": "&amp;M1_Sustainable_Transport!K18&amp;"","")</f>
        <v/>
      </c>
      <c r="U18" t="str">
        <f t="shared" ref="U18:U72" si="0">IF(M18&gt;0,B18&amp;":"&amp;M18&amp;"
","")</f>
        <v/>
      </c>
      <c r="V18" t="str">
        <f>IF(N18&gt;0,B18&amp;":"&amp;N18&amp;"
","")</f>
        <v/>
      </c>
    </row>
    <row r="19" spans="1:22" ht="15"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254</v>
      </c>
      <c r="E20" s="310" t="s">
        <v>418</v>
      </c>
      <c r="F20" s="310" t="s">
        <v>419</v>
      </c>
      <c r="G20" s="310" t="s">
        <v>424</v>
      </c>
      <c r="H20" s="310" t="s">
        <v>421</v>
      </c>
      <c r="I20" s="310" t="s">
        <v>422</v>
      </c>
      <c r="J20" s="310" t="s">
        <v>157</v>
      </c>
      <c r="K20" s="319" t="s">
        <v>1346</v>
      </c>
      <c r="L20" s="310"/>
      <c r="M20" s="314"/>
      <c r="N20" s="330"/>
      <c r="O20" s="148"/>
      <c r="P20" s="148"/>
      <c r="R20" s="12" t="str">
        <f>IF(OR(J20='Drop downs'!$G$7,J20='Drop downs'!$G$5), B20&amp;": "&amp;K20&amp;CHAR(10),"")</f>
        <v/>
      </c>
      <c r="S20" s="12" t="str">
        <f>IF(J20='Drop downs'!$G$2,B20&amp;": "&amp;K20&amp;""," ")</f>
        <v xml:space="preserve"> </v>
      </c>
      <c r="T20" s="12" t="str">
        <f>IF(M1_Sustainable_Transport!E20='Drop downs'!$B$6,M1_Sustainable_Transport!B20&amp;": "&amp;M1_Sustainable_Transport!K20&amp;"","")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O21" s="148"/>
      <c r="P21" s="148"/>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250</v>
      </c>
      <c r="E26" s="298"/>
      <c r="F26" s="298"/>
      <c r="G26" s="298"/>
      <c r="H26" s="298"/>
      <c r="I26" s="298"/>
      <c r="J26" s="298"/>
      <c r="K26" s="236"/>
      <c r="L26" s="298"/>
      <c r="M26" s="233"/>
      <c r="N26" s="331"/>
      <c r="R26" s="12"/>
      <c r="S26" s="12"/>
      <c r="T26" s="12"/>
    </row>
    <row r="27" spans="1:22" ht="29.5" thickBot="1" x14ac:dyDescent="0.4">
      <c r="A27" s="322"/>
      <c r="B27" s="309"/>
      <c r="C27" s="80" t="s">
        <v>342</v>
      </c>
      <c r="D27" s="88" t="s">
        <v>250</v>
      </c>
      <c r="E27" s="270"/>
      <c r="F27" s="270"/>
      <c r="G27" s="270"/>
      <c r="H27" s="270"/>
      <c r="I27" s="270"/>
      <c r="J27" s="270"/>
      <c r="K27" s="301"/>
      <c r="L27" s="299"/>
      <c r="M27" s="303"/>
      <c r="N27" s="333"/>
      <c r="R27" s="12"/>
      <c r="S27" s="12"/>
      <c r="T27" s="12"/>
    </row>
    <row r="28" spans="1:22" ht="29" x14ac:dyDescent="0.35">
      <c r="A28" s="321" t="s">
        <v>343</v>
      </c>
      <c r="B28" s="307" t="s">
        <v>119</v>
      </c>
      <c r="C28" s="91" t="s">
        <v>344</v>
      </c>
      <c r="D28" s="82" t="s">
        <v>250</v>
      </c>
      <c r="E28" s="310" t="s">
        <v>418</v>
      </c>
      <c r="F28" s="310" t="s">
        <v>419</v>
      </c>
      <c r="G28" s="310" t="s">
        <v>424</v>
      </c>
      <c r="H28" s="310" t="s">
        <v>628</v>
      </c>
      <c r="I28" s="310" t="s">
        <v>422</v>
      </c>
      <c r="J28" s="310" t="s">
        <v>157</v>
      </c>
      <c r="K28" s="319" t="s">
        <v>1347</v>
      </c>
      <c r="L28" s="272"/>
      <c r="M28" s="302"/>
      <c r="N28" s="334"/>
      <c r="R28" s="12" t="str">
        <f>IF(OR(J28='Drop downs'!$G$7,J28='Drop downs'!$G$5), B28&amp;": "&amp;K28&amp;CHAR(10),"")</f>
        <v/>
      </c>
      <c r="S28" s="12" t="str">
        <f>IF(J28='Drop downs'!$G$2,B28&amp;": "&amp;K28&amp;""," ")</f>
        <v xml:space="preserve"> </v>
      </c>
      <c r="T28" s="12" t="str">
        <f>IF(M1_Sustainable_Transport!E28='Drop downs'!$B$6,M1_Sustainable_Transport!B28&amp;": "&amp;M1_Sustainable_Transport!K28&amp;"","")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250</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18"/>
      <c r="B35" s="309"/>
      <c r="C35" s="100" t="s">
        <v>351</v>
      </c>
      <c r="D35" s="15" t="s">
        <v>254</v>
      </c>
      <c r="E35" s="270"/>
      <c r="F35" s="270"/>
      <c r="G35" s="270"/>
      <c r="H35" s="270"/>
      <c r="I35" s="270"/>
      <c r="J35" s="270"/>
      <c r="K35" s="320"/>
      <c r="L35" s="270"/>
      <c r="M35" s="315"/>
      <c r="N35" s="332"/>
      <c r="R35" s="12"/>
      <c r="S35" s="12"/>
      <c r="T35" s="12"/>
    </row>
    <row r="36" spans="1:22" x14ac:dyDescent="0.35">
      <c r="A36" s="316" t="s">
        <v>352</v>
      </c>
      <c r="B36" s="307" t="s">
        <v>120</v>
      </c>
      <c r="C36" s="79" t="s">
        <v>353</v>
      </c>
      <c r="D36" s="79" t="s">
        <v>254</v>
      </c>
      <c r="E36" s="310" t="s">
        <v>101</v>
      </c>
      <c r="F36" s="310" t="s">
        <v>101</v>
      </c>
      <c r="G36" s="310" t="s">
        <v>101</v>
      </c>
      <c r="H36" s="310" t="s">
        <v>101</v>
      </c>
      <c r="I36" s="310" t="s">
        <v>101</v>
      </c>
      <c r="J36" s="310" t="s">
        <v>159</v>
      </c>
      <c r="K36" s="319" t="s">
        <v>435</v>
      </c>
      <c r="L36" s="310"/>
      <c r="M36" s="314"/>
      <c r="N36" s="330"/>
      <c r="R36" s="12" t="str">
        <f>IF(OR(J36='Drop downs'!$G$7,J36='Drop downs'!$G$5), B36&amp;": "&amp;K36&amp;CHAR(10),"")</f>
        <v/>
      </c>
      <c r="S36" s="12" t="str">
        <f>IF(J36='Drop downs'!$G$2,B36&amp;": "&amp;K36&amp;""," ")</f>
        <v xml:space="preserve"> </v>
      </c>
      <c r="T36" s="12" t="str">
        <f>IF(M1_Sustainable_Transport!E36='Drop downs'!$B$6,M1_Sustainable_Transport!B36&amp;": "&amp;M1_Sustainable_Transport!K36&amp;"","")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18"/>
      <c r="B41" s="309"/>
      <c r="C41" s="15" t="s">
        <v>358</v>
      </c>
      <c r="D41" s="3" t="s">
        <v>254</v>
      </c>
      <c r="E41" s="270"/>
      <c r="F41" s="270"/>
      <c r="G41" s="270"/>
      <c r="H41" s="270"/>
      <c r="I41" s="270"/>
      <c r="J41" s="270"/>
      <c r="K41" s="320"/>
      <c r="L41" s="270"/>
      <c r="M41" s="315"/>
      <c r="N41" s="332"/>
      <c r="R41" s="12"/>
      <c r="S41" s="12"/>
      <c r="T41" s="12"/>
    </row>
    <row r="42" spans="1:22" ht="29" x14ac:dyDescent="0.35">
      <c r="A42" s="316" t="s">
        <v>359</v>
      </c>
      <c r="B42" s="307" t="s">
        <v>121</v>
      </c>
      <c r="C42" s="79" t="s">
        <v>360</v>
      </c>
      <c r="D42" s="79" t="s">
        <v>250</v>
      </c>
      <c r="E42" s="310" t="s">
        <v>418</v>
      </c>
      <c r="F42" s="310" t="s">
        <v>475</v>
      </c>
      <c r="G42" s="310" t="s">
        <v>424</v>
      </c>
      <c r="H42" s="310" t="s">
        <v>430</v>
      </c>
      <c r="I42" s="310" t="s">
        <v>422</v>
      </c>
      <c r="J42" s="310" t="s">
        <v>154</v>
      </c>
      <c r="K42" s="319" t="s">
        <v>1348</v>
      </c>
      <c r="L42" s="310"/>
      <c r="M42" s="314"/>
      <c r="N42" s="330"/>
      <c r="O42" s="148"/>
      <c r="P42" s="148"/>
      <c r="R42" s="12" t="str">
        <f>IF(OR(J42='Drop downs'!$G$7,J42='Drop downs'!$G$5), B42&amp;": "&amp;K42&amp;CHAR(10),"")</f>
        <v/>
      </c>
      <c r="S42" s="12" t="str">
        <f>IF(J42='Drop downs'!$G$2,B42&amp;": "&amp;K42&amp;""," ")</f>
        <v>IIA6: The policy provides support for objective IIA6 as by improving transport infrastructure across the Borough, accessibility for residents to local destinations, town centres, transport hubs, schools and amenities is improved. This policy provides a specific focus on the provision of walking and cycling routes in and through the Borough. As well as improving the active transport infrastructure in Harrow, the policy is also improving regional active transport connectivity and infrastructure. The provision of modes of active travel should contribute to the reduction of road congestion, as residents will have more options to travel. Cycle parking will be provided by developments across the Borough, either meeting or exceeding requirements from the London Plan. Cycle parking will be accessible, and should include provision for the charging of electric bikes. Developments should also provide a contribution towards publicly accessible cycle parking and dockless cycle and scooter hire schemes, where relevant. Major development proposals must carry out a Travel Plan and Transport Assessment that highlights that negative impacts on the transport network will be mitigated and that a modal shift away from private vehicles is supported. Therefore, there is potential for a significant positive effect to be recorded.</v>
      </c>
      <c r="T42" s="12" t="str">
        <f>IF(M1_Sustainable_Transport!E42='Drop downs'!$B$6,M1_Sustainable_Transport!B42&amp;": "&amp;M1_Sustainable_Transport!K42&amp;"","")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250</v>
      </c>
      <c r="E44" s="298"/>
      <c r="F44" s="298"/>
      <c r="G44" s="298"/>
      <c r="H44" s="298"/>
      <c r="I44" s="298"/>
      <c r="J44" s="298"/>
      <c r="K44" s="236"/>
      <c r="L44" s="298"/>
      <c r="M44" s="233"/>
      <c r="N44" s="331"/>
      <c r="R44" s="12"/>
      <c r="S44" s="12"/>
      <c r="T44" s="12"/>
    </row>
    <row r="45" spans="1:22" x14ac:dyDescent="0.35">
      <c r="A45" s="317"/>
      <c r="B45" s="308"/>
      <c r="C45" s="3" t="s">
        <v>363</v>
      </c>
      <c r="D45" s="3" t="s">
        <v>254</v>
      </c>
      <c r="E45" s="298"/>
      <c r="F45" s="298"/>
      <c r="G45" s="298"/>
      <c r="H45" s="298"/>
      <c r="I45" s="298"/>
      <c r="J45" s="298"/>
      <c r="K45" s="236"/>
      <c r="L45" s="298"/>
      <c r="M45" s="233"/>
      <c r="N45" s="331"/>
      <c r="R45" s="12"/>
      <c r="S45" s="12"/>
      <c r="T45" s="12"/>
    </row>
    <row r="46" spans="1:22" ht="253" customHeight="1" thickBot="1" x14ac:dyDescent="0.4">
      <c r="A46" s="318"/>
      <c r="B46" s="309"/>
      <c r="C46" s="15" t="s">
        <v>364</v>
      </c>
      <c r="D46" s="15" t="s">
        <v>250</v>
      </c>
      <c r="E46" s="270"/>
      <c r="F46" s="270"/>
      <c r="G46" s="270"/>
      <c r="H46" s="270"/>
      <c r="I46" s="270"/>
      <c r="J46" s="270"/>
      <c r="K46" s="320"/>
      <c r="L46" s="270"/>
      <c r="M46" s="315"/>
      <c r="N46" s="332"/>
      <c r="R46" s="12"/>
      <c r="S46" s="12"/>
      <c r="T46" s="12"/>
    </row>
    <row r="47" spans="1:22" ht="58" customHeight="1" x14ac:dyDescent="0.35">
      <c r="A47" s="316" t="s">
        <v>365</v>
      </c>
      <c r="B47" s="307" t="s">
        <v>122</v>
      </c>
      <c r="C47" s="79" t="s">
        <v>366</v>
      </c>
      <c r="D47" s="79" t="s">
        <v>250</v>
      </c>
      <c r="E47" s="310" t="s">
        <v>432</v>
      </c>
      <c r="F47" s="310" t="s">
        <v>419</v>
      </c>
      <c r="G47" s="310" t="s">
        <v>424</v>
      </c>
      <c r="H47" s="310" t="s">
        <v>628</v>
      </c>
      <c r="I47" s="310" t="s">
        <v>436</v>
      </c>
      <c r="J47" s="310" t="s">
        <v>157</v>
      </c>
      <c r="K47" s="319" t="s">
        <v>1341</v>
      </c>
      <c r="L47" s="310"/>
      <c r="M47" s="314"/>
      <c r="N47" s="330"/>
      <c r="R47" s="12" t="str">
        <f>IF(OR(J47='Drop downs'!$G$7,J47='Drop downs'!$G$5), B47&amp;": "&amp;K47&amp;CHAR(10),"")</f>
        <v/>
      </c>
      <c r="S47" s="12" t="str">
        <f>IF(J47='Drop downs'!$G$2,B47&amp;": "&amp;K47&amp;""," ")</f>
        <v xml:space="preserve"> </v>
      </c>
      <c r="T47" s="12" t="str">
        <f>IF(M1_Sustainable_Transport!E47='Drop downs'!$B$6,M1_Sustainable_Transport!B47&amp;": "&amp;M1_Sustainable_Transport!K47&amp;"","")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IF(M1_Sustainable_Transport!E48='Drop downs'!$B$6,M1_Sustainable_Transport!B48&amp;": "&amp;M1_Sustainable_Transport!K48&amp;"","")</f>
        <v xml:space="preserve">: </v>
      </c>
    </row>
    <row r="49" spans="1:22" ht="29" x14ac:dyDescent="0.35">
      <c r="A49" s="316" t="s">
        <v>368</v>
      </c>
      <c r="B49" s="307" t="s">
        <v>123</v>
      </c>
      <c r="C49" s="86" t="s">
        <v>369</v>
      </c>
      <c r="D49" s="86" t="s">
        <v>254</v>
      </c>
      <c r="E49" s="310" t="s">
        <v>418</v>
      </c>
      <c r="F49" s="310" t="s">
        <v>475</v>
      </c>
      <c r="G49" s="310" t="s">
        <v>424</v>
      </c>
      <c r="H49" s="310" t="s">
        <v>1342</v>
      </c>
      <c r="I49" s="310" t="s">
        <v>422</v>
      </c>
      <c r="J49" s="310" t="s">
        <v>157</v>
      </c>
      <c r="K49" s="319" t="s">
        <v>1349</v>
      </c>
      <c r="L49" s="310"/>
      <c r="M49" s="356"/>
      <c r="N49" s="349" t="s">
        <v>1350</v>
      </c>
      <c r="O49" s="148"/>
      <c r="P49" s="148"/>
      <c r="R49" s="12" t="str">
        <f>IF(OR(J49='Drop downs'!$G$7,J49='Drop downs'!$G$5), B49&amp;": "&amp;K49&amp;CHAR(10),"")</f>
        <v/>
      </c>
      <c r="S49" s="12" t="str">
        <f>IF(J49='Drop downs'!$G$2,B49&amp;": "&amp;K49&amp;""," ")</f>
        <v xml:space="preserve"> </v>
      </c>
      <c r="T49" s="12" t="str">
        <f>IF(M1_Sustainable_Transport!E49='Drop downs'!$B$6,M1_Sustainable_Transport!B49&amp;": "&amp;M1_Sustainable_Transport!K49&amp;"","")</f>
        <v/>
      </c>
      <c r="U49" t="str">
        <f t="shared" si="0"/>
        <v/>
      </c>
      <c r="V49" t="str">
        <f>IF(N49&gt;0,B49&amp;":"&amp;N49&amp;"
","")</f>
        <v xml:space="preserve">IIA8:Enhancement: consideration of electric/hybrid vehicles would enhance this policy further.
</v>
      </c>
    </row>
    <row r="50" spans="1:22" x14ac:dyDescent="0.35">
      <c r="A50" s="317"/>
      <c r="B50" s="308"/>
      <c r="C50" s="24" t="s">
        <v>370</v>
      </c>
      <c r="D50" s="24" t="s">
        <v>254</v>
      </c>
      <c r="E50" s="298"/>
      <c r="F50" s="298"/>
      <c r="G50" s="298"/>
      <c r="H50" s="298"/>
      <c r="I50" s="298"/>
      <c r="J50" s="298"/>
      <c r="K50" s="236"/>
      <c r="L50" s="298"/>
      <c r="M50" s="357"/>
      <c r="N50" s="350"/>
      <c r="R50" s="12"/>
      <c r="S50" s="12"/>
      <c r="T50" s="12"/>
    </row>
    <row r="51" spans="1:22" x14ac:dyDescent="0.35">
      <c r="A51" s="317"/>
      <c r="B51" s="308"/>
      <c r="C51" s="97" t="s">
        <v>371</v>
      </c>
      <c r="D51" s="24" t="s">
        <v>250</v>
      </c>
      <c r="E51" s="298"/>
      <c r="F51" s="298"/>
      <c r="G51" s="298"/>
      <c r="H51" s="298"/>
      <c r="I51" s="298"/>
      <c r="J51" s="298"/>
      <c r="K51" s="236"/>
      <c r="L51" s="298"/>
      <c r="M51" s="357"/>
      <c r="N51" s="350"/>
      <c r="R51" s="12"/>
      <c r="S51" s="12"/>
      <c r="T51" s="12"/>
    </row>
    <row r="52" spans="1:22" x14ac:dyDescent="0.35">
      <c r="A52" s="317"/>
      <c r="B52" s="308"/>
      <c r="C52" s="24" t="s">
        <v>372</v>
      </c>
      <c r="D52" s="24" t="s">
        <v>254</v>
      </c>
      <c r="E52" s="298"/>
      <c r="F52" s="298"/>
      <c r="G52" s="298"/>
      <c r="H52" s="298"/>
      <c r="I52" s="298"/>
      <c r="J52" s="298"/>
      <c r="K52" s="236"/>
      <c r="L52" s="298"/>
      <c r="M52" s="357"/>
      <c r="N52" s="350"/>
      <c r="R52" s="12"/>
      <c r="S52" s="12"/>
      <c r="T52" s="12"/>
    </row>
    <row r="53" spans="1:22" ht="15" thickBot="1" x14ac:dyDescent="0.4">
      <c r="A53" s="318"/>
      <c r="B53" s="309"/>
      <c r="C53" s="19" t="s">
        <v>373</v>
      </c>
      <c r="D53" s="19" t="s">
        <v>250</v>
      </c>
      <c r="E53" s="270"/>
      <c r="F53" s="270"/>
      <c r="G53" s="270"/>
      <c r="H53" s="270"/>
      <c r="I53" s="270"/>
      <c r="J53" s="270"/>
      <c r="K53" s="320"/>
      <c r="L53" s="270"/>
      <c r="M53" s="358"/>
      <c r="N53" s="359"/>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435</v>
      </c>
      <c r="L54" s="310"/>
      <c r="M54" s="314"/>
      <c r="N54" s="330"/>
      <c r="R54" s="12" t="str">
        <f>IF(OR(J54='Drop downs'!$G$7,J54='Drop downs'!$G$5), B54&amp;": "&amp;K54&amp;CHAR(10),"")</f>
        <v/>
      </c>
      <c r="S54" s="12" t="str">
        <f>IF(J54='Drop downs'!$G$2,B54&amp;": "&amp;K54&amp;""," ")</f>
        <v xml:space="preserve"> </v>
      </c>
      <c r="T54" s="12" t="str">
        <f>IF(M1_Sustainable_Transport!E54='Drop downs'!$B$6,M1_Sustainable_Transport!B54&amp;": "&amp;M1_Sustainable_Transport!K54&amp;"","")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435</v>
      </c>
      <c r="L57" s="310"/>
      <c r="M57" s="314"/>
      <c r="N57" s="330"/>
      <c r="R57" s="12" t="str">
        <f>IF(OR(J57='Drop downs'!$G$7,J57='Drop downs'!$G$5), B57&amp;": "&amp;K57&amp;CHAR(10),"")</f>
        <v/>
      </c>
      <c r="S57" s="12" t="str">
        <f>IF(J57='Drop downs'!$G$2,B57&amp;": "&amp;K57&amp;""," ")</f>
        <v xml:space="preserve"> </v>
      </c>
      <c r="T57" s="12" t="str">
        <f>IF(M1_Sustainable_Transport!E57='Drop downs'!$B$6,M1_Sustainable_Transport!B57&amp;": "&amp;M1_Sustainable_Transport!K57&amp;"","")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254</v>
      </c>
      <c r="E60" s="298"/>
      <c r="F60" s="298"/>
      <c r="G60" s="298"/>
      <c r="H60" s="298"/>
      <c r="I60" s="298"/>
      <c r="J60" s="298"/>
      <c r="K60" s="236"/>
      <c r="L60" s="298"/>
      <c r="M60" s="233"/>
      <c r="N60" s="331"/>
      <c r="R60" s="12"/>
      <c r="S60" s="12"/>
      <c r="T60" s="12"/>
    </row>
    <row r="61" spans="1:22" x14ac:dyDescent="0.35">
      <c r="A61" s="317"/>
      <c r="B61" s="308"/>
      <c r="C61" s="24" t="s">
        <v>383</v>
      </c>
      <c r="D61" s="24" t="s">
        <v>254</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24" t="s">
        <v>254</v>
      </c>
      <c r="E64" s="270"/>
      <c r="F64" s="270"/>
      <c r="G64" s="270"/>
      <c r="H64" s="270"/>
      <c r="I64" s="270"/>
      <c r="J64" s="270"/>
      <c r="K64" s="320"/>
      <c r="L64" s="270"/>
      <c r="M64" s="315"/>
      <c r="N64" s="332"/>
      <c r="R64" s="12"/>
      <c r="S64" s="12"/>
      <c r="T64" s="12"/>
    </row>
    <row r="65" spans="1:22" x14ac:dyDescent="0.35">
      <c r="A65" s="316" t="s">
        <v>387</v>
      </c>
      <c r="B65" s="307" t="s">
        <v>126</v>
      </c>
      <c r="C65" s="85" t="s">
        <v>388</v>
      </c>
      <c r="D65" s="86" t="s">
        <v>254</v>
      </c>
      <c r="E65" s="310" t="s">
        <v>101</v>
      </c>
      <c r="F65" s="310" t="s">
        <v>101</v>
      </c>
      <c r="G65" s="310" t="s">
        <v>101</v>
      </c>
      <c r="H65" s="310" t="s">
        <v>101</v>
      </c>
      <c r="I65" s="310" t="s">
        <v>101</v>
      </c>
      <c r="J65" s="310" t="s">
        <v>159</v>
      </c>
      <c r="K65" s="319" t="s">
        <v>435</v>
      </c>
      <c r="L65" s="310"/>
      <c r="M65" s="314"/>
      <c r="N65" s="330"/>
      <c r="R65" s="12" t="str">
        <f>IF(OR(J65='Drop downs'!$G$7,J65='Drop downs'!$G$5), B65&amp;": "&amp;K65&amp;CHAR(10),"")</f>
        <v/>
      </c>
      <c r="S65" s="12" t="str">
        <f>IF(J65='Drop downs'!$G$2,B65&amp;": "&amp;K65&amp;""," ")</f>
        <v xml:space="preserve"> </v>
      </c>
      <c r="T65" s="12" t="str">
        <f>IF(M1_Sustainable_Transport!E65='Drop downs'!$B$6,M1_Sustainable_Transport!B65&amp;": "&amp;M1_Sustainable_Transport!K65&amp;"","")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70"/>
      <c r="F71" s="270"/>
      <c r="G71" s="270"/>
      <c r="H71" s="270"/>
      <c r="I71" s="270"/>
      <c r="J71" s="270"/>
      <c r="K71" s="320"/>
      <c r="L71" s="270"/>
      <c r="M71" s="315"/>
      <c r="N71" s="332"/>
      <c r="R71" s="12"/>
      <c r="S71" s="12"/>
      <c r="T71" s="12"/>
    </row>
    <row r="72" spans="1:22" x14ac:dyDescent="0.35">
      <c r="A72" s="316" t="s">
        <v>395</v>
      </c>
      <c r="B72" s="307" t="s">
        <v>127</v>
      </c>
      <c r="C72" s="85" t="s">
        <v>396</v>
      </c>
      <c r="D72" s="86" t="s">
        <v>254</v>
      </c>
      <c r="E72" s="310" t="s">
        <v>101</v>
      </c>
      <c r="F72" s="310" t="s">
        <v>101</v>
      </c>
      <c r="G72" s="310" t="s">
        <v>101</v>
      </c>
      <c r="H72" s="310" t="s">
        <v>101</v>
      </c>
      <c r="I72" s="310" t="s">
        <v>101</v>
      </c>
      <c r="J72" s="310" t="s">
        <v>159</v>
      </c>
      <c r="K72" s="311" t="s">
        <v>435</v>
      </c>
      <c r="L72" s="310"/>
      <c r="M72" s="314"/>
      <c r="N72" s="330"/>
      <c r="R72" s="12" t="str">
        <f>IF(OR(J72='Drop downs'!$G$7,J72='Drop downs'!$G$5), B72&amp;": "&amp;K72&amp;CHAR(10),"")</f>
        <v/>
      </c>
      <c r="S72" s="12" t="str">
        <f>IF(J72='Drop downs'!$G$2,B72&amp;": "&amp;K72&amp;""," ")</f>
        <v xml:space="preserve"> </v>
      </c>
      <c r="T72" s="12" t="str">
        <f>IF(M1_Sustainable_Transport!E72='Drop downs'!$B$6,M1_Sustainable_Transport!B72&amp;": "&amp;M1_Sustainable_Transport!K72&amp;"","")</f>
        <v/>
      </c>
      <c r="U72" t="str">
        <f t="shared" si="0"/>
        <v/>
      </c>
      <c r="V72" t="str">
        <f>IF(N72&gt;0,B72&amp;":"&amp;N72&amp;"
","")</f>
        <v/>
      </c>
    </row>
    <row r="73" spans="1:22" x14ac:dyDescent="0.35">
      <c r="A73" s="317"/>
      <c r="B73" s="308"/>
      <c r="C73" s="83" t="s">
        <v>397</v>
      </c>
      <c r="D73" s="24" t="s">
        <v>254</v>
      </c>
      <c r="E73" s="298"/>
      <c r="F73" s="298"/>
      <c r="G73" s="298"/>
      <c r="H73" s="298"/>
      <c r="I73" s="298"/>
      <c r="J73" s="298"/>
      <c r="K73" s="312"/>
      <c r="L73" s="298"/>
      <c r="M73" s="233"/>
      <c r="N73" s="331"/>
      <c r="R73" s="12"/>
      <c r="S73" s="12"/>
      <c r="T73" s="12"/>
    </row>
    <row r="74" spans="1:22" x14ac:dyDescent="0.35">
      <c r="A74" s="317"/>
      <c r="B74" s="308"/>
      <c r="C74" s="83" t="s">
        <v>398</v>
      </c>
      <c r="D74" s="24" t="s">
        <v>254</v>
      </c>
      <c r="E74" s="298"/>
      <c r="F74" s="298"/>
      <c r="G74" s="298"/>
      <c r="H74" s="298"/>
      <c r="I74" s="298"/>
      <c r="J74" s="298"/>
      <c r="K74" s="312"/>
      <c r="L74" s="298"/>
      <c r="M74" s="233"/>
      <c r="N74" s="331"/>
      <c r="R74" s="12"/>
      <c r="S74" s="12"/>
      <c r="T74" s="12"/>
    </row>
    <row r="75" spans="1:22" x14ac:dyDescent="0.35">
      <c r="A75" s="317"/>
      <c r="B75" s="308"/>
      <c r="C75" s="83" t="s">
        <v>399</v>
      </c>
      <c r="D75" s="24" t="s">
        <v>254</v>
      </c>
      <c r="E75" s="298"/>
      <c r="F75" s="298"/>
      <c r="G75" s="298"/>
      <c r="H75" s="298"/>
      <c r="I75" s="298"/>
      <c r="J75" s="298"/>
      <c r="K75" s="312"/>
      <c r="L75" s="298"/>
      <c r="M75" s="233"/>
      <c r="N75" s="331"/>
      <c r="R75" s="12"/>
      <c r="S75" s="12"/>
      <c r="T75" s="12"/>
    </row>
    <row r="76" spans="1:22" ht="15" thickBot="1" x14ac:dyDescent="0.4">
      <c r="A76" s="318"/>
      <c r="B76" s="309"/>
      <c r="C76" s="89" t="s">
        <v>400</v>
      </c>
      <c r="D76" s="24" t="s">
        <v>254</v>
      </c>
      <c r="E76" s="270"/>
      <c r="F76" s="270"/>
      <c r="G76" s="270"/>
      <c r="H76" s="270"/>
      <c r="I76" s="270"/>
      <c r="J76" s="270"/>
      <c r="K76" s="430"/>
      <c r="L76" s="270"/>
      <c r="M76" s="315"/>
      <c r="N76" s="332"/>
      <c r="R76" s="12"/>
      <c r="S76" s="12"/>
      <c r="T76" s="12"/>
    </row>
    <row r="77" spans="1:22" x14ac:dyDescent="0.35">
      <c r="A77" s="323" t="s">
        <v>401</v>
      </c>
      <c r="B77" s="307" t="s">
        <v>128</v>
      </c>
      <c r="C77" s="85" t="s">
        <v>402</v>
      </c>
      <c r="D77" s="79" t="s">
        <v>254</v>
      </c>
      <c r="E77" s="310" t="s">
        <v>101</v>
      </c>
      <c r="F77" s="310" t="s">
        <v>101</v>
      </c>
      <c r="G77" s="310" t="s">
        <v>101</v>
      </c>
      <c r="H77" s="310" t="s">
        <v>101</v>
      </c>
      <c r="I77" s="310" t="s">
        <v>101</v>
      </c>
      <c r="J77" s="310" t="s">
        <v>159</v>
      </c>
      <c r="K77" s="319" t="s">
        <v>435</v>
      </c>
      <c r="L77" s="310"/>
      <c r="M77" s="314"/>
      <c r="N77" s="330"/>
      <c r="R77" s="12" t="str">
        <f>IF(OR(J77='Drop downs'!$G$7,J77='Drop downs'!$G$5), B77&amp;": "&amp;K77&amp;CHAR(10),"")</f>
        <v/>
      </c>
      <c r="S77" s="12" t="str">
        <f>IF(J77='Drop downs'!$G$2,B77&amp;": "&amp;K77&amp;""," ")</f>
        <v xml:space="preserve"> </v>
      </c>
      <c r="T77" s="12" t="str">
        <f>IF(M1_Sustainable_Transport!E77='Drop downs'!$B$6,M1_Sustainable_Transport!B77&amp;": "&amp;M1_Sustainable_Transport!K77&amp;"","")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33"/>
      <c r="N78" s="331"/>
      <c r="R78" s="12"/>
      <c r="S78" s="12"/>
      <c r="T78" s="12"/>
    </row>
    <row r="79" spans="1:22" x14ac:dyDescent="0.35">
      <c r="A79" s="305"/>
      <c r="B79" s="308"/>
      <c r="C79" s="83" t="s">
        <v>404</v>
      </c>
      <c r="D79" s="3" t="s">
        <v>254</v>
      </c>
      <c r="E79" s="298"/>
      <c r="F79" s="298"/>
      <c r="G79" s="298"/>
      <c r="H79" s="298"/>
      <c r="I79" s="298"/>
      <c r="J79" s="298"/>
      <c r="K79" s="236"/>
      <c r="L79" s="298"/>
      <c r="M79" s="233"/>
      <c r="N79" s="331"/>
      <c r="R79" s="12"/>
      <c r="S79" s="12"/>
      <c r="T79" s="12"/>
    </row>
    <row r="80" spans="1:22" x14ac:dyDescent="0.35">
      <c r="A80" s="305"/>
      <c r="B80" s="308"/>
      <c r="C80" s="84" t="s">
        <v>405</v>
      </c>
      <c r="D80" s="3" t="s">
        <v>254</v>
      </c>
      <c r="E80" s="298"/>
      <c r="F80" s="298"/>
      <c r="G80" s="298"/>
      <c r="H80" s="298"/>
      <c r="I80" s="298"/>
      <c r="J80" s="298"/>
      <c r="K80" s="236"/>
      <c r="L80" s="298"/>
      <c r="M80" s="233"/>
      <c r="N80" s="331"/>
      <c r="R80" s="12"/>
      <c r="S80" s="12"/>
      <c r="T80" s="12"/>
    </row>
    <row r="81" spans="1:22" ht="29" x14ac:dyDescent="0.35">
      <c r="A81" s="305"/>
      <c r="B81" s="308"/>
      <c r="C81" s="84" t="s">
        <v>406</v>
      </c>
      <c r="D81" s="3" t="s">
        <v>254</v>
      </c>
      <c r="E81" s="298"/>
      <c r="F81" s="298"/>
      <c r="G81" s="298"/>
      <c r="H81" s="298"/>
      <c r="I81" s="298"/>
      <c r="J81" s="298"/>
      <c r="K81" s="236"/>
      <c r="L81" s="298"/>
      <c r="M81" s="233"/>
      <c r="N81" s="331"/>
      <c r="R81" s="12"/>
      <c r="S81" s="12"/>
      <c r="T81" s="12"/>
    </row>
    <row r="82" spans="1:22" ht="29" x14ac:dyDescent="0.35">
      <c r="A82" s="305"/>
      <c r="B82" s="308"/>
      <c r="C82" s="84" t="s">
        <v>407</v>
      </c>
      <c r="D82" s="3" t="s">
        <v>254</v>
      </c>
      <c r="E82" s="298"/>
      <c r="F82" s="298"/>
      <c r="G82" s="298"/>
      <c r="H82" s="298"/>
      <c r="I82" s="298"/>
      <c r="J82" s="298"/>
      <c r="K82" s="236"/>
      <c r="L82" s="298"/>
      <c r="M82" s="233"/>
      <c r="N82" s="331"/>
      <c r="R82" s="12"/>
      <c r="S82" s="12"/>
      <c r="T82" s="12"/>
    </row>
    <row r="83" spans="1:22" ht="15" thickBot="1" x14ac:dyDescent="0.4">
      <c r="A83" s="324"/>
      <c r="B83" s="309"/>
      <c r="C83" s="98" t="s">
        <v>408</v>
      </c>
      <c r="D83" s="3" t="s">
        <v>254</v>
      </c>
      <c r="E83" s="270"/>
      <c r="F83" s="270"/>
      <c r="G83" s="270"/>
      <c r="H83" s="270"/>
      <c r="I83" s="270"/>
      <c r="J83" s="270"/>
      <c r="K83" s="320"/>
      <c r="L83" s="270"/>
      <c r="M83" s="315"/>
      <c r="N83" s="332"/>
      <c r="R83" s="12"/>
      <c r="S83" s="12"/>
      <c r="T83" s="12"/>
    </row>
    <row r="84" spans="1:22" x14ac:dyDescent="0.35">
      <c r="A84" s="323" t="s">
        <v>409</v>
      </c>
      <c r="B84" s="307" t="s">
        <v>129</v>
      </c>
      <c r="C84" s="99" t="s">
        <v>410</v>
      </c>
      <c r="D84" s="79" t="s">
        <v>254</v>
      </c>
      <c r="E84" s="310" t="s">
        <v>101</v>
      </c>
      <c r="F84" s="310" t="s">
        <v>101</v>
      </c>
      <c r="G84" s="310" t="s">
        <v>101</v>
      </c>
      <c r="H84" s="310" t="s">
        <v>101</v>
      </c>
      <c r="I84" s="310" t="s">
        <v>101</v>
      </c>
      <c r="J84" s="310" t="s">
        <v>159</v>
      </c>
      <c r="K84" s="319" t="s">
        <v>435</v>
      </c>
      <c r="L84" s="319"/>
      <c r="M84" s="356"/>
      <c r="N84" s="349"/>
      <c r="R84" s="12" t="str">
        <f>IF(OR(J84='Drop downs'!$G$7,J84='Drop downs'!$G$5), B84&amp;": "&amp;#REF!&amp;CHAR(10),"")</f>
        <v/>
      </c>
      <c r="S84" s="12" t="str">
        <f>IF(J84='Drop downs'!$G$2,B84&amp;": "&amp;#REF!&amp;""," ")</f>
        <v xml:space="preserve"> </v>
      </c>
      <c r="T84" s="12" t="str">
        <f>IF(M1_Sustainable_Transport!E84='Drop downs'!$B$6,M1_Sustainable_Transport!B84&amp;": "&amp;M1_Sustainable_Transport!#REF!&amp;"","")</f>
        <v/>
      </c>
      <c r="U84" t="str">
        <f t="shared" si="1"/>
        <v/>
      </c>
      <c r="V84" t="str">
        <f>IF(N84&gt;0,B84&amp;":"&amp;N84&amp;"
","")</f>
        <v/>
      </c>
    </row>
    <row r="85" spans="1:22" x14ac:dyDescent="0.35">
      <c r="A85" s="305"/>
      <c r="B85" s="308"/>
      <c r="C85" s="84" t="s">
        <v>411</v>
      </c>
      <c r="D85" s="3" t="s">
        <v>254</v>
      </c>
      <c r="E85" s="298"/>
      <c r="F85" s="298"/>
      <c r="G85" s="298"/>
      <c r="H85" s="298"/>
      <c r="I85" s="298"/>
      <c r="J85" s="298"/>
      <c r="K85" s="236"/>
      <c r="L85" s="236"/>
      <c r="M85" s="357"/>
      <c r="N85" s="350"/>
      <c r="R85" s="12"/>
      <c r="S85" s="12"/>
      <c r="T85" s="12"/>
    </row>
    <row r="86" spans="1:22" x14ac:dyDescent="0.35">
      <c r="A86" s="305"/>
      <c r="B86" s="308"/>
      <c r="C86" s="84" t="s">
        <v>412</v>
      </c>
      <c r="D86" s="3" t="s">
        <v>254</v>
      </c>
      <c r="E86" s="298"/>
      <c r="F86" s="298"/>
      <c r="G86" s="298"/>
      <c r="H86" s="298"/>
      <c r="I86" s="298"/>
      <c r="J86" s="298"/>
      <c r="K86" s="236"/>
      <c r="L86" s="236"/>
      <c r="M86" s="357"/>
      <c r="N86" s="350"/>
      <c r="R86" s="12"/>
      <c r="S86" s="12"/>
      <c r="T86" s="12"/>
    </row>
    <row r="87" spans="1:22" ht="15" thickBot="1" x14ac:dyDescent="0.4">
      <c r="A87" s="306"/>
      <c r="B87" s="309"/>
      <c r="C87" s="87" t="s">
        <v>413</v>
      </c>
      <c r="D87" s="3" t="s">
        <v>254</v>
      </c>
      <c r="E87" s="299"/>
      <c r="F87" s="299"/>
      <c r="G87" s="299"/>
      <c r="H87" s="299"/>
      <c r="I87" s="299"/>
      <c r="J87" s="299"/>
      <c r="K87" s="301"/>
      <c r="L87" s="301"/>
      <c r="M87" s="361"/>
      <c r="N87" s="351"/>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IIA6: The policy provides support for objective IIA6 as by improving transport infrastructure across the Borough, accessibility for residents to local destinations, town centres, transport hubs, schools and amenities is improved. This policy provides a specific focus on the provision of walking and cycling routes in and through the Borough. As well as improving the active transport infrastructure in Harrow, the policy is also improving regional active transport connectivity and infrastructure. The provision of modes of active travel should contribute to the reduction of road congestion, as residents will have more options to travel. Cycle parking will be provided by developments across the Borough, either meeting or exceeding requirements from the London Plan. Cycle parking will be accessible, and should include provision for the charging of electric bikes. Developments should also provide a contribution towards publicly accessible cycle parking and dockless cycle and scooter hire schemes, where relevant. Major development proposals must carry out a Travel Plan and Transport Assessment that highlights that negative impacts on the transport network will be mitigated and that a modal shift away from private vehicles is supported. Therefore, there is potential for a significant positive effect to be recorded.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xml:space="preserve">IIA8:Enhancement: consideration of electric/hybrid vehicles would enhance this policy further.
</v>
      </c>
      <c r="B98" s="342"/>
      <c r="C98" s="342"/>
      <c r="D98" s="342"/>
      <c r="E98" s="342"/>
      <c r="F98" s="342"/>
      <c r="G98" s="342"/>
      <c r="H98" s="342"/>
      <c r="I98" s="342"/>
      <c r="J98" s="342"/>
      <c r="K98" s="342"/>
      <c r="L98" s="342"/>
      <c r="M98" s="342"/>
      <c r="N98" s="343"/>
    </row>
  </sheetData>
  <sheetProtection algorithmName="SHA-512" hashValue="OQhfxkWH9grYwDwWZTofgbfJCwMQOtAUVSmyN8YwsFY2SEsD9eK4kEuYSGEzENZBxa/uHGN9tMSABx/n+15Btw==" saltValue="JJgMd4gQvWx0qp18UrEd/A=="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49" priority="13">
      <formula>$D50="No"</formula>
    </cfRule>
  </conditionalFormatting>
  <conditionalFormatting sqref="C8:D87">
    <cfRule type="expression" dxfId="148" priority="14">
      <formula>$D8="No"</formula>
    </cfRule>
  </conditionalFormatting>
  <conditionalFormatting sqref="J8 J18 J49 J57 J65 J72 J77 J84">
    <cfRule type="cellIs" dxfId="147" priority="46" operator="equal">
      <formula>"Minor Negative"</formula>
    </cfRule>
    <cfRule type="cellIs" dxfId="146" priority="45" operator="equal">
      <formula>"Significant Negative"</formula>
    </cfRule>
    <cfRule type="cellIs" dxfId="145" priority="49" operator="equal">
      <formula>"Minor Positive"</formula>
    </cfRule>
    <cfRule type="cellIs" dxfId="144" priority="48" operator="equal">
      <formula>"Neutral"</formula>
    </cfRule>
    <cfRule type="cellIs" dxfId="143" priority="50" operator="equal">
      <formula>"Significant Positive"</formula>
    </cfRule>
    <cfRule type="cellIs" dxfId="142" priority="47" operator="equal">
      <formula>"Uncertain"</formula>
    </cfRule>
  </conditionalFormatting>
  <conditionalFormatting sqref="J20">
    <cfRule type="cellIs" dxfId="141" priority="1" operator="equal">
      <formula>"Significant Negative"</formula>
    </cfRule>
    <cfRule type="cellIs" dxfId="140" priority="2" operator="equal">
      <formula>"Minor Negative"</formula>
    </cfRule>
    <cfRule type="cellIs" dxfId="139" priority="3" operator="equal">
      <formula>"Uncertain"</formula>
    </cfRule>
    <cfRule type="cellIs" dxfId="138" priority="4" operator="equal">
      <formula>"Neutral"</formula>
    </cfRule>
    <cfRule type="cellIs" dxfId="137" priority="5" operator="equal">
      <formula>"Minor Positive"</formula>
    </cfRule>
    <cfRule type="cellIs" dxfId="136" priority="6" operator="equal">
      <formula>"Significant Positive"</formula>
    </cfRule>
  </conditionalFormatting>
  <conditionalFormatting sqref="J28">
    <cfRule type="cellIs" dxfId="135" priority="7" operator="equal">
      <formula>"Significant Negative"</formula>
    </cfRule>
    <cfRule type="cellIs" dxfId="134" priority="8" operator="equal">
      <formula>"Minor Negative"</formula>
    </cfRule>
    <cfRule type="cellIs" dxfId="133" priority="9" operator="equal">
      <formula>"Uncertain"</formula>
    </cfRule>
    <cfRule type="cellIs" dxfId="132" priority="10" operator="equal">
      <formula>"Neutral"</formula>
    </cfRule>
    <cfRule type="cellIs" dxfId="131" priority="11" operator="equal">
      <formula>"Minor Positive"</formula>
    </cfRule>
    <cfRule type="cellIs" dxfId="130" priority="12" operator="equal">
      <formula>"Significant Positive"</formula>
    </cfRule>
  </conditionalFormatting>
  <conditionalFormatting sqref="J36">
    <cfRule type="cellIs" dxfId="129" priority="27" operator="equal">
      <formula>"Significant Negative"</formula>
    </cfRule>
    <cfRule type="cellIs" dxfId="128" priority="29" operator="equal">
      <formula>"Uncertain"</formula>
    </cfRule>
    <cfRule type="cellIs" dxfId="127" priority="30" operator="equal">
      <formula>"Neutral"</formula>
    </cfRule>
    <cfRule type="cellIs" dxfId="126" priority="31" operator="equal">
      <formula>"Minor Positive"</formula>
    </cfRule>
    <cfRule type="cellIs" dxfId="125" priority="32" operator="equal">
      <formula>"Significant Positive"</formula>
    </cfRule>
    <cfRule type="cellIs" dxfId="124" priority="28" operator="equal">
      <formula>"Minor Negative"</formula>
    </cfRule>
  </conditionalFormatting>
  <conditionalFormatting sqref="J42">
    <cfRule type="cellIs" dxfId="123" priority="24" operator="equal">
      <formula>"Neutral"</formula>
    </cfRule>
    <cfRule type="cellIs" dxfId="122" priority="25" operator="equal">
      <formula>"Minor Positive"</formula>
    </cfRule>
    <cfRule type="cellIs" dxfId="121" priority="26" operator="equal">
      <formula>"Significant Positive"</formula>
    </cfRule>
    <cfRule type="cellIs" dxfId="120" priority="22" operator="equal">
      <formula>"Minor Negative"</formula>
    </cfRule>
    <cfRule type="cellIs" dxfId="119" priority="23" operator="equal">
      <formula>"Uncertain"</formula>
    </cfRule>
    <cfRule type="cellIs" dxfId="118" priority="21" operator="equal">
      <formula>"Significant Negative"</formula>
    </cfRule>
  </conditionalFormatting>
  <conditionalFormatting sqref="J47">
    <cfRule type="cellIs" dxfId="117" priority="39" operator="equal">
      <formula>"Significant Negative"</formula>
    </cfRule>
    <cfRule type="cellIs" dxfId="116" priority="41" operator="equal">
      <formula>"Uncertain"</formula>
    </cfRule>
    <cfRule type="cellIs" dxfId="115" priority="42" operator="equal">
      <formula>"Neutral"</formula>
    </cfRule>
    <cfRule type="cellIs" dxfId="114" priority="43" operator="equal">
      <formula>"Minor Positive"</formula>
    </cfRule>
    <cfRule type="cellIs" dxfId="113" priority="44" operator="equal">
      <formula>"Significant Positive"</formula>
    </cfRule>
    <cfRule type="cellIs" dxfId="112" priority="40" operator="equal">
      <formula>"Minor Negative"</formula>
    </cfRule>
  </conditionalFormatting>
  <conditionalFormatting sqref="J54">
    <cfRule type="cellIs" dxfId="111" priority="15" operator="equal">
      <formula>"Significant Negative"</formula>
    </cfRule>
    <cfRule type="cellIs" dxfId="110" priority="16" operator="equal">
      <formula>"Minor Negative"</formula>
    </cfRule>
    <cfRule type="cellIs" dxfId="109" priority="17" operator="equal">
      <formula>"Uncertain"</formula>
    </cfRule>
    <cfRule type="cellIs" dxfId="108" priority="18" operator="equal">
      <formula>"Neutral"</formula>
    </cfRule>
    <cfRule type="cellIs" dxfId="107" priority="20" operator="equal">
      <formula>"Significant Positive"</formula>
    </cfRule>
    <cfRule type="cellIs" dxfId="106" priority="19" operator="equal">
      <formula>"Minor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7B1D98A-636E-4B6F-9F1E-3D43EDD709D5}">
          <x14:formula1>
            <xm:f>'Drop downs'!$G$2:$G$7</xm:f>
          </x14:formula1>
          <xm:sqref>J8 J18 J28 J84 J36 J42 J49 J54 J57 J65 J72 J77 J47 J20</xm:sqref>
        </x14:dataValidation>
        <x14:dataValidation type="list" allowBlank="1" showInputMessage="1" showErrorMessage="1" xr:uid="{86F0D25D-D76F-481B-8750-862F972680FF}">
          <x14:formula1>
            <xm:f>'Drop downs'!$F$2:$F$6</xm:f>
          </x14:formula1>
          <xm:sqref>I8 I18 I28 I47 I36 I42 I84 I54 I57 I65 I72 I77 I49 I20</xm:sqref>
        </x14:dataValidation>
        <x14:dataValidation type="list" allowBlank="1" showInputMessage="1" showErrorMessage="1" xr:uid="{E3D6C1C8-3503-4DA3-8535-83D784C733C8}">
          <x14:formula1>
            <xm:f>'Drop downs'!$E$2:$E$6</xm:f>
          </x14:formula1>
          <xm:sqref>H8 H18 H28 H47 H36 H42 H84 H54 H57 H65 H72 H77 H49 H20</xm:sqref>
        </x14:dataValidation>
        <x14:dataValidation type="list" allowBlank="1" showInputMessage="1" showErrorMessage="1" xr:uid="{DEFCC4EF-3C2F-4859-9876-65EC1999270D}">
          <x14:formula1>
            <xm:f>'Drop downs'!$D$2:$D$7</xm:f>
          </x14:formula1>
          <xm:sqref>G8 G18 G28 G47 G36 G42 G84 G54 G57 G65 G72 G77 G49 G20</xm:sqref>
        </x14:dataValidation>
        <x14:dataValidation type="list" allowBlank="1" showInputMessage="1" showErrorMessage="1" xr:uid="{A66FA593-BDB4-4044-AE41-7095C209A3E6}">
          <x14:formula1>
            <xm:f>'Drop downs'!$C$2:$C$5</xm:f>
          </x14:formula1>
          <xm:sqref>F8 F18 F28 F47 F36 F42 F84 F54 F57 F65 F72 F77 F49 F20</xm:sqref>
        </x14:dataValidation>
        <x14:dataValidation type="list" allowBlank="1" showInputMessage="1" showErrorMessage="1" xr:uid="{B6D044B1-C619-4629-BFCA-10947ACC87C3}">
          <x14:formula1>
            <xm:f>'Drop downs'!$B$2:$B$4</xm:f>
          </x14:formula1>
          <xm:sqref>E8 E18 E28 E47 E36 E42 E84 E54 E57 E65 E72 E77 E49 E20</xm:sqref>
        </x14:dataValidation>
        <x14:dataValidation type="list" allowBlank="1" showInputMessage="1" showErrorMessage="1" xr:uid="{66FB8A09-14CB-450B-A7F6-C5FF3E2F078E}">
          <x14:formula1>
            <xm:f>'Drop downs'!$J$2:$J$3</xm:f>
          </x14:formula1>
          <xm:sqref>L8 L18 L20 L28 L36 L42 L49 L54 L57 L65 L72 L77 L47 L84</xm:sqref>
        </x14:dataValidation>
        <x14:dataValidation type="list" allowBlank="1" showInputMessage="1" showErrorMessage="1" xr:uid="{C88A13FD-3BF7-4F8A-A595-F08EBC461E24}">
          <x14:formula1>
            <xm:f>'Drop downs'!$A$2:$A$3</xm:f>
          </x14:formula1>
          <xm:sqref>D8:D87</xm:sqref>
        </x14:dataValidation>
      </x14:dataValidations>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C6ED1-42F4-469E-A87C-B84F28B33F89}">
  <sheetPr codeName="Sheet65">
    <tabColor theme="4" tint="0.79998168889431442"/>
  </sheetPr>
  <dimension ref="A1:V98"/>
  <sheetViews>
    <sheetView topLeftCell="E33" zoomScale="90" zoomScaleNormal="9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357" t="s">
        <v>1351</v>
      </c>
      <c r="D1" s="261"/>
      <c r="E1" s="261"/>
      <c r="F1" s="262"/>
      <c r="G1" s="16"/>
      <c r="I1" s="7"/>
      <c r="J1" s="7"/>
      <c r="K1" s="7"/>
    </row>
    <row r="2" spans="1:22" x14ac:dyDescent="0.35">
      <c r="A2" s="74" t="s">
        <v>29</v>
      </c>
      <c r="B2" s="9"/>
      <c r="C2" s="263" t="s">
        <v>1335</v>
      </c>
      <c r="D2" s="263"/>
      <c r="E2" s="263"/>
      <c r="F2" s="264"/>
      <c r="I2" s="8"/>
      <c r="J2" s="8"/>
      <c r="K2" s="8"/>
    </row>
    <row r="3" spans="1:22" ht="43.5" customHeight="1" x14ac:dyDescent="0.35">
      <c r="A3" s="75" t="s">
        <v>30</v>
      </c>
      <c r="B3" s="4"/>
      <c r="C3" s="263" t="s">
        <v>1352</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435</v>
      </c>
      <c r="L8" s="310"/>
      <c r="M8" s="314"/>
      <c r="N8" s="330"/>
      <c r="R8" s="12" t="str">
        <f>IF(OR(J8='Drop downs'!$G$7,J8='Drop downs'!$G$5), B8&amp;": "&amp;K8&amp;CHAR(10),"")</f>
        <v/>
      </c>
      <c r="S8" s="12" t="str">
        <f>IF(J8='Drop downs'!$G$2,B8&amp;": "&amp;K8&amp;""," ")</f>
        <v xml:space="preserve"> </v>
      </c>
      <c r="T8" s="12" t="str">
        <f>IF(M2_Parking!E8='Drop downs'!$B$6,M2_Parking!B8&amp;": "&amp;M2_Parking!K8&amp;"","")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x14ac:dyDescent="0.35">
      <c r="A14" s="317"/>
      <c r="B14" s="328"/>
      <c r="C14" s="24" t="s">
        <v>327</v>
      </c>
      <c r="D14" s="24" t="s">
        <v>254</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15" thickBot="1" x14ac:dyDescent="0.4">
      <c r="A17" s="318"/>
      <c r="B17" s="267"/>
      <c r="C17" s="19" t="s">
        <v>330</v>
      </c>
      <c r="D17" s="24" t="s">
        <v>254</v>
      </c>
      <c r="E17" s="258"/>
      <c r="F17" s="258"/>
      <c r="G17" s="258"/>
      <c r="H17" s="258"/>
      <c r="I17" s="258"/>
      <c r="J17" s="270"/>
      <c r="K17" s="320"/>
      <c r="L17" s="270"/>
      <c r="M17" s="315"/>
      <c r="N17" s="332"/>
      <c r="R17" s="12"/>
      <c r="S17" s="12"/>
      <c r="T17" s="12"/>
    </row>
    <row r="18" spans="1:22" x14ac:dyDescent="0.35">
      <c r="A18" s="323" t="s">
        <v>331</v>
      </c>
      <c r="B18" s="307" t="s">
        <v>117</v>
      </c>
      <c r="C18" s="86" t="s">
        <v>332</v>
      </c>
      <c r="D18" s="86" t="s">
        <v>254</v>
      </c>
      <c r="E18" s="310" t="s">
        <v>101</v>
      </c>
      <c r="F18" s="310" t="s">
        <v>101</v>
      </c>
      <c r="G18" s="310" t="s">
        <v>101</v>
      </c>
      <c r="H18" s="310" t="s">
        <v>101</v>
      </c>
      <c r="I18" s="310" t="s">
        <v>101</v>
      </c>
      <c r="J18" s="310" t="s">
        <v>159</v>
      </c>
      <c r="K18" s="319" t="s">
        <v>435</v>
      </c>
      <c r="L18" s="310"/>
      <c r="M18" s="314"/>
      <c r="N18" s="330"/>
      <c r="R18" s="12" t="str">
        <f>IF(OR(J18='Drop downs'!$G$7,J18='Drop downs'!$G$5), B18&amp;": "&amp;K18&amp;CHAR(10),"")</f>
        <v/>
      </c>
      <c r="S18" s="12" t="str">
        <f>IF(J18='Drop downs'!$G$2,B18&amp;": "&amp;K18&amp;""," ")</f>
        <v xml:space="preserve"> </v>
      </c>
      <c r="T18" s="12" t="str">
        <f>IF(M2_Parking!E18='Drop downs'!$B$6,M2_Parking!B18&amp;": "&amp;M2_Parking!K18&amp;"","")</f>
        <v/>
      </c>
      <c r="U18" t="str">
        <f t="shared" ref="U18:U72" si="0">IF(M18&gt;0,B18&amp;":"&amp;M18&amp;"
","")</f>
        <v/>
      </c>
      <c r="V18" t="str">
        <f>IF(N18&gt;0,B18&amp;":"&amp;N18&amp;"
","")</f>
        <v/>
      </c>
    </row>
    <row r="19" spans="1:22" ht="41.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79" t="s">
        <v>254</v>
      </c>
      <c r="E20" s="310" t="s">
        <v>418</v>
      </c>
      <c r="F20" s="310" t="s">
        <v>419</v>
      </c>
      <c r="G20" s="310" t="s">
        <v>424</v>
      </c>
      <c r="H20" s="310" t="s">
        <v>421</v>
      </c>
      <c r="I20" s="310" t="s">
        <v>422</v>
      </c>
      <c r="J20" s="310" t="s">
        <v>157</v>
      </c>
      <c r="K20" s="319" t="s">
        <v>1353</v>
      </c>
      <c r="L20" s="310"/>
      <c r="M20" s="314"/>
      <c r="N20" s="330"/>
      <c r="R20" s="12" t="str">
        <f>IF(OR(J20='Drop downs'!$G$7,J20='Drop downs'!$G$5), B20&amp;": "&amp;K20&amp;CHAR(10),"")</f>
        <v/>
      </c>
      <c r="S20" s="12" t="str">
        <f>IF(J20='Drop downs'!$G$2,B20&amp;": "&amp;K20&amp;""," ")</f>
        <v xml:space="preserve"> </v>
      </c>
      <c r="T20" s="12" t="str">
        <f>IF(M2_Parking!E20='Drop downs'!$B$6,M2_Parking!B20&amp;": "&amp;M2_Parking!K20&amp;"","")</f>
        <v/>
      </c>
      <c r="U20" t="str">
        <f t="shared" si="0"/>
        <v/>
      </c>
      <c r="V20" t="str">
        <f>IF(N20&gt;0,B20&amp;":"&amp;N20&amp;"
","")</f>
        <v/>
      </c>
    </row>
    <row r="21" spans="1:22" ht="14.5" customHeight="1" x14ac:dyDescent="0.35">
      <c r="A21" s="317"/>
      <c r="B21" s="308"/>
      <c r="C21" s="3" t="s">
        <v>336</v>
      </c>
      <c r="D21" s="3" t="s">
        <v>254</v>
      </c>
      <c r="E21" s="298"/>
      <c r="F21" s="298"/>
      <c r="G21" s="298"/>
      <c r="H21" s="298"/>
      <c r="I21" s="298"/>
      <c r="J21" s="298"/>
      <c r="K21" s="236"/>
      <c r="L21" s="298"/>
      <c r="M21" s="233"/>
      <c r="N21" s="331"/>
      <c r="R21" s="12"/>
      <c r="S21" s="12"/>
      <c r="T21" s="12"/>
    </row>
    <row r="22" spans="1:22" ht="14.5" customHeight="1" x14ac:dyDescent="0.35">
      <c r="A22" s="317"/>
      <c r="B22" s="308"/>
      <c r="C22" s="3" t="s">
        <v>337</v>
      </c>
      <c r="D22" s="3" t="s">
        <v>254</v>
      </c>
      <c r="E22" s="298"/>
      <c r="F22" s="298"/>
      <c r="G22" s="298"/>
      <c r="H22" s="298"/>
      <c r="I22" s="298"/>
      <c r="J22" s="298"/>
      <c r="K22" s="236"/>
      <c r="L22" s="298"/>
      <c r="M22" s="233"/>
      <c r="N22" s="331"/>
      <c r="R22" s="12"/>
      <c r="S22" s="12"/>
      <c r="T22" s="12"/>
    </row>
    <row r="23" spans="1:22" x14ac:dyDescent="0.35">
      <c r="A23" s="317"/>
      <c r="B23" s="308"/>
      <c r="C23" s="3" t="s">
        <v>338</v>
      </c>
      <c r="D23" s="3" t="s">
        <v>254</v>
      </c>
      <c r="E23" s="298"/>
      <c r="F23" s="298"/>
      <c r="G23" s="298"/>
      <c r="H23" s="298"/>
      <c r="I23" s="298"/>
      <c r="J23" s="298"/>
      <c r="K23" s="236"/>
      <c r="L23" s="298"/>
      <c r="M23" s="233"/>
      <c r="N23" s="331"/>
      <c r="R23" s="12"/>
      <c r="S23" s="12"/>
      <c r="T23" s="12"/>
    </row>
    <row r="24" spans="1:22" ht="14.5" customHeight="1" x14ac:dyDescent="0.35">
      <c r="A24" s="317"/>
      <c r="B24" s="308"/>
      <c r="C24" s="3" t="s">
        <v>339</v>
      </c>
      <c r="D24" s="3" t="s">
        <v>254</v>
      </c>
      <c r="E24" s="298"/>
      <c r="F24" s="298"/>
      <c r="G24" s="298"/>
      <c r="H24" s="298"/>
      <c r="I24" s="298"/>
      <c r="J24" s="298"/>
      <c r="K24" s="236"/>
      <c r="L24" s="298"/>
      <c r="M24" s="233"/>
      <c r="N24" s="331"/>
      <c r="R24" s="12"/>
      <c r="S24" s="12"/>
      <c r="T24" s="12"/>
    </row>
    <row r="25" spans="1:22" ht="29" x14ac:dyDescent="0.35">
      <c r="A25" s="317"/>
      <c r="B25" s="308"/>
      <c r="C25" s="3" t="s">
        <v>340</v>
      </c>
      <c r="D25" s="3" t="s">
        <v>254</v>
      </c>
      <c r="E25" s="298"/>
      <c r="F25" s="298"/>
      <c r="G25" s="298"/>
      <c r="H25" s="298"/>
      <c r="I25" s="298"/>
      <c r="J25" s="298"/>
      <c r="K25" s="236"/>
      <c r="L25" s="298"/>
      <c r="M25" s="233"/>
      <c r="N25" s="331"/>
      <c r="R25" s="12"/>
      <c r="S25" s="12"/>
      <c r="T25" s="12"/>
    </row>
    <row r="26" spans="1:22" ht="14.5" customHeight="1" x14ac:dyDescent="0.35">
      <c r="A26" s="317"/>
      <c r="B26" s="308"/>
      <c r="C26" s="3" t="s">
        <v>341</v>
      </c>
      <c r="D26" s="3" t="s">
        <v>254</v>
      </c>
      <c r="E26" s="298"/>
      <c r="F26" s="298"/>
      <c r="G26" s="298"/>
      <c r="H26" s="298"/>
      <c r="I26" s="298"/>
      <c r="J26" s="298"/>
      <c r="K26" s="236"/>
      <c r="L26" s="298"/>
      <c r="M26" s="233"/>
      <c r="N26" s="331"/>
      <c r="R26" s="12"/>
      <c r="S26" s="12"/>
      <c r="T26" s="12"/>
    </row>
    <row r="27" spans="1:22" ht="29.5" thickBot="1" x14ac:dyDescent="0.4">
      <c r="A27" s="318"/>
      <c r="B27" s="309"/>
      <c r="C27" s="15" t="s">
        <v>342</v>
      </c>
      <c r="D27" s="15" t="s">
        <v>254</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250</v>
      </c>
      <c r="E28" s="310" t="s">
        <v>418</v>
      </c>
      <c r="F28" s="310" t="s">
        <v>419</v>
      </c>
      <c r="G28" s="310" t="s">
        <v>424</v>
      </c>
      <c r="H28" s="310" t="s">
        <v>628</v>
      </c>
      <c r="I28" s="310" t="s">
        <v>422</v>
      </c>
      <c r="J28" s="310" t="s">
        <v>157</v>
      </c>
      <c r="K28" s="319" t="s">
        <v>1354</v>
      </c>
      <c r="L28" s="310"/>
      <c r="M28" s="314"/>
      <c r="N28" s="330" t="s">
        <v>1355</v>
      </c>
      <c r="O28" s="148"/>
      <c r="P28" s="148"/>
      <c r="R28" s="12" t="str">
        <f>IF(OR(J28='Drop downs'!$G$7,J28='Drop downs'!$G$5), B28&amp;": "&amp;K28&amp;CHAR(10),"")</f>
        <v/>
      </c>
      <c r="S28" s="12" t="str">
        <f>IF(J28='Drop downs'!$G$2,B28&amp;": "&amp;K28&amp;""," ")</f>
        <v xml:space="preserve"> </v>
      </c>
      <c r="T28" s="12" t="str">
        <f>IF(M2_Parking!E28='Drop downs'!$B$6,M2_Parking!B28&amp;": "&amp;M2_Parking!K28&amp;"","")</f>
        <v/>
      </c>
      <c r="U28" t="str">
        <f t="shared" si="0"/>
        <v/>
      </c>
      <c r="V28" t="str">
        <f>IF(N28&gt;0,B28&amp;":"&amp;N28&amp;"
","")</f>
        <v xml:space="preserve">IIA4:Enhancement: Consideration of any equality issues that may exist in relation to parking.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33.65" customHeight="1" thickBot="1" x14ac:dyDescent="0.4">
      <c r="A35" s="318"/>
      <c r="B35" s="309"/>
      <c r="C35" s="100" t="s">
        <v>351</v>
      </c>
      <c r="D35" s="15" t="s">
        <v>254</v>
      </c>
      <c r="E35" s="270"/>
      <c r="F35" s="270"/>
      <c r="G35" s="270"/>
      <c r="H35" s="270"/>
      <c r="I35" s="270"/>
      <c r="J35" s="270"/>
      <c r="K35" s="320"/>
      <c r="L35" s="270"/>
      <c r="M35" s="315"/>
      <c r="N35" s="332"/>
      <c r="R35" s="12"/>
      <c r="S35" s="12"/>
      <c r="T35" s="12"/>
    </row>
    <row r="36" spans="1:22" x14ac:dyDescent="0.35">
      <c r="A36" s="316" t="s">
        <v>352</v>
      </c>
      <c r="B36" s="307" t="s">
        <v>120</v>
      </c>
      <c r="C36" s="79" t="s">
        <v>353</v>
      </c>
      <c r="D36" s="79" t="s">
        <v>254</v>
      </c>
      <c r="E36" s="310" t="s">
        <v>101</v>
      </c>
      <c r="F36" s="310" t="s">
        <v>101</v>
      </c>
      <c r="G36" s="310" t="s">
        <v>101</v>
      </c>
      <c r="H36" s="310" t="s">
        <v>101</v>
      </c>
      <c r="I36" s="310" t="s">
        <v>101</v>
      </c>
      <c r="J36" s="310" t="s">
        <v>159</v>
      </c>
      <c r="K36" s="319" t="s">
        <v>435</v>
      </c>
      <c r="L36" s="310"/>
      <c r="M36" s="314"/>
      <c r="N36" s="330"/>
      <c r="R36" s="12" t="str">
        <f>IF(OR(J36='Drop downs'!$G$7,J36='Drop downs'!$G$5), B36&amp;": "&amp;K36&amp;CHAR(10),"")</f>
        <v/>
      </c>
      <c r="S36" s="12" t="str">
        <f>IF(J36='Drop downs'!$G$2,B36&amp;": "&amp;K36&amp;""," ")</f>
        <v xml:space="preserve"> </v>
      </c>
      <c r="T36" s="12" t="str">
        <f>IF(M2_Parking!E36='Drop downs'!$B$6,M2_Parking!B36&amp;": "&amp;M2_Parking!K36&amp;"","")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18"/>
      <c r="B41" s="309"/>
      <c r="C41" s="15" t="s">
        <v>358</v>
      </c>
      <c r="D41" s="3" t="s">
        <v>254</v>
      </c>
      <c r="E41" s="270"/>
      <c r="F41" s="270"/>
      <c r="G41" s="270"/>
      <c r="H41" s="270"/>
      <c r="I41" s="270"/>
      <c r="J41" s="270"/>
      <c r="K41" s="320"/>
      <c r="L41" s="270"/>
      <c r="M41" s="315"/>
      <c r="N41" s="332"/>
      <c r="R41" s="12"/>
      <c r="S41" s="12"/>
      <c r="T41" s="12"/>
    </row>
    <row r="42" spans="1:22" ht="29" x14ac:dyDescent="0.35">
      <c r="A42" s="316" t="s">
        <v>359</v>
      </c>
      <c r="B42" s="307" t="s">
        <v>121</v>
      </c>
      <c r="C42" s="79" t="s">
        <v>360</v>
      </c>
      <c r="D42" s="79"/>
      <c r="E42" s="310" t="s">
        <v>418</v>
      </c>
      <c r="F42" s="310" t="s">
        <v>419</v>
      </c>
      <c r="G42" s="310" t="s">
        <v>424</v>
      </c>
      <c r="H42" s="310" t="s">
        <v>628</v>
      </c>
      <c r="I42" s="310" t="s">
        <v>422</v>
      </c>
      <c r="J42" s="310" t="s">
        <v>154</v>
      </c>
      <c r="K42" s="319" t="s">
        <v>1356</v>
      </c>
      <c r="L42" s="310"/>
      <c r="M42" s="314"/>
      <c r="N42" s="330"/>
      <c r="R42" s="12" t="str">
        <f>IF(OR(J42='Drop downs'!$G$7,J42='Drop downs'!$G$5), B42&amp;": "&amp;K42&amp;CHAR(10),"")</f>
        <v/>
      </c>
      <c r="S42" s="12" t="str">
        <f>IF(J42='Drop downs'!$G$2,B42&amp;": "&amp;K42&amp;""," ")</f>
        <v>IIA6: The policy supports objective IIA6 as it highlights that developments in town centres should prioritise walking, cycling and public transport. Car free developments should be prioritised in areas that are well connected to public transport (PTAL 4-6). Proposals that secure the delivery of car club schemes in lieu of parking provision for private vehicles will be encouraged. Proposals that make on-site provision for parking will be supported where the number of vehicle parking spaces complies with the maximum London Plan standard, and there is provision for 1 motorcycle parking space per 20 car parking spaces. Bike parking should meet or exceed the minimum London Plan standards and ideally be covered by CCTV to comply with London Cycle Design Standards. All development must include infrastructure for EV and ultra-low-emissions vehicles in conformity with London Plan Policy T6 (G). Proposals with higher rates of EV charging infrastructure (&gt;50% of overall spaces) will be favoured.  The provision of electric vehicle charging parking spaces and cycling parking spaces therefore contributes to the promotion of sustainable travel habits. Therefore, there is potential for a significant positive effect to be recorded.</v>
      </c>
      <c r="T42" s="12" t="str">
        <f>IF(M2_Parking!E42='Drop downs'!$B$6,M2_Parking!B42&amp;": "&amp;M2_Parking!K42&amp;"","")</f>
        <v/>
      </c>
      <c r="U42" t="str">
        <f t="shared" si="0"/>
        <v/>
      </c>
      <c r="V42" t="str">
        <f>IF(N42&gt;0,B42&amp;":"&amp;N42&amp;"
","")</f>
        <v/>
      </c>
    </row>
    <row r="43" spans="1:22" ht="30" customHeight="1" x14ac:dyDescent="0.35">
      <c r="A43" s="317"/>
      <c r="B43" s="308"/>
      <c r="C43" s="3" t="s">
        <v>361</v>
      </c>
      <c r="D43" s="3" t="s">
        <v>250</v>
      </c>
      <c r="E43" s="298"/>
      <c r="F43" s="298"/>
      <c r="G43" s="298"/>
      <c r="H43" s="298"/>
      <c r="I43" s="298"/>
      <c r="J43" s="298"/>
      <c r="K43" s="236"/>
      <c r="L43" s="298"/>
      <c r="M43" s="233"/>
      <c r="N43" s="331"/>
      <c r="R43" s="12"/>
      <c r="S43" s="12"/>
      <c r="T43" s="12"/>
    </row>
    <row r="44" spans="1:22" x14ac:dyDescent="0.35">
      <c r="A44" s="317"/>
      <c r="B44" s="308"/>
      <c r="C44" s="3" t="s">
        <v>362</v>
      </c>
      <c r="D44" s="3"/>
      <c r="E44" s="298"/>
      <c r="F44" s="298"/>
      <c r="G44" s="298"/>
      <c r="H44" s="298"/>
      <c r="I44" s="298"/>
      <c r="J44" s="298"/>
      <c r="K44" s="236"/>
      <c r="L44" s="298"/>
      <c r="M44" s="233"/>
      <c r="N44" s="331"/>
      <c r="R44" s="12"/>
      <c r="S44" s="12"/>
      <c r="T44" s="12"/>
    </row>
    <row r="45" spans="1:22"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18"/>
      <c r="B46" s="309"/>
      <c r="C46" s="15" t="s">
        <v>364</v>
      </c>
      <c r="D46" s="15"/>
      <c r="E46" s="270"/>
      <c r="F46" s="270"/>
      <c r="G46" s="270"/>
      <c r="H46" s="270"/>
      <c r="I46" s="270"/>
      <c r="J46" s="270"/>
      <c r="K46" s="320"/>
      <c r="L46" s="270"/>
      <c r="M46" s="315"/>
      <c r="N46" s="332"/>
      <c r="R46" s="12"/>
      <c r="S46" s="12"/>
      <c r="T46" s="12"/>
    </row>
    <row r="47" spans="1:22" ht="58" customHeight="1" x14ac:dyDescent="0.35">
      <c r="A47" s="316" t="s">
        <v>365</v>
      </c>
      <c r="B47" s="307" t="s">
        <v>122</v>
      </c>
      <c r="C47" s="79" t="s">
        <v>366</v>
      </c>
      <c r="D47" s="79" t="s">
        <v>250</v>
      </c>
      <c r="E47" s="310" t="s">
        <v>432</v>
      </c>
      <c r="F47" s="310" t="s">
        <v>419</v>
      </c>
      <c r="G47" s="310" t="s">
        <v>424</v>
      </c>
      <c r="H47" s="310" t="s">
        <v>628</v>
      </c>
      <c r="I47" s="310" t="s">
        <v>436</v>
      </c>
      <c r="J47" s="310" t="s">
        <v>157</v>
      </c>
      <c r="K47" s="319" t="s">
        <v>1341</v>
      </c>
      <c r="L47" s="310"/>
      <c r="M47" s="314"/>
      <c r="N47" s="330"/>
      <c r="R47" s="12" t="str">
        <f>IF(OR(J47='Drop downs'!$G$7,J47='Drop downs'!$G$5), B47&amp;": "&amp;K47&amp;CHAR(10),"")</f>
        <v/>
      </c>
      <c r="S47" s="12" t="str">
        <f>IF(J47='Drop downs'!$G$2,B47&amp;": "&amp;K47&amp;""," ")</f>
        <v xml:space="preserve"> </v>
      </c>
      <c r="T47" s="12" t="str">
        <f>IF(M2_Parking!E47='Drop downs'!$B$6,M2_Parking!B47&amp;": "&amp;M2_Parking!K47&amp;"","")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IF(M2_Parking!E48='Drop downs'!$B$6,M2_Parking!B48&amp;": "&amp;M2_Parking!K48&amp;"","")</f>
        <v xml:space="preserve">: </v>
      </c>
    </row>
    <row r="49" spans="1:22" ht="29" x14ac:dyDescent="0.35">
      <c r="A49" s="316" t="s">
        <v>368</v>
      </c>
      <c r="B49" s="307" t="s">
        <v>123</v>
      </c>
      <c r="C49" s="86" t="s">
        <v>369</v>
      </c>
      <c r="D49" s="86" t="s">
        <v>254</v>
      </c>
      <c r="E49" s="310" t="s">
        <v>418</v>
      </c>
      <c r="F49" s="310" t="s">
        <v>419</v>
      </c>
      <c r="G49" s="310" t="s">
        <v>424</v>
      </c>
      <c r="H49" s="310" t="s">
        <v>1342</v>
      </c>
      <c r="I49" s="310" t="s">
        <v>422</v>
      </c>
      <c r="J49" s="310" t="s">
        <v>157</v>
      </c>
      <c r="K49" s="319" t="s">
        <v>1349</v>
      </c>
      <c r="L49" s="310"/>
      <c r="M49" s="314"/>
      <c r="N49" s="330"/>
      <c r="R49" s="12" t="str">
        <f>IF(OR(J49='Drop downs'!$G$7,J49='Drop downs'!$G$5), B49&amp;": "&amp;K49&amp;CHAR(10),"")</f>
        <v/>
      </c>
      <c r="S49" s="12" t="str">
        <f>IF(J49='Drop downs'!$G$2,B49&amp;": "&amp;K49&amp;""," ")</f>
        <v xml:space="preserve"> </v>
      </c>
      <c r="T49" s="12" t="str">
        <f>IF(M2_Parking!E49='Drop downs'!$B$6,M2_Parking!B49&amp;": "&amp;M2_Parking!K49&amp;"","")</f>
        <v/>
      </c>
      <c r="U49" t="str">
        <f t="shared" si="0"/>
        <v/>
      </c>
      <c r="V49" t="str">
        <f>IF(N49&gt;0,B49&amp;":"&amp;N49&amp;"
","")</f>
        <v/>
      </c>
    </row>
    <row r="50" spans="1:22" x14ac:dyDescent="0.35">
      <c r="A50" s="317"/>
      <c r="B50" s="308"/>
      <c r="C50" s="24" t="s">
        <v>370</v>
      </c>
      <c r="D50" s="24" t="s">
        <v>250</v>
      </c>
      <c r="E50" s="298"/>
      <c r="F50" s="298"/>
      <c r="G50" s="298"/>
      <c r="H50" s="298"/>
      <c r="I50" s="298"/>
      <c r="J50" s="298"/>
      <c r="K50" s="236"/>
      <c r="L50" s="298"/>
      <c r="M50" s="233"/>
      <c r="N50" s="331"/>
      <c r="R50" s="12"/>
      <c r="S50" s="12"/>
      <c r="T50" s="12"/>
    </row>
    <row r="51" spans="1:22" x14ac:dyDescent="0.35">
      <c r="A51" s="317"/>
      <c r="B51" s="308"/>
      <c r="C51" s="97" t="s">
        <v>371</v>
      </c>
      <c r="D51" s="24" t="s">
        <v>250</v>
      </c>
      <c r="E51" s="298"/>
      <c r="F51" s="298"/>
      <c r="G51" s="298"/>
      <c r="H51" s="298"/>
      <c r="I51" s="298"/>
      <c r="J51" s="298"/>
      <c r="K51" s="236"/>
      <c r="L51" s="298"/>
      <c r="M51" s="233"/>
      <c r="N51" s="331"/>
      <c r="R51" s="12"/>
      <c r="S51" s="12"/>
      <c r="T51" s="12"/>
    </row>
    <row r="52" spans="1:22" x14ac:dyDescent="0.35">
      <c r="A52" s="317"/>
      <c r="B52" s="308"/>
      <c r="C52" s="24" t="s">
        <v>372</v>
      </c>
      <c r="D52" s="24" t="s">
        <v>254</v>
      </c>
      <c r="E52" s="298"/>
      <c r="F52" s="298"/>
      <c r="G52" s="298"/>
      <c r="H52" s="298"/>
      <c r="I52" s="298"/>
      <c r="J52" s="298"/>
      <c r="K52" s="236"/>
      <c r="L52" s="298"/>
      <c r="M52" s="233"/>
      <c r="N52" s="331"/>
      <c r="R52" s="12"/>
      <c r="S52" s="12"/>
      <c r="T52" s="12"/>
    </row>
    <row r="53" spans="1:22" ht="15" thickBot="1" x14ac:dyDescent="0.4">
      <c r="A53" s="318"/>
      <c r="B53" s="309"/>
      <c r="C53" s="19" t="s">
        <v>373</v>
      </c>
      <c r="D53" s="19" t="s">
        <v>250</v>
      </c>
      <c r="E53" s="270"/>
      <c r="F53" s="270"/>
      <c r="G53" s="270"/>
      <c r="H53" s="270"/>
      <c r="I53" s="270"/>
      <c r="J53" s="270"/>
      <c r="K53" s="320"/>
      <c r="L53" s="270"/>
      <c r="M53" s="315"/>
      <c r="N53" s="332"/>
      <c r="R53" s="12"/>
      <c r="S53" s="12"/>
      <c r="T53" s="12"/>
    </row>
    <row r="54" spans="1:22" ht="29.25" customHeight="1" x14ac:dyDescent="0.35">
      <c r="A54" s="316" t="s">
        <v>374</v>
      </c>
      <c r="B54" s="307" t="s">
        <v>124</v>
      </c>
      <c r="C54" s="95" t="s">
        <v>375</v>
      </c>
      <c r="D54" s="86" t="s">
        <v>250</v>
      </c>
      <c r="E54" s="310" t="s">
        <v>418</v>
      </c>
      <c r="F54" s="310" t="s">
        <v>441</v>
      </c>
      <c r="G54" s="310" t="s">
        <v>424</v>
      </c>
      <c r="H54" s="310" t="s">
        <v>628</v>
      </c>
      <c r="I54" s="310" t="s">
        <v>422</v>
      </c>
      <c r="J54" s="310" t="s">
        <v>157</v>
      </c>
      <c r="K54" s="319" t="s">
        <v>1357</v>
      </c>
      <c r="L54" s="310"/>
      <c r="M54" s="314"/>
      <c r="N54" s="330"/>
      <c r="R54" s="12" t="str">
        <f>IF(OR(J54='Drop downs'!$G$7,J54='Drop downs'!$G$5), B54&amp;": "&amp;K54&amp;CHAR(10),"")</f>
        <v/>
      </c>
      <c r="S54" s="12" t="str">
        <f>IF(J54='Drop downs'!$G$2,B54&amp;": "&amp;K54&amp;""," ")</f>
        <v xml:space="preserve"> </v>
      </c>
      <c r="T54" s="12" t="str">
        <f>IF(M2_Parking!E54='Drop downs'!$B$6,M2_Parking!B54&amp;": "&amp;M2_Parking!K54&amp;"","")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435</v>
      </c>
      <c r="L57" s="310"/>
      <c r="M57" s="314"/>
      <c r="N57" s="330"/>
      <c r="R57" s="12" t="str">
        <f>IF(OR(J57='Drop downs'!$G$7,J57='Drop downs'!$G$5), B57&amp;": "&amp;K57&amp;CHAR(10),"")</f>
        <v/>
      </c>
      <c r="S57" s="12" t="str">
        <f>IF(J57='Drop downs'!$G$2,B57&amp;": "&amp;K57&amp;""," ")</f>
        <v xml:space="preserve"> </v>
      </c>
      <c r="T57" s="12" t="str">
        <f>IF(M2_Parking!E57='Drop downs'!$B$6,M2_Parking!B57&amp;": "&amp;M2_Parking!K57&amp;"","")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254</v>
      </c>
      <c r="E60" s="298"/>
      <c r="F60" s="298"/>
      <c r="G60" s="298"/>
      <c r="H60" s="298"/>
      <c r="I60" s="298"/>
      <c r="J60" s="298"/>
      <c r="K60" s="236"/>
      <c r="L60" s="298"/>
      <c r="M60" s="233"/>
      <c r="N60" s="331"/>
      <c r="R60" s="12"/>
      <c r="S60" s="12"/>
      <c r="T60" s="12"/>
    </row>
    <row r="61" spans="1:22" x14ac:dyDescent="0.35">
      <c r="A61" s="317"/>
      <c r="B61" s="308"/>
      <c r="C61" s="24" t="s">
        <v>383</v>
      </c>
      <c r="D61" s="24" t="s">
        <v>254</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24" t="s">
        <v>254</v>
      </c>
      <c r="E64" s="270"/>
      <c r="F64" s="270"/>
      <c r="G64" s="270"/>
      <c r="H64" s="270"/>
      <c r="I64" s="270"/>
      <c r="J64" s="270"/>
      <c r="K64" s="320"/>
      <c r="L64" s="270"/>
      <c r="M64" s="315"/>
      <c r="N64" s="332"/>
      <c r="R64" s="12"/>
      <c r="S64" s="12"/>
      <c r="T64" s="12"/>
    </row>
    <row r="65" spans="1:22" x14ac:dyDescent="0.35">
      <c r="A65" s="316" t="s">
        <v>387</v>
      </c>
      <c r="B65" s="307" t="s">
        <v>126</v>
      </c>
      <c r="C65" s="85" t="s">
        <v>388</v>
      </c>
      <c r="D65" s="86" t="s">
        <v>254</v>
      </c>
      <c r="E65" s="310" t="s">
        <v>101</v>
      </c>
      <c r="F65" s="310" t="s">
        <v>101</v>
      </c>
      <c r="G65" s="310" t="s">
        <v>101</v>
      </c>
      <c r="H65" s="310" t="s">
        <v>101</v>
      </c>
      <c r="I65" s="310" t="s">
        <v>101</v>
      </c>
      <c r="J65" s="310" t="s">
        <v>159</v>
      </c>
      <c r="K65" s="319" t="s">
        <v>435</v>
      </c>
      <c r="L65" s="310"/>
      <c r="M65" s="314"/>
      <c r="N65" s="330"/>
      <c r="R65" s="12" t="str">
        <f>IF(OR(J65='Drop downs'!$G$7,J65='Drop downs'!$G$5), B65&amp;": "&amp;K65&amp;CHAR(10),"")</f>
        <v/>
      </c>
      <c r="S65" s="12" t="str">
        <f>IF(J65='Drop downs'!$G$2,B65&amp;": "&amp;K65&amp;""," ")</f>
        <v xml:space="preserve"> </v>
      </c>
      <c r="T65" s="12" t="str">
        <f>IF(M2_Parking!E65='Drop downs'!$B$6,M2_Parking!B65&amp;": "&amp;M2_Parking!K65&amp;"","")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70"/>
      <c r="F71" s="270"/>
      <c r="G71" s="270"/>
      <c r="H71" s="270"/>
      <c r="I71" s="270"/>
      <c r="J71" s="270"/>
      <c r="K71" s="320"/>
      <c r="L71" s="270"/>
      <c r="M71" s="315"/>
      <c r="N71" s="332"/>
      <c r="R71" s="12"/>
      <c r="S71" s="12"/>
      <c r="T71" s="12"/>
    </row>
    <row r="72" spans="1:22" x14ac:dyDescent="0.35">
      <c r="A72" s="316" t="s">
        <v>395</v>
      </c>
      <c r="B72" s="307" t="s">
        <v>127</v>
      </c>
      <c r="C72" s="85" t="s">
        <v>396</v>
      </c>
      <c r="D72" s="86" t="s">
        <v>250</v>
      </c>
      <c r="E72" s="310" t="s">
        <v>418</v>
      </c>
      <c r="F72" s="310" t="s">
        <v>419</v>
      </c>
      <c r="G72" s="310" t="s">
        <v>519</v>
      </c>
      <c r="H72" s="310" t="s">
        <v>628</v>
      </c>
      <c r="I72" s="310" t="s">
        <v>422</v>
      </c>
      <c r="J72" s="310" t="s">
        <v>157</v>
      </c>
      <c r="K72" s="311" t="s">
        <v>1358</v>
      </c>
      <c r="L72" s="310"/>
      <c r="M72" s="314"/>
      <c r="N72" s="330"/>
      <c r="R72" s="12" t="str">
        <f>IF(OR(J72='Drop downs'!$G$7,J72='Drop downs'!$G$5), B72&amp;": "&amp;K72&amp;CHAR(10),"")</f>
        <v/>
      </c>
      <c r="S72" s="12" t="str">
        <f>IF(J72='Drop downs'!$G$2,B72&amp;": "&amp;K72&amp;""," ")</f>
        <v xml:space="preserve"> </v>
      </c>
      <c r="T72" s="12" t="str">
        <f>IF(M2_Parking!E72='Drop downs'!$B$6,M2_Parking!B72&amp;": "&amp;M2_Parking!K72&amp;"","")</f>
        <v/>
      </c>
      <c r="U72" t="str">
        <f t="shared" si="0"/>
        <v/>
      </c>
      <c r="V72" t="str">
        <f>IF(N72&gt;0,B72&amp;":"&amp;N72&amp;"
","")</f>
        <v/>
      </c>
    </row>
    <row r="73" spans="1:22" x14ac:dyDescent="0.35">
      <c r="A73" s="317"/>
      <c r="B73" s="308"/>
      <c r="C73" s="83" t="s">
        <v>397</v>
      </c>
      <c r="D73" s="24" t="s">
        <v>250</v>
      </c>
      <c r="E73" s="298"/>
      <c r="F73" s="298"/>
      <c r="G73" s="298"/>
      <c r="H73" s="298"/>
      <c r="I73" s="298"/>
      <c r="J73" s="298"/>
      <c r="K73" s="312"/>
      <c r="L73" s="298"/>
      <c r="M73" s="233"/>
      <c r="N73" s="331"/>
      <c r="R73" s="12"/>
      <c r="S73" s="12"/>
      <c r="T73" s="12"/>
    </row>
    <row r="74" spans="1:22" x14ac:dyDescent="0.35">
      <c r="A74" s="317"/>
      <c r="B74" s="308"/>
      <c r="C74" s="83" t="s">
        <v>398</v>
      </c>
      <c r="D74" s="24" t="s">
        <v>254</v>
      </c>
      <c r="E74" s="298"/>
      <c r="F74" s="298"/>
      <c r="G74" s="298"/>
      <c r="H74" s="298"/>
      <c r="I74" s="298"/>
      <c r="J74" s="298"/>
      <c r="K74" s="312"/>
      <c r="L74" s="298"/>
      <c r="M74" s="233"/>
      <c r="N74" s="331"/>
      <c r="R74" s="12"/>
      <c r="S74" s="12"/>
      <c r="T74" s="12"/>
    </row>
    <row r="75" spans="1:22" x14ac:dyDescent="0.35">
      <c r="A75" s="317"/>
      <c r="B75" s="308"/>
      <c r="C75" s="83" t="s">
        <v>399</v>
      </c>
      <c r="D75" s="24" t="s">
        <v>254</v>
      </c>
      <c r="E75" s="298"/>
      <c r="F75" s="298"/>
      <c r="G75" s="298"/>
      <c r="H75" s="298"/>
      <c r="I75" s="298"/>
      <c r="J75" s="298"/>
      <c r="K75" s="312"/>
      <c r="L75" s="298"/>
      <c r="M75" s="233"/>
      <c r="N75" s="331"/>
      <c r="R75" s="12"/>
      <c r="S75" s="12"/>
      <c r="T75" s="12"/>
    </row>
    <row r="76" spans="1:22" ht="15" thickBot="1" x14ac:dyDescent="0.4">
      <c r="A76" s="318"/>
      <c r="B76" s="309"/>
      <c r="C76" s="89" t="s">
        <v>400</v>
      </c>
      <c r="D76" s="24" t="s">
        <v>254</v>
      </c>
      <c r="E76" s="270"/>
      <c r="F76" s="270"/>
      <c r="G76" s="270"/>
      <c r="H76" s="270"/>
      <c r="I76" s="270"/>
      <c r="J76" s="270"/>
      <c r="K76" s="430"/>
      <c r="L76" s="270"/>
      <c r="M76" s="315"/>
      <c r="N76" s="332"/>
      <c r="R76" s="12"/>
      <c r="S76" s="12"/>
      <c r="T76" s="12"/>
    </row>
    <row r="77" spans="1:22" x14ac:dyDescent="0.35">
      <c r="A77" s="323" t="s">
        <v>401</v>
      </c>
      <c r="B77" s="307" t="s">
        <v>128</v>
      </c>
      <c r="C77" s="85" t="s">
        <v>402</v>
      </c>
      <c r="D77" s="79" t="s">
        <v>254</v>
      </c>
      <c r="E77" s="310" t="s">
        <v>101</v>
      </c>
      <c r="F77" s="310" t="s">
        <v>101</v>
      </c>
      <c r="G77" s="310" t="s">
        <v>101</v>
      </c>
      <c r="H77" s="310" t="s">
        <v>101</v>
      </c>
      <c r="I77" s="310" t="s">
        <v>101</v>
      </c>
      <c r="J77" s="310" t="s">
        <v>159</v>
      </c>
      <c r="K77" s="319" t="s">
        <v>435</v>
      </c>
      <c r="L77" s="310"/>
      <c r="M77" s="314"/>
      <c r="N77" s="330"/>
      <c r="R77" s="12" t="str">
        <f>IF(OR(J77='Drop downs'!$G$7,J77='Drop downs'!$G$5), B77&amp;": "&amp;K77&amp;CHAR(10),"")</f>
        <v/>
      </c>
      <c r="S77" s="12" t="str">
        <f>IF(J77='Drop downs'!$G$2,B77&amp;": "&amp;K77&amp;""," ")</f>
        <v xml:space="preserve"> </v>
      </c>
      <c r="T77" s="12" t="str">
        <f>IF(M2_Parking!E77='Drop downs'!$B$6,M2_Parking!B77&amp;": "&amp;M2_Parking!K77&amp;"","")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33"/>
      <c r="N78" s="331"/>
      <c r="R78" s="12"/>
      <c r="S78" s="12"/>
      <c r="T78" s="12"/>
    </row>
    <row r="79" spans="1:22" x14ac:dyDescent="0.35">
      <c r="A79" s="305"/>
      <c r="B79" s="308"/>
      <c r="C79" s="83" t="s">
        <v>404</v>
      </c>
      <c r="D79" s="3" t="s">
        <v>254</v>
      </c>
      <c r="E79" s="298"/>
      <c r="F79" s="298"/>
      <c r="G79" s="298"/>
      <c r="H79" s="298"/>
      <c r="I79" s="298"/>
      <c r="J79" s="298"/>
      <c r="K79" s="236"/>
      <c r="L79" s="298"/>
      <c r="M79" s="233"/>
      <c r="N79" s="331"/>
      <c r="R79" s="12"/>
      <c r="S79" s="12"/>
      <c r="T79" s="12"/>
    </row>
    <row r="80" spans="1:22" x14ac:dyDescent="0.35">
      <c r="A80" s="305"/>
      <c r="B80" s="308"/>
      <c r="C80" s="84" t="s">
        <v>405</v>
      </c>
      <c r="D80" s="3" t="s">
        <v>254</v>
      </c>
      <c r="E80" s="298"/>
      <c r="F80" s="298"/>
      <c r="G80" s="298"/>
      <c r="H80" s="298"/>
      <c r="I80" s="298"/>
      <c r="J80" s="298"/>
      <c r="K80" s="236"/>
      <c r="L80" s="298"/>
      <c r="M80" s="233"/>
      <c r="N80" s="331"/>
      <c r="R80" s="12"/>
      <c r="S80" s="12"/>
      <c r="T80" s="12"/>
    </row>
    <row r="81" spans="1:22" ht="29" x14ac:dyDescent="0.35">
      <c r="A81" s="305"/>
      <c r="B81" s="308"/>
      <c r="C81" s="84" t="s">
        <v>406</v>
      </c>
      <c r="D81" s="3" t="s">
        <v>254</v>
      </c>
      <c r="E81" s="298"/>
      <c r="F81" s="298"/>
      <c r="G81" s="298"/>
      <c r="H81" s="298"/>
      <c r="I81" s="298"/>
      <c r="J81" s="298"/>
      <c r="K81" s="236"/>
      <c r="L81" s="298"/>
      <c r="M81" s="233"/>
      <c r="N81" s="331"/>
      <c r="R81" s="12"/>
      <c r="S81" s="12"/>
      <c r="T81" s="12"/>
    </row>
    <row r="82" spans="1:22" ht="29" x14ac:dyDescent="0.35">
      <c r="A82" s="305"/>
      <c r="B82" s="308"/>
      <c r="C82" s="84" t="s">
        <v>407</v>
      </c>
      <c r="D82" s="3" t="s">
        <v>254</v>
      </c>
      <c r="E82" s="298"/>
      <c r="F82" s="298"/>
      <c r="G82" s="298"/>
      <c r="H82" s="298"/>
      <c r="I82" s="298"/>
      <c r="J82" s="298"/>
      <c r="K82" s="236"/>
      <c r="L82" s="298"/>
      <c r="M82" s="233"/>
      <c r="N82" s="331"/>
      <c r="R82" s="12"/>
      <c r="S82" s="12"/>
      <c r="T82" s="12"/>
    </row>
    <row r="83" spans="1:22" ht="15" thickBot="1" x14ac:dyDescent="0.4">
      <c r="A83" s="324"/>
      <c r="B83" s="309"/>
      <c r="C83" s="98" t="s">
        <v>408</v>
      </c>
      <c r="D83" s="3" t="s">
        <v>254</v>
      </c>
      <c r="E83" s="270"/>
      <c r="F83" s="270"/>
      <c r="G83" s="270"/>
      <c r="H83" s="270"/>
      <c r="I83" s="270"/>
      <c r="J83" s="270"/>
      <c r="K83" s="320"/>
      <c r="L83" s="270"/>
      <c r="M83" s="315"/>
      <c r="N83" s="332"/>
      <c r="R83" s="12"/>
      <c r="S83" s="12"/>
      <c r="T83" s="12"/>
    </row>
    <row r="84" spans="1:22" x14ac:dyDescent="0.35">
      <c r="A84" s="323" t="s">
        <v>409</v>
      </c>
      <c r="B84" s="307" t="s">
        <v>129</v>
      </c>
      <c r="C84" s="99" t="s">
        <v>410</v>
      </c>
      <c r="D84" s="79" t="s">
        <v>254</v>
      </c>
      <c r="E84" s="310" t="s">
        <v>101</v>
      </c>
      <c r="F84" s="310" t="s">
        <v>101</v>
      </c>
      <c r="G84" s="310" t="s">
        <v>101</v>
      </c>
      <c r="H84" s="310" t="s">
        <v>101</v>
      </c>
      <c r="I84" s="310" t="s">
        <v>101</v>
      </c>
      <c r="J84" s="310" t="s">
        <v>159</v>
      </c>
      <c r="K84" s="319" t="s">
        <v>435</v>
      </c>
      <c r="L84" s="319"/>
      <c r="M84" s="356"/>
      <c r="N84" s="349"/>
      <c r="R84" s="12" t="str">
        <f>IF(OR(J84='Drop downs'!$G$7,J84='Drop downs'!$G$5), B84&amp;": "&amp;#REF!&amp;CHAR(10),"")</f>
        <v/>
      </c>
      <c r="S84" s="12" t="str">
        <f>IF(J84='Drop downs'!$G$2,B84&amp;": "&amp;#REF!&amp;""," ")</f>
        <v xml:space="preserve"> </v>
      </c>
      <c r="T84" s="12" t="str">
        <f>IF(M2_Parking!E84='Drop downs'!$B$6,M2_Parking!B84&amp;": "&amp;M2_Parking!#REF!&amp;"","")</f>
        <v/>
      </c>
      <c r="U84" t="str">
        <f t="shared" si="1"/>
        <v/>
      </c>
      <c r="V84" t="str">
        <f>IF(N84&gt;0,B84&amp;":"&amp;N84&amp;"
","")</f>
        <v/>
      </c>
    </row>
    <row r="85" spans="1:22" x14ac:dyDescent="0.35">
      <c r="A85" s="305"/>
      <c r="B85" s="308"/>
      <c r="C85" s="84" t="s">
        <v>411</v>
      </c>
      <c r="D85" s="3" t="s">
        <v>254</v>
      </c>
      <c r="E85" s="298"/>
      <c r="F85" s="298"/>
      <c r="G85" s="298"/>
      <c r="H85" s="298"/>
      <c r="I85" s="298"/>
      <c r="J85" s="298"/>
      <c r="K85" s="236"/>
      <c r="L85" s="236"/>
      <c r="M85" s="357"/>
      <c r="N85" s="350"/>
      <c r="R85" s="12"/>
      <c r="S85" s="12"/>
      <c r="T85" s="12"/>
    </row>
    <row r="86" spans="1:22" x14ac:dyDescent="0.35">
      <c r="A86" s="305"/>
      <c r="B86" s="308"/>
      <c r="C86" s="84" t="s">
        <v>412</v>
      </c>
      <c r="D86" s="3" t="s">
        <v>254</v>
      </c>
      <c r="E86" s="298"/>
      <c r="F86" s="298"/>
      <c r="G86" s="298"/>
      <c r="H86" s="298"/>
      <c r="I86" s="298"/>
      <c r="J86" s="298"/>
      <c r="K86" s="236"/>
      <c r="L86" s="236"/>
      <c r="M86" s="357"/>
      <c r="N86" s="350"/>
      <c r="R86" s="12"/>
      <c r="S86" s="12"/>
      <c r="T86" s="12"/>
    </row>
    <row r="87" spans="1:22" ht="15" thickBot="1" x14ac:dyDescent="0.4">
      <c r="A87" s="306"/>
      <c r="B87" s="309"/>
      <c r="C87" s="87" t="s">
        <v>413</v>
      </c>
      <c r="D87" s="3" t="s">
        <v>254</v>
      </c>
      <c r="E87" s="299"/>
      <c r="F87" s="299"/>
      <c r="G87" s="299"/>
      <c r="H87" s="299"/>
      <c r="I87" s="299"/>
      <c r="J87" s="299"/>
      <c r="K87" s="301"/>
      <c r="L87" s="301"/>
      <c r="M87" s="361"/>
      <c r="N87" s="351"/>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IIA6: The policy supports objective IIA6 as it highlights that developments in town centres should prioritise walking, cycling and public transport. Car free developments should be prioritised in areas that are well connected to public transport (PTAL 4-6). Proposals that secure the delivery of car club schemes in lieu of parking provision for private vehicles will be encouraged. Proposals that make on-site provision for parking will be supported where the number of vehicle parking spaces complies with the maximum London Plan standard, and there is provision for 1 motorcycle parking space per 20 car parking spaces. Bike parking should meet or exceed the minimum London Plan standards and ideally be covered by CCTV to comply with London Cycle Design Standards. All development must include infrastructure for EV and ultra-low-emissions vehicles in conformity with London Plan Policy T6 (G). Proposals with higher rates of EV charging infrastructure (&gt;50% of overall spaces) will be favoured.  The provision of electric vehicle charging parking spaces and cycling parking spaces therefore contributes to the promotion of sustainable travel habits. Therefore, there is potential for a significant positive effect to be recorded.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xml:space="preserve">IIA4:Enhancement: Consideration of any equality issues that may exist in relation to parking.
</v>
      </c>
      <c r="B98" s="342"/>
      <c r="C98" s="342"/>
      <c r="D98" s="342"/>
      <c r="E98" s="342"/>
      <c r="F98" s="342"/>
      <c r="G98" s="342"/>
      <c r="H98" s="342"/>
      <c r="I98" s="342"/>
      <c r="J98" s="342"/>
      <c r="K98" s="342"/>
      <c r="L98" s="342"/>
      <c r="M98" s="342"/>
      <c r="N98" s="343"/>
    </row>
  </sheetData>
  <sheetProtection algorithmName="SHA-512" hashValue="8dd5y+fzVwtgI4QD0J99XC6t1kEnmPt4o1GNJe8Bo4395r4sdW7rYWdA9poO9T0Zoxu1rt1jlW2HGn2/tUqD/A==" saltValue="HZCekHs5zYtONn1dwkHjq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05" priority="19">
      <formula>$D50="No"</formula>
    </cfRule>
  </conditionalFormatting>
  <conditionalFormatting sqref="C8:D87">
    <cfRule type="expression" dxfId="104" priority="20">
      <formula>$D8="No"</formula>
    </cfRule>
  </conditionalFormatting>
  <conditionalFormatting sqref="J8 J18 J28 J57 J65 J72 J77 J84">
    <cfRule type="cellIs" dxfId="103" priority="55" operator="equal">
      <formula>"Minor Positive"</formula>
    </cfRule>
    <cfRule type="cellIs" dxfId="102" priority="54" operator="equal">
      <formula>"Neutral"</formula>
    </cfRule>
    <cfRule type="cellIs" dxfId="101" priority="53" operator="equal">
      <formula>"Uncertain"</formula>
    </cfRule>
    <cfRule type="cellIs" dxfId="100" priority="56" operator="equal">
      <formula>"Significant Positive"</formula>
    </cfRule>
    <cfRule type="cellIs" dxfId="99" priority="52" operator="equal">
      <formula>"Minor Negative"</formula>
    </cfRule>
    <cfRule type="cellIs" dxfId="98" priority="51" operator="equal">
      <formula>"Significant Negative"</formula>
    </cfRule>
  </conditionalFormatting>
  <conditionalFormatting sqref="J20">
    <cfRule type="cellIs" dxfId="97" priority="1" operator="equal">
      <formula>"Significant Negative"</formula>
    </cfRule>
    <cfRule type="cellIs" dxfId="96" priority="2" operator="equal">
      <formula>"Minor Negative"</formula>
    </cfRule>
    <cfRule type="cellIs" dxfId="95" priority="3" operator="equal">
      <formula>"Uncertain"</formula>
    </cfRule>
    <cfRule type="cellIs" dxfId="94" priority="4" operator="equal">
      <formula>"Neutral"</formula>
    </cfRule>
    <cfRule type="cellIs" dxfId="93" priority="5" operator="equal">
      <formula>"Minor Positive"</formula>
    </cfRule>
    <cfRule type="cellIs" dxfId="92" priority="6" operator="equal">
      <formula>"Significant Positive"</formula>
    </cfRule>
  </conditionalFormatting>
  <conditionalFormatting sqref="J36">
    <cfRule type="cellIs" dxfId="91" priority="33" operator="equal">
      <formula>"Significant Negative"</formula>
    </cfRule>
    <cfRule type="cellIs" dxfId="90" priority="35" operator="equal">
      <formula>"Uncertain"</formula>
    </cfRule>
    <cfRule type="cellIs" dxfId="89" priority="36" operator="equal">
      <formula>"Neutral"</formula>
    </cfRule>
    <cfRule type="cellIs" dxfId="88" priority="37" operator="equal">
      <formula>"Minor Positive"</formula>
    </cfRule>
    <cfRule type="cellIs" dxfId="87" priority="38" operator="equal">
      <formula>"Significant Positive"</formula>
    </cfRule>
    <cfRule type="cellIs" dxfId="86" priority="34" operator="equal">
      <formula>"Minor Negative"</formula>
    </cfRule>
  </conditionalFormatting>
  <conditionalFormatting sqref="J42">
    <cfRule type="cellIs" dxfId="85" priority="27" operator="equal">
      <formula>"Significant Negative"</formula>
    </cfRule>
    <cfRule type="cellIs" dxfId="84" priority="29" operator="equal">
      <formula>"Uncertain"</formula>
    </cfRule>
    <cfRule type="cellIs" dxfId="83" priority="30" operator="equal">
      <formula>"Neutral"</formula>
    </cfRule>
    <cfRule type="cellIs" dxfId="82" priority="31" operator="equal">
      <formula>"Minor Positive"</formula>
    </cfRule>
    <cfRule type="cellIs" dxfId="81" priority="32" operator="equal">
      <formula>"Significant Positive"</formula>
    </cfRule>
    <cfRule type="cellIs" dxfId="80" priority="28" operator="equal">
      <formula>"Minor Negative"</formula>
    </cfRule>
  </conditionalFormatting>
  <conditionalFormatting sqref="J47">
    <cfRule type="cellIs" dxfId="79" priority="7" operator="equal">
      <formula>"Significant Negative"</formula>
    </cfRule>
    <cfRule type="cellIs" dxfId="78" priority="8" operator="equal">
      <formula>"Minor Negative"</formula>
    </cfRule>
    <cfRule type="cellIs" dxfId="77" priority="9" operator="equal">
      <formula>"Uncertain"</formula>
    </cfRule>
    <cfRule type="cellIs" dxfId="76" priority="10" operator="equal">
      <formula>"Neutral"</formula>
    </cfRule>
    <cfRule type="cellIs" dxfId="75" priority="11" operator="equal">
      <formula>"Minor Positive"</formula>
    </cfRule>
    <cfRule type="cellIs" dxfId="74" priority="12" operator="equal">
      <formula>"Significant Positive"</formula>
    </cfRule>
  </conditionalFormatting>
  <conditionalFormatting sqref="J49">
    <cfRule type="cellIs" dxfId="73" priority="13" operator="equal">
      <formula>"Significant Negative"</formula>
    </cfRule>
    <cfRule type="cellIs" dxfId="72" priority="14" operator="equal">
      <formula>"Minor Negative"</formula>
    </cfRule>
    <cfRule type="cellIs" dxfId="71" priority="15" operator="equal">
      <formula>"Uncertain"</formula>
    </cfRule>
    <cfRule type="cellIs" dxfId="70" priority="18" operator="equal">
      <formula>"Significant Positive"</formula>
    </cfRule>
    <cfRule type="cellIs" dxfId="69" priority="17" operator="equal">
      <formula>"Minor Positive"</formula>
    </cfRule>
    <cfRule type="cellIs" dxfId="68" priority="16" operator="equal">
      <formula>"Neutral"</formula>
    </cfRule>
  </conditionalFormatting>
  <conditionalFormatting sqref="J54">
    <cfRule type="cellIs" dxfId="67" priority="24" operator="equal">
      <formula>"Neutral"</formula>
    </cfRule>
    <cfRule type="cellIs" dxfId="66" priority="25" operator="equal">
      <formula>"Minor Positive"</formula>
    </cfRule>
    <cfRule type="cellIs" dxfId="65" priority="26" operator="equal">
      <formula>"Significant Positive"</formula>
    </cfRule>
    <cfRule type="cellIs" dxfId="64" priority="23" operator="equal">
      <formula>"Uncertain"</formula>
    </cfRule>
    <cfRule type="cellIs" dxfId="63" priority="22" operator="equal">
      <formula>"Minor Negative"</formula>
    </cfRule>
    <cfRule type="cellIs" dxfId="62" priority="21" operator="equal">
      <formula>"Significant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0685F0F7-729D-4B5C-B0D1-037CE6D7910A}">
          <x14:formula1>
            <xm:f>'Drop downs'!$A$2:$A$3</xm:f>
          </x14:formula1>
          <xm:sqref>D8:D87</xm:sqref>
        </x14:dataValidation>
        <x14:dataValidation type="list" allowBlank="1" showInputMessage="1" showErrorMessage="1" xr:uid="{91F69E26-BE8A-40F9-9AFA-3529CAE6CB5B}">
          <x14:formula1>
            <xm:f>'Drop downs'!$J$2:$J$3</xm:f>
          </x14:formula1>
          <xm:sqref>L8 L18 L20 L28 L36 L42 L49 L54 L57 L65 L72 L77 L47 L84</xm:sqref>
        </x14:dataValidation>
        <x14:dataValidation type="list" allowBlank="1" showInputMessage="1" showErrorMessage="1" xr:uid="{3FC21F98-CADD-4F7A-A05B-F8C3FD4C5E46}">
          <x14:formula1>
            <xm:f>'Drop downs'!$B$2:$B$4</xm:f>
          </x14:formula1>
          <xm:sqref>E8 E18 E49 E28 E36 E42 E84 E54 E57 E65 E72 E77 E47 E20</xm:sqref>
        </x14:dataValidation>
        <x14:dataValidation type="list" allowBlank="1" showInputMessage="1" showErrorMessage="1" xr:uid="{F16CB428-EF55-4E04-B463-DA07C137E794}">
          <x14:formula1>
            <xm:f>'Drop downs'!$C$2:$C$5</xm:f>
          </x14:formula1>
          <xm:sqref>F8 F18 F49 F28 F36 F42 F84 F54 F57 F65 F72 F77 F47 F20</xm:sqref>
        </x14:dataValidation>
        <x14:dataValidation type="list" allowBlank="1" showInputMessage="1" showErrorMessage="1" xr:uid="{B1F2E1E8-F713-4447-B329-6DBB76E50BA8}">
          <x14:formula1>
            <xm:f>'Drop downs'!$D$2:$D$7</xm:f>
          </x14:formula1>
          <xm:sqref>G8 G18 G49 G28 G36 G42 G84 G54 G57 G65 G72 G77 G47 G20</xm:sqref>
        </x14:dataValidation>
        <x14:dataValidation type="list" allowBlank="1" showInputMessage="1" showErrorMessage="1" xr:uid="{0D3185C9-8BF5-4270-AD4C-E937E3F06C03}">
          <x14:formula1>
            <xm:f>'Drop downs'!$E$2:$E$6</xm:f>
          </x14:formula1>
          <xm:sqref>H8 H18 H49 H28 H36 H42 H84 H54 H57 H65 H72 H77 H47 H20</xm:sqref>
        </x14:dataValidation>
        <x14:dataValidation type="list" allowBlank="1" showInputMessage="1" showErrorMessage="1" xr:uid="{C9D4A17D-842A-48D1-B65B-1DCAAD7DCE83}">
          <x14:formula1>
            <xm:f>'Drop downs'!$F$2:$F$6</xm:f>
          </x14:formula1>
          <xm:sqref>I8 I18 I49 I28 I36 I42 I84 I54 I57 I65 I72 I77 I47 I20</xm:sqref>
        </x14:dataValidation>
        <x14:dataValidation type="list" allowBlank="1" showInputMessage="1" showErrorMessage="1" xr:uid="{29369355-2ADD-43A7-BD90-F7EF566DA294}">
          <x14:formula1>
            <xm:f>'Drop downs'!$G$2:$G$7</xm:f>
          </x14:formula1>
          <xm:sqref>J8 J18 J47 J28 J36 J42 J84 J54 J57 J65 J72 J77 J49 J20</xm:sqref>
        </x14:dataValidation>
      </x14:dataValidations>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EACB-4282-4B82-86B6-3987256042BC}">
  <sheetPr codeName="Sheet66">
    <tabColor theme="4" tint="0.79998168889431442"/>
  </sheetPr>
  <dimension ref="A1:V98"/>
  <sheetViews>
    <sheetView topLeftCell="G4" zoomScale="40" zoomScaleNormal="40" workbookViewId="0">
      <selection activeCell="D33" sqref="D33"/>
    </sheetView>
  </sheetViews>
  <sheetFormatPr defaultColWidth="8.54296875" defaultRowHeight="14.5" x14ac:dyDescent="0.35"/>
  <cols>
    <col min="1" max="1" width="46.453125" bestFit="1" customWidth="1"/>
    <col min="2" max="2" width="8.179687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357" t="s">
        <v>1359</v>
      </c>
      <c r="D1" s="261"/>
      <c r="E1" s="261"/>
      <c r="F1" s="262"/>
      <c r="G1" s="16"/>
      <c r="I1" s="7"/>
      <c r="J1" s="7"/>
      <c r="K1" s="7"/>
    </row>
    <row r="2" spans="1:22" x14ac:dyDescent="0.35">
      <c r="A2" s="74" t="s">
        <v>29</v>
      </c>
      <c r="B2" s="9"/>
      <c r="C2" s="263" t="s">
        <v>1335</v>
      </c>
      <c r="D2" s="263"/>
      <c r="E2" s="263"/>
      <c r="F2" s="264"/>
      <c r="I2" s="8"/>
      <c r="J2" s="8"/>
      <c r="K2" s="8"/>
    </row>
    <row r="3" spans="1:22" ht="29.15" customHeight="1" x14ac:dyDescent="0.35">
      <c r="A3" s="75" t="s">
        <v>30</v>
      </c>
      <c r="B3" s="4"/>
      <c r="C3" s="263" t="s">
        <v>1360</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435</v>
      </c>
      <c r="L8" s="310"/>
      <c r="M8" s="314"/>
      <c r="N8" s="330"/>
      <c r="R8" s="12" t="str">
        <f>IF(OR(J8='Drop downs'!$G$7,J8='Drop downs'!$G$5), B8&amp;": "&amp;K8&amp;CHAR(10),"")</f>
        <v/>
      </c>
      <c r="S8" s="12" t="str">
        <f>IF(J8='Drop downs'!$G$2,B8&amp;": "&amp;K8&amp;""," ")</f>
        <v xml:space="preserve"> </v>
      </c>
      <c r="T8" s="12" t="str">
        <f>IF(M3_Deliveries_and_Construction!E8='Drop downs'!$B$6,M3_Deliveries_and_Construction!B8&amp;": "&amp;M3_Deliveries_and_Construction!K8&amp;"","")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O10" s="148"/>
      <c r="P10" s="148"/>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ht="14.5" customHeight="1"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ht="14.5" customHeight="1" x14ac:dyDescent="0.35">
      <c r="A14" s="317"/>
      <c r="B14" s="328"/>
      <c r="C14" s="24" t="s">
        <v>327</v>
      </c>
      <c r="D14" s="24" t="s">
        <v>254</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15" thickBot="1" x14ac:dyDescent="0.4">
      <c r="A17" s="318"/>
      <c r="B17" s="267"/>
      <c r="C17" s="19" t="s">
        <v>330</v>
      </c>
      <c r="D17" s="19" t="s">
        <v>254</v>
      </c>
      <c r="E17" s="258"/>
      <c r="F17" s="258"/>
      <c r="G17" s="258"/>
      <c r="H17" s="258"/>
      <c r="I17" s="258"/>
      <c r="J17" s="270"/>
      <c r="K17" s="320"/>
      <c r="L17" s="270"/>
      <c r="M17" s="315"/>
      <c r="N17" s="332"/>
      <c r="R17" s="12"/>
      <c r="S17" s="12"/>
      <c r="T17" s="12"/>
    </row>
    <row r="18" spans="1:22" ht="29.5" customHeight="1" x14ac:dyDescent="0.35">
      <c r="A18" s="453" t="s">
        <v>331</v>
      </c>
      <c r="B18" s="307" t="s">
        <v>117</v>
      </c>
      <c r="C18" s="86" t="s">
        <v>332</v>
      </c>
      <c r="D18" s="86" t="s">
        <v>254</v>
      </c>
      <c r="E18" s="310" t="s">
        <v>101</v>
      </c>
      <c r="F18" s="310" t="s">
        <v>101</v>
      </c>
      <c r="G18" s="310" t="s">
        <v>101</v>
      </c>
      <c r="H18" s="310" t="s">
        <v>101</v>
      </c>
      <c r="I18" s="310" t="s">
        <v>101</v>
      </c>
      <c r="J18" s="310" t="s">
        <v>159</v>
      </c>
      <c r="K18" s="319" t="s">
        <v>435</v>
      </c>
      <c r="L18" s="310"/>
      <c r="M18" s="314"/>
      <c r="N18" s="330"/>
      <c r="R18" s="12" t="str">
        <f>IF(OR(J18='Drop downs'!$G$7,J18='Drop downs'!$G$5), B18&amp;": "&amp;K18&amp;CHAR(10),"")</f>
        <v/>
      </c>
      <c r="S18" s="12" t="str">
        <f>IF(J18='Drop downs'!$G$2,B18&amp;": "&amp;K18&amp;""," ")</f>
        <v xml:space="preserve"> </v>
      </c>
      <c r="T18" s="12" t="str">
        <f>IF(M3_Deliveries_and_Construction!E18='Drop downs'!$B$6,M3_Deliveries_and_Construction!B18&amp;": "&amp;M3_Deliveries_and_Construction!K18&amp;"","")</f>
        <v/>
      </c>
      <c r="U18" t="str">
        <f t="shared" ref="U18:U72" si="0">IF(M18&gt;0,B18&amp;":"&amp;M18&amp;"
","")</f>
        <v/>
      </c>
      <c r="V18" t="str">
        <f>IF(N18&gt;0,B18&amp;":"&amp;N18&amp;"
","")</f>
        <v/>
      </c>
    </row>
    <row r="19" spans="1:22" ht="26.5" customHeight="1" thickBot="1" x14ac:dyDescent="0.4">
      <c r="A19" s="456"/>
      <c r="B19" s="309"/>
      <c r="C19" s="88" t="s">
        <v>333</v>
      </c>
      <c r="D19" s="88" t="s">
        <v>254</v>
      </c>
      <c r="E19" s="270"/>
      <c r="F19" s="270"/>
      <c r="G19" s="270"/>
      <c r="H19" s="270"/>
      <c r="I19" s="270"/>
      <c r="J19" s="270"/>
      <c r="K19" s="320"/>
      <c r="L19" s="299"/>
      <c r="M19" s="303"/>
      <c r="N19" s="333"/>
      <c r="R19" s="12"/>
      <c r="S19" s="12"/>
      <c r="T19" s="12"/>
    </row>
    <row r="20" spans="1:22" ht="72.5" x14ac:dyDescent="0.35">
      <c r="A20" s="316" t="s">
        <v>334</v>
      </c>
      <c r="B20" s="307" t="s">
        <v>118</v>
      </c>
      <c r="C20" s="79" t="s">
        <v>335</v>
      </c>
      <c r="D20" s="79" t="s">
        <v>254</v>
      </c>
      <c r="E20" s="310" t="s">
        <v>101</v>
      </c>
      <c r="F20" s="310" t="s">
        <v>101</v>
      </c>
      <c r="G20" s="310" t="s">
        <v>101</v>
      </c>
      <c r="H20" s="310" t="s">
        <v>101</v>
      </c>
      <c r="I20" s="310" t="s">
        <v>101</v>
      </c>
      <c r="J20" s="310" t="s">
        <v>159</v>
      </c>
      <c r="K20" s="319" t="s">
        <v>435</v>
      </c>
      <c r="L20" s="310"/>
      <c r="M20" s="314"/>
      <c r="N20" s="330"/>
      <c r="R20" s="12" t="str">
        <f>IF(OR(J20='Drop downs'!$G$7,J20='Drop downs'!$G$5), B20&amp;": "&amp;K20&amp;CHAR(10),"")</f>
        <v/>
      </c>
      <c r="S20" s="12" t="str">
        <f>IF(J20='Drop downs'!$G$2,B20&amp;": "&amp;K20&amp;""," ")</f>
        <v xml:space="preserve"> </v>
      </c>
      <c r="T20" s="12" t="str">
        <f>IF(M3_Deliveries_and_Construction!E20='Drop downs'!$B$6,M3_Deliveries_and_Construction!B20&amp;": "&amp;M3_Deliveries_and_Construction!K20&amp;"","")</f>
        <v/>
      </c>
      <c r="U20" t="str">
        <f t="shared" si="0"/>
        <v/>
      </c>
      <c r="V20" t="str">
        <f>IF(N20&gt;0,B20&amp;":"&amp;N20&amp;"
","")</f>
        <v/>
      </c>
    </row>
    <row r="21" spans="1:22" ht="14.5" customHeight="1" x14ac:dyDescent="0.35">
      <c r="A21" s="317"/>
      <c r="B21" s="308"/>
      <c r="C21" s="3" t="s">
        <v>336</v>
      </c>
      <c r="D21" s="3" t="s">
        <v>254</v>
      </c>
      <c r="E21" s="298"/>
      <c r="F21" s="298"/>
      <c r="G21" s="298"/>
      <c r="H21" s="298"/>
      <c r="I21" s="298"/>
      <c r="J21" s="298"/>
      <c r="K21" s="236"/>
      <c r="L21" s="298"/>
      <c r="M21" s="233"/>
      <c r="N21" s="331"/>
      <c r="R21" s="12"/>
      <c r="S21" s="12"/>
      <c r="T21" s="12"/>
    </row>
    <row r="22" spans="1:22" ht="14.5" customHeight="1" x14ac:dyDescent="0.35">
      <c r="A22" s="317"/>
      <c r="B22" s="308"/>
      <c r="C22" s="3" t="s">
        <v>337</v>
      </c>
      <c r="D22" s="3" t="s">
        <v>254</v>
      </c>
      <c r="E22" s="298"/>
      <c r="F22" s="298"/>
      <c r="G22" s="298"/>
      <c r="H22" s="298"/>
      <c r="I22" s="298"/>
      <c r="J22" s="298"/>
      <c r="K22" s="236"/>
      <c r="L22" s="298"/>
      <c r="M22" s="233"/>
      <c r="N22" s="331"/>
      <c r="R22" s="12"/>
      <c r="S22" s="12"/>
      <c r="T22" s="12"/>
    </row>
    <row r="23" spans="1:22" x14ac:dyDescent="0.35">
      <c r="A23" s="317"/>
      <c r="B23" s="308"/>
      <c r="C23" s="3" t="s">
        <v>338</v>
      </c>
      <c r="D23" s="3" t="s">
        <v>254</v>
      </c>
      <c r="E23" s="298"/>
      <c r="F23" s="298"/>
      <c r="G23" s="298"/>
      <c r="H23" s="298"/>
      <c r="I23" s="298"/>
      <c r="J23" s="298"/>
      <c r="K23" s="236"/>
      <c r="L23" s="298"/>
      <c r="M23" s="233"/>
      <c r="N23" s="331"/>
      <c r="R23" s="12"/>
      <c r="S23" s="12"/>
      <c r="T23" s="12"/>
    </row>
    <row r="24" spans="1:22" ht="14.5" customHeight="1" x14ac:dyDescent="0.35">
      <c r="A24" s="317"/>
      <c r="B24" s="308"/>
      <c r="C24" s="3" t="s">
        <v>339</v>
      </c>
      <c r="D24" s="3" t="s">
        <v>254</v>
      </c>
      <c r="E24" s="298"/>
      <c r="F24" s="298"/>
      <c r="G24" s="298"/>
      <c r="H24" s="298"/>
      <c r="I24" s="298"/>
      <c r="J24" s="298"/>
      <c r="K24" s="236"/>
      <c r="L24" s="298"/>
      <c r="M24" s="233"/>
      <c r="N24" s="331"/>
      <c r="R24" s="12"/>
      <c r="S24" s="12"/>
      <c r="T24" s="12"/>
    </row>
    <row r="25" spans="1:22" ht="29" x14ac:dyDescent="0.35">
      <c r="A25" s="317"/>
      <c r="B25" s="308"/>
      <c r="C25" s="3" t="s">
        <v>340</v>
      </c>
      <c r="D25" s="3" t="s">
        <v>254</v>
      </c>
      <c r="E25" s="298"/>
      <c r="F25" s="298"/>
      <c r="G25" s="298"/>
      <c r="H25" s="298"/>
      <c r="I25" s="298"/>
      <c r="J25" s="298"/>
      <c r="K25" s="236"/>
      <c r="L25" s="298"/>
      <c r="M25" s="233"/>
      <c r="N25" s="331"/>
      <c r="R25" s="12"/>
      <c r="S25" s="12"/>
      <c r="T25" s="12"/>
    </row>
    <row r="26" spans="1:22" ht="14.5" customHeight="1" x14ac:dyDescent="0.35">
      <c r="A26" s="317"/>
      <c r="B26" s="308"/>
      <c r="C26" s="3" t="s">
        <v>341</v>
      </c>
      <c r="D26" s="3" t="s">
        <v>254</v>
      </c>
      <c r="E26" s="298"/>
      <c r="F26" s="298"/>
      <c r="G26" s="298"/>
      <c r="H26" s="298"/>
      <c r="I26" s="298"/>
      <c r="J26" s="298"/>
      <c r="K26" s="236"/>
      <c r="L26" s="298"/>
      <c r="M26" s="233"/>
      <c r="N26" s="331"/>
      <c r="R26" s="12"/>
      <c r="S26" s="12"/>
      <c r="T26" s="12"/>
    </row>
    <row r="27" spans="1:22" ht="29.5" thickBot="1" x14ac:dyDescent="0.4">
      <c r="A27" s="318"/>
      <c r="B27" s="309"/>
      <c r="C27" s="15" t="s">
        <v>342</v>
      </c>
      <c r="D27" s="3" t="s">
        <v>254</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250</v>
      </c>
      <c r="E28" s="310" t="s">
        <v>418</v>
      </c>
      <c r="F28" s="310" t="s">
        <v>419</v>
      </c>
      <c r="G28" s="310" t="s">
        <v>424</v>
      </c>
      <c r="H28" s="310" t="s">
        <v>628</v>
      </c>
      <c r="I28" s="310" t="s">
        <v>422</v>
      </c>
      <c r="J28" s="310" t="s">
        <v>157</v>
      </c>
      <c r="K28" s="319" t="s">
        <v>1361</v>
      </c>
      <c r="L28" s="310"/>
      <c r="M28" s="314"/>
      <c r="N28" s="330"/>
      <c r="R28" s="12" t="str">
        <f>IF(OR(J28='Drop downs'!$G$7,J28='Drop downs'!$G$5), B28&amp;": "&amp;K28&amp;CHAR(10),"")</f>
        <v/>
      </c>
      <c r="S28" s="12" t="str">
        <f>IF(J28='Drop downs'!$G$2,B28&amp;": "&amp;K28&amp;""," ")</f>
        <v xml:space="preserve"> </v>
      </c>
      <c r="T28" s="12" t="str">
        <f>IF(M3_Deliveries_and_Construction!E28='Drop downs'!$B$6,M3_Deliveries_and_Construction!B28&amp;": "&amp;M3_Deliveries_and_Construction!K28&amp;"","")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18"/>
      <c r="B35" s="309"/>
      <c r="C35" s="100" t="s">
        <v>351</v>
      </c>
      <c r="D35" s="3" t="s">
        <v>254</v>
      </c>
      <c r="E35" s="270"/>
      <c r="F35" s="270"/>
      <c r="G35" s="270"/>
      <c r="H35" s="270"/>
      <c r="I35" s="270"/>
      <c r="J35" s="270"/>
      <c r="K35" s="320"/>
      <c r="L35" s="270"/>
      <c r="M35" s="315"/>
      <c r="N35" s="332"/>
      <c r="R35" s="12"/>
      <c r="S35" s="12"/>
      <c r="T35" s="12"/>
    </row>
    <row r="36" spans="1:22" x14ac:dyDescent="0.35">
      <c r="A36" s="316" t="s">
        <v>352</v>
      </c>
      <c r="B36" s="307" t="s">
        <v>120</v>
      </c>
      <c r="C36" s="79" t="s">
        <v>353</v>
      </c>
      <c r="D36" s="79" t="s">
        <v>254</v>
      </c>
      <c r="E36" s="310" t="s">
        <v>101</v>
      </c>
      <c r="F36" s="310" t="s">
        <v>101</v>
      </c>
      <c r="G36" s="310" t="s">
        <v>101</v>
      </c>
      <c r="H36" s="310" t="s">
        <v>101</v>
      </c>
      <c r="I36" s="310" t="s">
        <v>101</v>
      </c>
      <c r="J36" s="310" t="s">
        <v>159</v>
      </c>
      <c r="K36" s="319" t="s">
        <v>435</v>
      </c>
      <c r="L36" s="310"/>
      <c r="M36" s="314"/>
      <c r="N36" s="330"/>
      <c r="R36" s="12" t="str">
        <f>IF(OR(J36='Drop downs'!$G$7,J36='Drop downs'!$G$5), B36&amp;": "&amp;K36&amp;CHAR(10),"")</f>
        <v/>
      </c>
      <c r="S36" s="12" t="str">
        <f>IF(J36='Drop downs'!$G$2,B36&amp;": "&amp;K36&amp;""," ")</f>
        <v xml:space="preserve"> </v>
      </c>
      <c r="T36" s="12" t="str">
        <f>IF(M3_Deliveries_and_Construction!E36='Drop downs'!$B$6,M3_Deliveries_and_Construction!B36&amp;": "&amp;M3_Deliveries_and_Construction!K36&amp;"","")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18"/>
      <c r="B41" s="309"/>
      <c r="C41" s="15" t="s">
        <v>358</v>
      </c>
      <c r="D41" s="3" t="s">
        <v>254</v>
      </c>
      <c r="E41" s="270"/>
      <c r="F41" s="270"/>
      <c r="G41" s="270"/>
      <c r="H41" s="270"/>
      <c r="I41" s="270"/>
      <c r="J41" s="270"/>
      <c r="K41" s="320"/>
      <c r="L41" s="270"/>
      <c r="M41" s="315"/>
      <c r="N41" s="332"/>
      <c r="R41" s="12"/>
      <c r="S41" s="12"/>
      <c r="T41" s="12"/>
    </row>
    <row r="42" spans="1:22" ht="29" x14ac:dyDescent="0.35">
      <c r="A42" s="316" t="s">
        <v>359</v>
      </c>
      <c r="B42" s="307" t="s">
        <v>121</v>
      </c>
      <c r="C42" s="79" t="s">
        <v>360</v>
      </c>
      <c r="D42" s="3" t="s">
        <v>254</v>
      </c>
      <c r="E42" s="310" t="s">
        <v>418</v>
      </c>
      <c r="F42" s="310" t="s">
        <v>419</v>
      </c>
      <c r="G42" s="310" t="s">
        <v>424</v>
      </c>
      <c r="H42" s="310" t="s">
        <v>628</v>
      </c>
      <c r="I42" s="310" t="s">
        <v>436</v>
      </c>
      <c r="J42" s="310" t="s">
        <v>157</v>
      </c>
      <c r="K42" s="319" t="s">
        <v>1362</v>
      </c>
      <c r="L42" s="310"/>
      <c r="M42" s="314"/>
      <c r="N42" s="330"/>
      <c r="R42" s="12" t="str">
        <f>IF(OR(J42='Drop downs'!$G$7,J42='Drop downs'!$G$5), B42&amp;": "&amp;K42&amp;CHAR(10),"")</f>
        <v/>
      </c>
      <c r="S42" s="12" t="str">
        <f>IF(J42='Drop downs'!$G$2,B42&amp;": "&amp;K42&amp;""," ")</f>
        <v xml:space="preserve"> </v>
      </c>
      <c r="T42" s="12" t="str">
        <f>IF(M3_Deliveries_and_Construction!E42='Drop downs'!$B$6,M3_Deliveries_and_Construction!B42&amp;": "&amp;M3_Deliveries_and_Construction!K42&amp;"","")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ht="14.5" customHeight="1" x14ac:dyDescent="0.35">
      <c r="A45" s="317"/>
      <c r="B45" s="308"/>
      <c r="C45" s="3" t="s">
        <v>363</v>
      </c>
      <c r="D45" s="3" t="s">
        <v>254</v>
      </c>
      <c r="E45" s="298"/>
      <c r="F45" s="298"/>
      <c r="G45" s="298"/>
      <c r="H45" s="298"/>
      <c r="I45" s="298"/>
      <c r="J45" s="298"/>
      <c r="K45" s="236"/>
      <c r="L45" s="298"/>
      <c r="M45" s="233"/>
      <c r="N45" s="331"/>
      <c r="R45" s="12"/>
      <c r="S45" s="12"/>
      <c r="T45" s="12"/>
    </row>
    <row r="46" spans="1:22" ht="133.75" customHeight="1" thickBot="1" x14ac:dyDescent="0.4">
      <c r="A46" s="318"/>
      <c r="B46" s="309"/>
      <c r="C46" s="15" t="s">
        <v>364</v>
      </c>
      <c r="D46" s="15" t="s">
        <v>250</v>
      </c>
      <c r="E46" s="270"/>
      <c r="F46" s="270"/>
      <c r="G46" s="270"/>
      <c r="H46" s="270"/>
      <c r="I46" s="270"/>
      <c r="J46" s="270"/>
      <c r="K46" s="320"/>
      <c r="L46" s="270"/>
      <c r="M46" s="315"/>
      <c r="N46" s="332"/>
      <c r="R46" s="12"/>
      <c r="S46" s="12"/>
      <c r="T46" s="12"/>
    </row>
    <row r="47" spans="1:22" ht="58" customHeight="1" x14ac:dyDescent="0.35">
      <c r="A47" s="316" t="s">
        <v>365</v>
      </c>
      <c r="B47" s="307" t="s">
        <v>122</v>
      </c>
      <c r="C47" s="79" t="s">
        <v>366</v>
      </c>
      <c r="D47" s="79" t="s">
        <v>250</v>
      </c>
      <c r="E47" s="310" t="s">
        <v>432</v>
      </c>
      <c r="F47" s="310" t="s">
        <v>419</v>
      </c>
      <c r="G47" s="310" t="s">
        <v>424</v>
      </c>
      <c r="H47" s="310" t="s">
        <v>628</v>
      </c>
      <c r="I47" s="310" t="s">
        <v>436</v>
      </c>
      <c r="J47" s="310" t="s">
        <v>157</v>
      </c>
      <c r="K47" s="319" t="s">
        <v>1363</v>
      </c>
      <c r="L47" s="310"/>
      <c r="M47" s="314"/>
      <c r="N47" s="330"/>
      <c r="R47" s="12" t="str">
        <f>IF(OR(J47='Drop downs'!$G$7,J47='Drop downs'!$G$5), B47&amp;": "&amp;K47&amp;CHAR(10),"")</f>
        <v/>
      </c>
      <c r="S47" s="12" t="str">
        <f>IF(J47='Drop downs'!$G$2,B47&amp;": "&amp;K47&amp;""," ")</f>
        <v xml:space="preserve"> </v>
      </c>
      <c r="T47" s="12" t="str">
        <f>IF(M3_Deliveries_and_Construction!E47='Drop downs'!$B$6,M3_Deliveries_and_Construction!B47&amp;": "&amp;M3_Deliveries_and_Construction!K47&amp;"","")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IF(M3_Deliveries_and_Construction!E48='Drop downs'!$B$6,M3_Deliveries_and_Construction!B48&amp;": "&amp;M3_Deliveries_and_Construction!K48&amp;"","")</f>
        <v xml:space="preserve">: </v>
      </c>
    </row>
    <row r="49" spans="1:22" ht="29" x14ac:dyDescent="0.35">
      <c r="A49" s="316" t="s">
        <v>368</v>
      </c>
      <c r="B49" s="307" t="s">
        <v>123</v>
      </c>
      <c r="C49" s="86" t="s">
        <v>369</v>
      </c>
      <c r="D49" s="86" t="s">
        <v>254</v>
      </c>
      <c r="E49" s="310" t="s">
        <v>432</v>
      </c>
      <c r="F49" s="310" t="s">
        <v>419</v>
      </c>
      <c r="G49" s="310" t="s">
        <v>424</v>
      </c>
      <c r="H49" s="310" t="s">
        <v>1342</v>
      </c>
      <c r="I49" s="310" t="s">
        <v>436</v>
      </c>
      <c r="J49" s="310" t="s">
        <v>157</v>
      </c>
      <c r="K49" s="319" t="s">
        <v>1364</v>
      </c>
      <c r="L49" s="344"/>
      <c r="M49" s="314"/>
      <c r="N49" s="330"/>
      <c r="R49" s="12" t="str">
        <f>IF(OR(J49='Drop downs'!$G$7,J49='Drop downs'!$G$5), B49&amp;": "&amp;K49&amp;CHAR(10),"")</f>
        <v/>
      </c>
      <c r="S49" s="12" t="str">
        <f>IF(J49='Drop downs'!$G$2,B49&amp;": "&amp;K49&amp;""," ")</f>
        <v xml:space="preserve"> </v>
      </c>
      <c r="T49" s="12" t="str">
        <f>IF(M3_Deliveries_and_Construction!E49='Drop downs'!$B$6,M3_Deliveries_and_Construction!B49&amp;": "&amp;M3_Deliveries_and_Construction!K49&amp;"","")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71"/>
      <c r="M50" s="233"/>
      <c r="N50" s="331"/>
      <c r="R50" s="12"/>
      <c r="S50" s="12"/>
      <c r="T50" s="12"/>
    </row>
    <row r="51" spans="1:22" x14ac:dyDescent="0.35">
      <c r="A51" s="317"/>
      <c r="B51" s="308"/>
      <c r="C51" s="97" t="s">
        <v>371</v>
      </c>
      <c r="D51" s="24" t="s">
        <v>250</v>
      </c>
      <c r="E51" s="298"/>
      <c r="F51" s="298"/>
      <c r="G51" s="298"/>
      <c r="H51" s="298"/>
      <c r="I51" s="298"/>
      <c r="J51" s="298"/>
      <c r="K51" s="236"/>
      <c r="L51" s="271"/>
      <c r="M51" s="233"/>
      <c r="N51" s="331"/>
      <c r="R51" s="12"/>
      <c r="S51" s="12"/>
      <c r="T51" s="12"/>
    </row>
    <row r="52" spans="1:22" x14ac:dyDescent="0.35">
      <c r="A52" s="317"/>
      <c r="B52" s="308"/>
      <c r="C52" s="24" t="s">
        <v>372</v>
      </c>
      <c r="D52" s="24" t="s">
        <v>254</v>
      </c>
      <c r="E52" s="298"/>
      <c r="F52" s="298"/>
      <c r="G52" s="298"/>
      <c r="H52" s="298"/>
      <c r="I52" s="298"/>
      <c r="J52" s="298"/>
      <c r="K52" s="236"/>
      <c r="L52" s="271"/>
      <c r="M52" s="233"/>
      <c r="N52" s="331"/>
      <c r="R52" s="12"/>
      <c r="S52" s="12"/>
      <c r="T52" s="12"/>
    </row>
    <row r="53" spans="1:22" ht="35.5" customHeight="1" thickBot="1" x14ac:dyDescent="0.4">
      <c r="A53" s="318"/>
      <c r="B53" s="309"/>
      <c r="C53" s="19" t="s">
        <v>373</v>
      </c>
      <c r="D53" s="19" t="s">
        <v>250</v>
      </c>
      <c r="E53" s="270"/>
      <c r="F53" s="270"/>
      <c r="G53" s="270"/>
      <c r="H53" s="270"/>
      <c r="I53" s="270"/>
      <c r="J53" s="270"/>
      <c r="K53" s="320"/>
      <c r="L53" s="345"/>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435</v>
      </c>
      <c r="L54" s="310"/>
      <c r="M54" s="314"/>
      <c r="N54" s="330"/>
      <c r="R54" s="12" t="str">
        <f>IF(OR(J54='Drop downs'!$G$7,J54='Drop downs'!$G$5), B54&amp;": "&amp;K54&amp;CHAR(10),"")</f>
        <v/>
      </c>
      <c r="S54" s="12" t="str">
        <f>IF(J54='Drop downs'!$G$2,B54&amp;": "&amp;K54&amp;""," ")</f>
        <v xml:space="preserve"> </v>
      </c>
      <c r="T54" s="12" t="str">
        <f>IF(M3_Deliveries_and_Construction!E54='Drop downs'!$B$6,M3_Deliveries_and_Construction!B54&amp;": "&amp;M3_Deliveries_and_Construction!K54&amp;"","")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435</v>
      </c>
      <c r="L57" s="310"/>
      <c r="M57" s="314"/>
      <c r="N57" s="330"/>
      <c r="R57" s="12" t="str">
        <f>IF(OR(J57='Drop downs'!$G$7,J57='Drop downs'!$G$5), B57&amp;": "&amp;K57&amp;CHAR(10),"")</f>
        <v/>
      </c>
      <c r="S57" s="12" t="str">
        <f>IF(J57='Drop downs'!$G$2,B57&amp;": "&amp;K57&amp;""," ")</f>
        <v xml:space="preserve"> </v>
      </c>
      <c r="T57" s="12" t="str">
        <f>IF(M3_Deliveries_and_Construction!E57='Drop downs'!$B$6,M3_Deliveries_and_Construction!B57&amp;": "&amp;M3_Deliveries_and_Construction!K57&amp;"","")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254</v>
      </c>
      <c r="E60" s="298"/>
      <c r="F60" s="298"/>
      <c r="G60" s="298"/>
      <c r="H60" s="298"/>
      <c r="I60" s="298"/>
      <c r="J60" s="298"/>
      <c r="K60" s="236"/>
      <c r="L60" s="298"/>
      <c r="M60" s="233"/>
      <c r="N60" s="331"/>
      <c r="R60" s="12"/>
      <c r="S60" s="12"/>
      <c r="T60" s="12"/>
    </row>
    <row r="61" spans="1:22" x14ac:dyDescent="0.35">
      <c r="A61" s="317"/>
      <c r="B61" s="308"/>
      <c r="C61" s="24" t="s">
        <v>383</v>
      </c>
      <c r="D61" s="24" t="s">
        <v>254</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19" t="s">
        <v>254</v>
      </c>
      <c r="E64" s="270"/>
      <c r="F64" s="270"/>
      <c r="G64" s="270"/>
      <c r="H64" s="270"/>
      <c r="I64" s="270"/>
      <c r="J64" s="270"/>
      <c r="K64" s="320"/>
      <c r="L64" s="270"/>
      <c r="M64" s="315"/>
      <c r="N64" s="332"/>
      <c r="R64" s="12"/>
      <c r="S64" s="12"/>
      <c r="T64" s="12"/>
    </row>
    <row r="65" spans="1:22" x14ac:dyDescent="0.35">
      <c r="A65" s="316" t="s">
        <v>387</v>
      </c>
      <c r="B65" s="307" t="s">
        <v>126</v>
      </c>
      <c r="C65" s="85" t="s">
        <v>388</v>
      </c>
      <c r="D65" s="86" t="s">
        <v>254</v>
      </c>
      <c r="E65" s="310" t="s">
        <v>101</v>
      </c>
      <c r="F65" s="310" t="s">
        <v>101</v>
      </c>
      <c r="G65" s="310" t="s">
        <v>101</v>
      </c>
      <c r="H65" s="310" t="s">
        <v>101</v>
      </c>
      <c r="I65" s="310" t="s">
        <v>101</v>
      </c>
      <c r="J65" s="310" t="s">
        <v>159</v>
      </c>
      <c r="K65" s="319" t="s">
        <v>435</v>
      </c>
      <c r="L65" s="310"/>
      <c r="M65" s="314"/>
      <c r="N65" s="330"/>
      <c r="R65" s="12" t="str">
        <f>IF(OR(J65='Drop downs'!$G$7,J65='Drop downs'!$G$5), B65&amp;": "&amp;K65&amp;CHAR(10),"")</f>
        <v/>
      </c>
      <c r="S65" s="12" t="str">
        <f>IF(J65='Drop downs'!$G$2,B65&amp;": "&amp;K65&amp;""," ")</f>
        <v xml:space="preserve"> </v>
      </c>
      <c r="T65" s="12" t="str">
        <f>IF(M3_Deliveries_and_Construction!E65='Drop downs'!$B$6,M3_Deliveries_and_Construction!B65&amp;": "&amp;M3_Deliveries_and_Construction!K65&amp;"","")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19" t="s">
        <v>254</v>
      </c>
      <c r="E71" s="270"/>
      <c r="F71" s="270"/>
      <c r="G71" s="270"/>
      <c r="H71" s="270"/>
      <c r="I71" s="270"/>
      <c r="J71" s="270"/>
      <c r="K71" s="320"/>
      <c r="L71" s="270"/>
      <c r="M71" s="315"/>
      <c r="N71" s="332"/>
      <c r="R71" s="12"/>
      <c r="S71" s="12"/>
      <c r="T71" s="12"/>
    </row>
    <row r="72" spans="1:22" x14ac:dyDescent="0.35">
      <c r="A72" s="316" t="s">
        <v>395</v>
      </c>
      <c r="B72" s="307" t="s">
        <v>127</v>
      </c>
      <c r="C72" s="85" t="s">
        <v>396</v>
      </c>
      <c r="D72" s="86" t="s">
        <v>254</v>
      </c>
      <c r="E72" s="310" t="s">
        <v>101</v>
      </c>
      <c r="F72" s="310" t="s">
        <v>101</v>
      </c>
      <c r="G72" s="310" t="s">
        <v>101</v>
      </c>
      <c r="H72" s="310" t="s">
        <v>101</v>
      </c>
      <c r="I72" s="310" t="s">
        <v>101</v>
      </c>
      <c r="J72" s="310" t="s">
        <v>159</v>
      </c>
      <c r="K72" s="311" t="s">
        <v>435</v>
      </c>
      <c r="L72" s="310"/>
      <c r="M72" s="314"/>
      <c r="N72" s="330"/>
      <c r="R72" s="12" t="str">
        <f>IF(OR(J72='Drop downs'!$G$7,J72='Drop downs'!$G$5), B72&amp;": "&amp;K72&amp;CHAR(10),"")</f>
        <v/>
      </c>
      <c r="S72" s="12" t="str">
        <f>IF(J72='Drop downs'!$G$2,B72&amp;": "&amp;K72&amp;""," ")</f>
        <v xml:space="preserve"> </v>
      </c>
      <c r="T72" s="12" t="str">
        <f>IF(M3_Deliveries_and_Construction!E72='Drop downs'!$B$6,M3_Deliveries_and_Construction!B72&amp;": "&amp;M3_Deliveries_and_Construction!K72&amp;"","")</f>
        <v/>
      </c>
      <c r="U72" t="str">
        <f t="shared" si="0"/>
        <v/>
      </c>
      <c r="V72" t="str">
        <f>IF(N72&gt;0,B72&amp;":"&amp;N72&amp;"
","")</f>
        <v/>
      </c>
    </row>
    <row r="73" spans="1:22" x14ac:dyDescent="0.35">
      <c r="A73" s="317"/>
      <c r="B73" s="308"/>
      <c r="C73" s="83" t="s">
        <v>397</v>
      </c>
      <c r="D73" s="24" t="s">
        <v>254</v>
      </c>
      <c r="E73" s="298"/>
      <c r="F73" s="298"/>
      <c r="G73" s="298"/>
      <c r="H73" s="298"/>
      <c r="I73" s="298"/>
      <c r="J73" s="298"/>
      <c r="K73" s="312"/>
      <c r="L73" s="298"/>
      <c r="M73" s="233"/>
      <c r="N73" s="331"/>
      <c r="R73" s="12"/>
      <c r="S73" s="12"/>
      <c r="T73" s="12"/>
    </row>
    <row r="74" spans="1:22" x14ac:dyDescent="0.35">
      <c r="A74" s="317"/>
      <c r="B74" s="308"/>
      <c r="C74" s="83" t="s">
        <v>398</v>
      </c>
      <c r="D74" s="24" t="s">
        <v>254</v>
      </c>
      <c r="E74" s="298"/>
      <c r="F74" s="298"/>
      <c r="G74" s="298"/>
      <c r="H74" s="298"/>
      <c r="I74" s="298"/>
      <c r="J74" s="298"/>
      <c r="K74" s="312"/>
      <c r="L74" s="298"/>
      <c r="M74" s="233"/>
      <c r="N74" s="331"/>
      <c r="R74" s="12"/>
      <c r="S74" s="12"/>
      <c r="T74" s="12"/>
    </row>
    <row r="75" spans="1:22" x14ac:dyDescent="0.35">
      <c r="A75" s="317"/>
      <c r="B75" s="308"/>
      <c r="C75" s="83" t="s">
        <v>399</v>
      </c>
      <c r="D75" s="24" t="s">
        <v>254</v>
      </c>
      <c r="E75" s="298"/>
      <c r="F75" s="298"/>
      <c r="G75" s="298"/>
      <c r="H75" s="298"/>
      <c r="I75" s="298"/>
      <c r="J75" s="298"/>
      <c r="K75" s="312"/>
      <c r="L75" s="298"/>
      <c r="M75" s="233"/>
      <c r="N75" s="331"/>
      <c r="R75" s="12"/>
      <c r="S75" s="12"/>
      <c r="T75" s="12"/>
    </row>
    <row r="76" spans="1:22" ht="15" thickBot="1" x14ac:dyDescent="0.4">
      <c r="A76" s="318"/>
      <c r="B76" s="309"/>
      <c r="C76" s="89" t="s">
        <v>400</v>
      </c>
      <c r="D76" s="19" t="s">
        <v>254</v>
      </c>
      <c r="E76" s="299"/>
      <c r="F76" s="299"/>
      <c r="G76" s="299"/>
      <c r="H76" s="299"/>
      <c r="I76" s="299"/>
      <c r="J76" s="299"/>
      <c r="K76" s="313"/>
      <c r="L76" s="270"/>
      <c r="M76" s="315"/>
      <c r="N76" s="332"/>
      <c r="R76" s="12"/>
      <c r="S76" s="12"/>
      <c r="T76" s="12"/>
    </row>
    <row r="77" spans="1:22" x14ac:dyDescent="0.35">
      <c r="A77" s="453" t="s">
        <v>401</v>
      </c>
      <c r="B77" s="307" t="s">
        <v>128</v>
      </c>
      <c r="C77" s="85" t="s">
        <v>402</v>
      </c>
      <c r="D77" s="86" t="s">
        <v>254</v>
      </c>
      <c r="E77" s="272" t="s">
        <v>101</v>
      </c>
      <c r="F77" s="272" t="s">
        <v>101</v>
      </c>
      <c r="G77" s="272" t="s">
        <v>101</v>
      </c>
      <c r="H77" s="272" t="s">
        <v>101</v>
      </c>
      <c r="I77" s="272" t="s">
        <v>101</v>
      </c>
      <c r="J77" s="272" t="s">
        <v>159</v>
      </c>
      <c r="K77" s="300" t="s">
        <v>435</v>
      </c>
      <c r="L77" s="310"/>
      <c r="M77" s="314"/>
      <c r="N77" s="330"/>
      <c r="R77" s="12" t="str">
        <f>IF(OR(J77='Drop downs'!$G$7,J77='Drop downs'!$G$5), B77&amp;": "&amp;K77&amp;CHAR(10),"")</f>
        <v/>
      </c>
      <c r="S77" s="12" t="str">
        <f>IF(J77='Drop downs'!$G$2,B77&amp;": "&amp;K77&amp;""," ")</f>
        <v xml:space="preserve"> </v>
      </c>
      <c r="T77" s="12" t="str">
        <f>IF(M3_Deliveries_and_Construction!E77='Drop downs'!$B$6,M3_Deliveries_and_Construction!B77&amp;": "&amp;M3_Deliveries_and_Construction!K77&amp;"","")</f>
        <v/>
      </c>
      <c r="U77" t="str">
        <f t="shared" ref="U77:U84" si="1">IF(M77&gt;0,B77&amp;":"&amp;M77&amp;"
","")</f>
        <v/>
      </c>
      <c r="V77" t="str">
        <f>IF(N77&gt;0,B77&amp;":"&amp;N77&amp;"
","")</f>
        <v/>
      </c>
    </row>
    <row r="78" spans="1:22" x14ac:dyDescent="0.35">
      <c r="A78" s="455"/>
      <c r="B78" s="308"/>
      <c r="C78" s="83" t="s">
        <v>403</v>
      </c>
      <c r="D78" s="24" t="s">
        <v>254</v>
      </c>
      <c r="E78" s="298"/>
      <c r="F78" s="298"/>
      <c r="G78" s="298"/>
      <c r="H78" s="298"/>
      <c r="I78" s="298"/>
      <c r="J78" s="298"/>
      <c r="K78" s="236"/>
      <c r="L78" s="298"/>
      <c r="M78" s="233"/>
      <c r="N78" s="331"/>
      <c r="R78" s="12"/>
      <c r="S78" s="12"/>
      <c r="T78" s="12"/>
    </row>
    <row r="79" spans="1:22" x14ac:dyDescent="0.35">
      <c r="A79" s="455"/>
      <c r="B79" s="308"/>
      <c r="C79" s="83" t="s">
        <v>404</v>
      </c>
      <c r="D79" s="24" t="s">
        <v>254</v>
      </c>
      <c r="E79" s="298"/>
      <c r="F79" s="298"/>
      <c r="G79" s="298"/>
      <c r="H79" s="298"/>
      <c r="I79" s="298"/>
      <c r="J79" s="298"/>
      <c r="K79" s="236"/>
      <c r="L79" s="298"/>
      <c r="M79" s="233"/>
      <c r="N79" s="331"/>
      <c r="R79" s="12"/>
      <c r="S79" s="12"/>
      <c r="T79" s="12"/>
    </row>
    <row r="80" spans="1:22" x14ac:dyDescent="0.35">
      <c r="A80" s="455"/>
      <c r="B80" s="308"/>
      <c r="C80" s="84" t="s">
        <v>405</v>
      </c>
      <c r="D80" s="24" t="s">
        <v>254</v>
      </c>
      <c r="E80" s="298"/>
      <c r="F80" s="298"/>
      <c r="G80" s="298"/>
      <c r="H80" s="298"/>
      <c r="I80" s="298"/>
      <c r="J80" s="298"/>
      <c r="K80" s="236"/>
      <c r="L80" s="298"/>
      <c r="M80" s="233"/>
      <c r="N80" s="331"/>
      <c r="R80" s="12"/>
      <c r="S80" s="12"/>
      <c r="T80" s="12"/>
    </row>
    <row r="81" spans="1:22" ht="29" x14ac:dyDescent="0.35">
      <c r="A81" s="455"/>
      <c r="B81" s="308"/>
      <c r="C81" s="84" t="s">
        <v>406</v>
      </c>
      <c r="D81" s="24" t="s">
        <v>254</v>
      </c>
      <c r="E81" s="298"/>
      <c r="F81" s="298"/>
      <c r="G81" s="298"/>
      <c r="H81" s="298"/>
      <c r="I81" s="298"/>
      <c r="J81" s="298"/>
      <c r="K81" s="236"/>
      <c r="L81" s="298"/>
      <c r="M81" s="233"/>
      <c r="N81" s="331"/>
      <c r="R81" s="12"/>
      <c r="S81" s="12"/>
      <c r="T81" s="12"/>
    </row>
    <row r="82" spans="1:22" ht="29" x14ac:dyDescent="0.35">
      <c r="A82" s="455"/>
      <c r="B82" s="308"/>
      <c r="C82" s="84" t="s">
        <v>407</v>
      </c>
      <c r="D82" s="24" t="s">
        <v>254</v>
      </c>
      <c r="E82" s="298"/>
      <c r="F82" s="298"/>
      <c r="G82" s="298"/>
      <c r="H82" s="298"/>
      <c r="I82" s="298"/>
      <c r="J82" s="298"/>
      <c r="K82" s="236"/>
      <c r="L82" s="298"/>
      <c r="M82" s="233"/>
      <c r="N82" s="331"/>
      <c r="R82" s="12"/>
      <c r="S82" s="12"/>
      <c r="T82" s="12"/>
    </row>
    <row r="83" spans="1:22" ht="15" thickBot="1" x14ac:dyDescent="0.4">
      <c r="A83" s="454"/>
      <c r="B83" s="309"/>
      <c r="C83" s="98" t="s">
        <v>408</v>
      </c>
      <c r="D83" s="19" t="s">
        <v>254</v>
      </c>
      <c r="E83" s="270"/>
      <c r="F83" s="270"/>
      <c r="G83" s="270"/>
      <c r="H83" s="270"/>
      <c r="I83" s="270"/>
      <c r="J83" s="270"/>
      <c r="K83" s="320"/>
      <c r="L83" s="270"/>
      <c r="M83" s="315"/>
      <c r="N83" s="332"/>
      <c r="R83" s="12"/>
      <c r="S83" s="12"/>
      <c r="T83" s="12"/>
    </row>
    <row r="84" spans="1:22" x14ac:dyDescent="0.35">
      <c r="A84" s="453" t="s">
        <v>409</v>
      </c>
      <c r="B84" s="307" t="s">
        <v>129</v>
      </c>
      <c r="C84" s="99" t="s">
        <v>410</v>
      </c>
      <c r="D84" s="86" t="s">
        <v>254</v>
      </c>
      <c r="E84" s="310" t="s">
        <v>101</v>
      </c>
      <c r="F84" s="310" t="s">
        <v>101</v>
      </c>
      <c r="G84" s="310" t="s">
        <v>101</v>
      </c>
      <c r="H84" s="310" t="s">
        <v>101</v>
      </c>
      <c r="I84" s="310" t="s">
        <v>101</v>
      </c>
      <c r="J84" s="310" t="s">
        <v>159</v>
      </c>
      <c r="K84" s="319" t="s">
        <v>435</v>
      </c>
      <c r="L84" s="319"/>
      <c r="M84" s="356"/>
      <c r="N84" s="349"/>
      <c r="R84" s="12" t="str">
        <f>IF(OR(J84='Drop downs'!$G$7,J84='Drop downs'!$G$5), B84&amp;": "&amp;#REF!&amp;CHAR(10),"")</f>
        <v/>
      </c>
      <c r="S84" s="12" t="str">
        <f>IF(J84='Drop downs'!$G$2,B84&amp;": "&amp;#REF!&amp;""," ")</f>
        <v xml:space="preserve"> </v>
      </c>
      <c r="T84" s="12" t="str">
        <f>IF(M3_Deliveries_and_Construction!E84='Drop downs'!$B$6,M3_Deliveries_and_Construction!B84&amp;": "&amp;M3_Deliveries_and_Construction!#REF!&amp;"","")</f>
        <v/>
      </c>
      <c r="U84" t="str">
        <f t="shared" si="1"/>
        <v/>
      </c>
      <c r="V84" t="str">
        <f>IF(N84&gt;0,B84&amp;":"&amp;N84&amp;"
","")</f>
        <v/>
      </c>
    </row>
    <row r="85" spans="1:22" x14ac:dyDescent="0.35">
      <c r="A85" s="455"/>
      <c r="B85" s="308"/>
      <c r="C85" s="84" t="s">
        <v>411</v>
      </c>
      <c r="D85" s="24" t="s">
        <v>254</v>
      </c>
      <c r="E85" s="298"/>
      <c r="F85" s="298"/>
      <c r="G85" s="298"/>
      <c r="H85" s="298"/>
      <c r="I85" s="298"/>
      <c r="J85" s="298"/>
      <c r="K85" s="236"/>
      <c r="L85" s="236"/>
      <c r="M85" s="357"/>
      <c r="N85" s="350"/>
      <c r="R85" s="12"/>
      <c r="S85" s="12"/>
      <c r="T85" s="12"/>
    </row>
    <row r="86" spans="1:22" x14ac:dyDescent="0.35">
      <c r="A86" s="455"/>
      <c r="B86" s="308"/>
      <c r="C86" s="84" t="s">
        <v>412</v>
      </c>
      <c r="D86" s="24" t="s">
        <v>254</v>
      </c>
      <c r="E86" s="298"/>
      <c r="F86" s="298"/>
      <c r="G86" s="298"/>
      <c r="H86" s="298"/>
      <c r="I86" s="298"/>
      <c r="J86" s="298"/>
      <c r="K86" s="236"/>
      <c r="L86" s="236"/>
      <c r="M86" s="357"/>
      <c r="N86" s="350"/>
      <c r="R86" s="12"/>
      <c r="S86" s="12"/>
      <c r="T86" s="12"/>
    </row>
    <row r="87" spans="1:22" ht="15" thickBot="1" x14ac:dyDescent="0.4">
      <c r="A87" s="456"/>
      <c r="B87" s="309"/>
      <c r="C87" s="87" t="s">
        <v>413</v>
      </c>
      <c r="D87" s="88" t="s">
        <v>254</v>
      </c>
      <c r="E87" s="299"/>
      <c r="F87" s="299"/>
      <c r="G87" s="299"/>
      <c r="H87" s="299"/>
      <c r="I87" s="299"/>
      <c r="J87" s="299"/>
      <c r="K87" s="301"/>
      <c r="L87" s="301"/>
      <c r="M87" s="361"/>
      <c r="N87" s="351"/>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o/xkvo5PrABoiEfG+xaKOZgIQmsdySTARTS46TthD6OawZfdR2BwrhAk3PSepFU5EDXHKPH+37bPKhHxNUr0jA==" saltValue="FRRVxwoGz0IqoSKE+7crnA=="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L49:L53"/>
    <mergeCell ref="A49:A53"/>
    <mergeCell ref="E49:E53"/>
    <mergeCell ref="F49:F53"/>
    <mergeCell ref="G49:G53"/>
    <mergeCell ref="H49:H53"/>
    <mergeCell ref="I49:I53"/>
    <mergeCell ref="J49:J53"/>
    <mergeCell ref="K49:K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61" priority="43">
      <formula>$D50="No"</formula>
    </cfRule>
  </conditionalFormatting>
  <conditionalFormatting sqref="C8:D87">
    <cfRule type="expression" dxfId="60" priority="44">
      <formula>$D8="No"</formula>
    </cfRule>
  </conditionalFormatting>
  <conditionalFormatting sqref="J8">
    <cfRule type="cellIs" dxfId="59" priority="76" operator="equal">
      <formula>"Minor Negative"</formula>
    </cfRule>
    <cfRule type="cellIs" dxfId="58" priority="75" operator="equal">
      <formula>"Significant Negative"</formula>
    </cfRule>
    <cfRule type="cellIs" dxfId="57" priority="80" operator="equal">
      <formula>"Significant Positive"</formula>
    </cfRule>
    <cfRule type="cellIs" dxfId="56" priority="79" operator="equal">
      <formula>"Minor Positive"</formula>
    </cfRule>
    <cfRule type="cellIs" dxfId="55" priority="78" operator="equal">
      <formula>"Neutral"</formula>
    </cfRule>
    <cfRule type="cellIs" dxfId="54" priority="77" operator="equal">
      <formula>"Uncertain"</formula>
    </cfRule>
  </conditionalFormatting>
  <conditionalFormatting sqref="J18">
    <cfRule type="cellIs" dxfId="53" priority="15" operator="equal">
      <formula>"Uncertain"</formula>
    </cfRule>
    <cfRule type="cellIs" dxfId="52" priority="13" operator="equal">
      <formula>"Significant Negative"</formula>
    </cfRule>
    <cfRule type="cellIs" dxfId="51" priority="14" operator="equal">
      <formula>"Minor Negative"</formula>
    </cfRule>
    <cfRule type="cellIs" dxfId="50" priority="16" operator="equal">
      <formula>"Neutral"</formula>
    </cfRule>
    <cfRule type="cellIs" dxfId="49" priority="17" operator="equal">
      <formula>"Minor Positive"</formula>
    </cfRule>
    <cfRule type="cellIs" dxfId="48" priority="18" operator="equal">
      <formula>"Significant Positive"</formula>
    </cfRule>
  </conditionalFormatting>
  <conditionalFormatting sqref="J20">
    <cfRule type="cellIs" dxfId="47" priority="7" operator="equal">
      <formula>"Significant Negative"</formula>
    </cfRule>
    <cfRule type="cellIs" dxfId="46" priority="8" operator="equal">
      <formula>"Minor Negative"</formula>
    </cfRule>
    <cfRule type="cellIs" dxfId="45" priority="9" operator="equal">
      <formula>"Uncertain"</formula>
    </cfRule>
    <cfRule type="cellIs" dxfId="44" priority="10" operator="equal">
      <formula>"Neutral"</formula>
    </cfRule>
    <cfRule type="cellIs" dxfId="43" priority="11" operator="equal">
      <formula>"Minor Positive"</formula>
    </cfRule>
    <cfRule type="cellIs" dxfId="42" priority="12" operator="equal">
      <formula>"Significant Positive"</formula>
    </cfRule>
  </conditionalFormatting>
  <conditionalFormatting sqref="J28">
    <cfRule type="cellIs" dxfId="41" priority="2" operator="equal">
      <formula>"Minor Negative"</formula>
    </cfRule>
    <cfRule type="cellIs" dxfId="40" priority="3" operator="equal">
      <formula>"Uncertain"</formula>
    </cfRule>
    <cfRule type="cellIs" dxfId="39" priority="4" operator="equal">
      <formula>"Neutral"</formula>
    </cfRule>
    <cfRule type="cellIs" dxfId="38" priority="5" operator="equal">
      <formula>"Minor Positive"</formula>
    </cfRule>
    <cfRule type="cellIs" dxfId="37" priority="6" operator="equal">
      <formula>"Significant Positive"</formula>
    </cfRule>
    <cfRule type="cellIs" dxfId="36" priority="1" operator="equal">
      <formula>"Significant Negative"</formula>
    </cfRule>
  </conditionalFormatting>
  <conditionalFormatting sqref="J36">
    <cfRule type="cellIs" dxfId="35" priority="57" operator="equal">
      <formula>"Significant Negative"</formula>
    </cfRule>
    <cfRule type="cellIs" dxfId="34" priority="58" operator="equal">
      <formula>"Minor Negative"</formula>
    </cfRule>
    <cfRule type="cellIs" dxfId="33" priority="59" operator="equal">
      <formula>"Uncertain"</formula>
    </cfRule>
    <cfRule type="cellIs" dxfId="32" priority="60" operator="equal">
      <formula>"Neutral"</formula>
    </cfRule>
    <cfRule type="cellIs" dxfId="31" priority="62" operator="equal">
      <formula>"Significant Positive"</formula>
    </cfRule>
    <cfRule type="cellIs" dxfId="30" priority="61" operator="equal">
      <formula>"Minor Positive"</formula>
    </cfRule>
  </conditionalFormatting>
  <conditionalFormatting sqref="J42">
    <cfRule type="cellIs" dxfId="29" priority="51" operator="equal">
      <formula>"Significant Negative"</formula>
    </cfRule>
    <cfRule type="cellIs" dxfId="28" priority="52" operator="equal">
      <formula>"Minor Negative"</formula>
    </cfRule>
    <cfRule type="cellIs" dxfId="27" priority="53" operator="equal">
      <formula>"Uncertain"</formula>
    </cfRule>
    <cfRule type="cellIs" dxfId="26" priority="55" operator="equal">
      <formula>"Minor Positive"</formula>
    </cfRule>
    <cfRule type="cellIs" dxfId="25" priority="56" operator="equal">
      <formula>"Significant Positive"</formula>
    </cfRule>
    <cfRule type="cellIs" dxfId="24" priority="54" operator="equal">
      <formula>"Neutral"</formula>
    </cfRule>
  </conditionalFormatting>
  <conditionalFormatting sqref="J47">
    <cfRule type="cellIs" dxfId="23" priority="19" operator="equal">
      <formula>"Significant Negative"</formula>
    </cfRule>
    <cfRule type="cellIs" dxfId="22" priority="20" operator="equal">
      <formula>"Minor Negative"</formula>
    </cfRule>
    <cfRule type="cellIs" dxfId="21" priority="21" operator="equal">
      <formula>"Uncertain"</formula>
    </cfRule>
    <cfRule type="cellIs" dxfId="20" priority="22" operator="equal">
      <formula>"Neutral"</formula>
    </cfRule>
    <cfRule type="cellIs" dxfId="19" priority="23" operator="equal">
      <formula>"Minor Positive"</formula>
    </cfRule>
    <cfRule type="cellIs" dxfId="18" priority="24" operator="equal">
      <formula>"Significant Positive"</formula>
    </cfRule>
  </conditionalFormatting>
  <conditionalFormatting sqref="J49">
    <cfRule type="cellIs" dxfId="17" priority="30" operator="equal">
      <formula>"Significant Positive"</formula>
    </cfRule>
    <cfRule type="cellIs" dxfId="16" priority="29" operator="equal">
      <formula>"Minor Positive"</formula>
    </cfRule>
    <cfRule type="cellIs" dxfId="15" priority="28" operator="equal">
      <formula>"Neutral"</formula>
    </cfRule>
    <cfRule type="cellIs" dxfId="14" priority="27" operator="equal">
      <formula>"Uncertain"</formula>
    </cfRule>
    <cfRule type="cellIs" dxfId="13" priority="26" operator="equal">
      <formula>"Minor Negative"</formula>
    </cfRule>
    <cfRule type="cellIs" dxfId="12" priority="25" operator="equal">
      <formula>"Significant Negative"</formula>
    </cfRule>
  </conditionalFormatting>
  <conditionalFormatting sqref="J54">
    <cfRule type="cellIs" dxfId="11" priority="31" operator="equal">
      <formula>"Significant Negative"</formula>
    </cfRule>
    <cfRule type="cellIs" dxfId="10" priority="33" operator="equal">
      <formula>"Uncertain"</formula>
    </cfRule>
    <cfRule type="cellIs" dxfId="9" priority="34" operator="equal">
      <formula>"Neutral"</formula>
    </cfRule>
    <cfRule type="cellIs" dxfId="8" priority="35" operator="equal">
      <formula>"Minor Positive"</formula>
    </cfRule>
    <cfRule type="cellIs" dxfId="7" priority="36" operator="equal">
      <formula>"Significant Positive"</formula>
    </cfRule>
    <cfRule type="cellIs" dxfId="6" priority="32" operator="equal">
      <formula>"Minor Negative"</formula>
    </cfRule>
  </conditionalFormatting>
  <conditionalFormatting sqref="J57 J65 J72 J77 J84">
    <cfRule type="cellIs" dxfId="5" priority="38" operator="equal">
      <formula>"Minor Negative"</formula>
    </cfRule>
    <cfRule type="cellIs" dxfId="4" priority="39" operator="equal">
      <formula>"Uncertain"</formula>
    </cfRule>
    <cfRule type="cellIs" dxfId="3" priority="40" operator="equal">
      <formula>"Neutral"</formula>
    </cfRule>
    <cfRule type="cellIs" dxfId="2" priority="41" operator="equal">
      <formula>"Minor Positive"</formula>
    </cfRule>
    <cfRule type="cellIs" dxfId="1" priority="42" operator="equal">
      <formula>"Significant Positive"</formula>
    </cfRule>
    <cfRule type="cellIs" dxfId="0" priority="37" operator="equal">
      <formula>"Significant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9597334-AB1E-473E-BBCF-D362BCA152AC}">
          <x14:formula1>
            <xm:f>'Drop downs'!$G$2:$G$7</xm:f>
          </x14:formula1>
          <xm:sqref>J8 J49 J47 J20 J36 J42 J77 J84 J54 J57 J65 J72 J18 J28</xm:sqref>
        </x14:dataValidation>
        <x14:dataValidation type="list" allowBlank="1" showInputMessage="1" showErrorMessage="1" xr:uid="{AC75CFDC-E165-4DE4-A9D0-C0ECEA98539C}">
          <x14:formula1>
            <xm:f>'Drop downs'!$F$2:$F$6</xm:f>
          </x14:formula1>
          <xm:sqref>I8 I47 I49 I20 I36 I42 I77 I84 I54 I57 I65 I72 I18 I28</xm:sqref>
        </x14:dataValidation>
        <x14:dataValidation type="list" allowBlank="1" showInputMessage="1" showErrorMessage="1" xr:uid="{6ED0DC7F-DCA0-4851-8F69-99B1C1F0B195}">
          <x14:formula1>
            <xm:f>'Drop downs'!$E$2:$E$6</xm:f>
          </x14:formula1>
          <xm:sqref>H8 H47 H49 H20 H36 H42 H77 H84 H54 H57 H65 H72 H18 H28</xm:sqref>
        </x14:dataValidation>
        <x14:dataValidation type="list" allowBlank="1" showInputMessage="1" showErrorMessage="1" xr:uid="{572E98B6-C4BF-4700-9E8D-E849771562A0}">
          <x14:formula1>
            <xm:f>'Drop downs'!$D$2:$D$7</xm:f>
          </x14:formula1>
          <xm:sqref>G8 G47 G49 G20 G36 G42 G77 G84 G54 G57 G65 G72 G18 G28</xm:sqref>
        </x14:dataValidation>
        <x14:dataValidation type="list" allowBlank="1" showInputMessage="1" showErrorMessage="1" xr:uid="{FD5F24BE-23B4-476E-AADA-F06EB7A6AD41}">
          <x14:formula1>
            <xm:f>'Drop downs'!$C$2:$C$5</xm:f>
          </x14:formula1>
          <xm:sqref>F8 F47 F49 F20 F36 F42 F77 F84 F54 F57 F65 F72 F18 F28</xm:sqref>
        </x14:dataValidation>
        <x14:dataValidation type="list" allowBlank="1" showInputMessage="1" showErrorMessage="1" xr:uid="{24A56947-FD23-44A5-A851-4E6523584E6F}">
          <x14:formula1>
            <xm:f>'Drop downs'!$B$2:$B$4</xm:f>
          </x14:formula1>
          <xm:sqref>E8 E47 E49 E20 E36 E42 E77 E84 E54 E57 E65 E72 E18 E28</xm:sqref>
        </x14:dataValidation>
        <x14:dataValidation type="list" allowBlank="1" showInputMessage="1" showErrorMessage="1" xr:uid="{A12C0039-C593-4D00-A55D-E1BF71121A43}">
          <x14:formula1>
            <xm:f>'Drop downs'!$J$2:$J$3</xm:f>
          </x14:formula1>
          <xm:sqref>L8 L18 L20 L28 L36 L42 L49 L54 L57 L65 L72 L77 L47 L84</xm:sqref>
        </x14:dataValidation>
        <x14:dataValidation type="list" allowBlank="1" showInputMessage="1" showErrorMessage="1" xr:uid="{31466518-6A6B-41C0-9478-186E1FF1C40D}">
          <x14:formula1>
            <xm:f>'Drop downs'!$A$2:$A$3</xm:f>
          </x14:formula1>
          <xm:sqref>D8:D87</xm:sqref>
        </x14:dataValidation>
      </x14:dataValidations>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A2AA7-E5F2-47B9-BA4C-2006CA948355}">
  <sheetPr codeName="Sheet51"/>
  <dimension ref="A1:J18"/>
  <sheetViews>
    <sheetView workbookViewId="0">
      <selection activeCell="B21" sqref="B21"/>
    </sheetView>
  </sheetViews>
  <sheetFormatPr defaultRowHeight="14.5" x14ac:dyDescent="0.35"/>
  <cols>
    <col min="2" max="5" width="20.54296875" customWidth="1"/>
    <col min="6" max="6" width="25" customWidth="1"/>
    <col min="7" max="7" width="31" customWidth="1"/>
  </cols>
  <sheetData>
    <row r="1" spans="1:10" ht="29" x14ac:dyDescent="0.35">
      <c r="A1" t="s">
        <v>1365</v>
      </c>
      <c r="B1" s="11" t="s">
        <v>38</v>
      </c>
      <c r="C1" s="11" t="s">
        <v>39</v>
      </c>
      <c r="D1" s="11" t="s">
        <v>40</v>
      </c>
      <c r="E1" s="11" t="s">
        <v>41</v>
      </c>
      <c r="F1" s="11" t="s">
        <v>1366</v>
      </c>
      <c r="G1" s="11" t="s">
        <v>1367</v>
      </c>
      <c r="I1" t="s">
        <v>1368</v>
      </c>
      <c r="J1" t="s">
        <v>45</v>
      </c>
    </row>
    <row r="2" spans="1:10" x14ac:dyDescent="0.35">
      <c r="A2" t="s">
        <v>250</v>
      </c>
      <c r="B2" t="s">
        <v>418</v>
      </c>
      <c r="C2" t="s">
        <v>441</v>
      </c>
      <c r="D2" t="s">
        <v>1304</v>
      </c>
      <c r="E2" t="s">
        <v>477</v>
      </c>
      <c r="F2" t="s">
        <v>422</v>
      </c>
      <c r="G2" t="s">
        <v>154</v>
      </c>
      <c r="I2" t="s">
        <v>1369</v>
      </c>
      <c r="J2" t="s">
        <v>250</v>
      </c>
    </row>
    <row r="3" spans="1:10" x14ac:dyDescent="0.35">
      <c r="A3" t="s">
        <v>254</v>
      </c>
      <c r="B3" t="s">
        <v>432</v>
      </c>
      <c r="C3" t="s">
        <v>419</v>
      </c>
      <c r="D3" t="s">
        <v>537</v>
      </c>
      <c r="E3" t="s">
        <v>421</v>
      </c>
      <c r="F3" t="s">
        <v>436</v>
      </c>
      <c r="G3" t="s">
        <v>157</v>
      </c>
      <c r="I3" t="s">
        <v>1370</v>
      </c>
      <c r="J3" t="s">
        <v>254</v>
      </c>
    </row>
    <row r="4" spans="1:10" x14ac:dyDescent="0.35">
      <c r="B4" t="s">
        <v>101</v>
      </c>
      <c r="C4" t="s">
        <v>475</v>
      </c>
      <c r="D4" t="s">
        <v>519</v>
      </c>
      <c r="E4" t="s">
        <v>430</v>
      </c>
      <c r="F4" t="s">
        <v>428</v>
      </c>
      <c r="G4" t="s">
        <v>159</v>
      </c>
      <c r="I4" t="s">
        <v>1371</v>
      </c>
    </row>
    <row r="5" spans="1:10" x14ac:dyDescent="0.35">
      <c r="C5" t="s">
        <v>101</v>
      </c>
      <c r="D5" t="s">
        <v>424</v>
      </c>
      <c r="E5" t="s">
        <v>1342</v>
      </c>
      <c r="F5" t="s">
        <v>557</v>
      </c>
      <c r="G5" t="s">
        <v>162</v>
      </c>
    </row>
    <row r="6" spans="1:10" x14ac:dyDescent="0.35">
      <c r="D6" t="s">
        <v>420</v>
      </c>
      <c r="E6" t="s">
        <v>101</v>
      </c>
      <c r="F6" t="s">
        <v>101</v>
      </c>
      <c r="G6" t="s">
        <v>164</v>
      </c>
    </row>
    <row r="7" spans="1:10" x14ac:dyDescent="0.35">
      <c r="D7" t="s">
        <v>101</v>
      </c>
      <c r="G7" t="s">
        <v>166</v>
      </c>
    </row>
    <row r="18" spans="2:2" x14ac:dyDescent="0.35">
      <c r="B18" t="s">
        <v>278</v>
      </c>
    </row>
  </sheetData>
  <sheetProtection algorithmName="SHA-512" hashValue="m7vbNxqf2cTcZ1wa0cjhOX8ZWv8CtCMEuXx/jPX/kbsl5Y1O3FW/k+kRpka3RDSkMh0pYtC26782YR9XDcQ5lA==" saltValue="V4LZRwa1saDdkwETzbdJmg==" spinCount="100000" sheet="1" objects="1" scenarios="1"/>
  <pageMargins left="0.7" right="0.7" top="0.75" bottom="0.75" header="0.3" footer="0.3"/>
  <pageSetup orientation="portrait" r:id="rId1"/>
  <tableParts count="6">
    <tablePart r:id="rId2"/>
    <tablePart r:id="rId3"/>
    <tablePart r:id="rId4"/>
    <tablePart r:id="rId5"/>
    <tablePart r:id="rId6"/>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44AEB-2C42-4957-8596-AF8A05042C6B}">
  <sheetPr codeName="Sheet122">
    <tabColor rgb="FF7030A0"/>
  </sheetPr>
  <dimension ref="A1:V98"/>
  <sheetViews>
    <sheetView topLeftCell="A48" zoomScale="60" zoomScaleNormal="60" workbookViewId="0">
      <selection activeCell="I4" sqref="I4"/>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414</v>
      </c>
      <c r="D1" s="263"/>
      <c r="E1" s="263"/>
      <c r="F1" s="264"/>
      <c r="G1" s="16"/>
      <c r="I1" s="7"/>
      <c r="J1" s="7"/>
      <c r="K1" s="7"/>
    </row>
    <row r="2" spans="1:22" x14ac:dyDescent="0.35">
      <c r="A2" s="74" t="s">
        <v>29</v>
      </c>
      <c r="B2" s="9"/>
      <c r="C2" s="263" t="s">
        <v>415</v>
      </c>
      <c r="D2" s="263"/>
      <c r="E2" s="263"/>
      <c r="F2" s="264"/>
      <c r="I2" s="8"/>
      <c r="J2" s="8"/>
      <c r="K2" s="8"/>
    </row>
    <row r="3" spans="1:22" x14ac:dyDescent="0.35">
      <c r="A3" s="75" t="s">
        <v>30</v>
      </c>
      <c r="B3" s="4"/>
      <c r="C3" s="47" t="s">
        <v>443</v>
      </c>
      <c r="D3" s="47"/>
      <c r="E3" s="47"/>
      <c r="F3" s="48"/>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320</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250</v>
      </c>
      <c r="E8" s="325" t="s">
        <v>418</v>
      </c>
      <c r="F8" s="325" t="s">
        <v>419</v>
      </c>
      <c r="G8" s="325" t="s">
        <v>420</v>
      </c>
      <c r="H8" s="325" t="s">
        <v>421</v>
      </c>
      <c r="I8" s="325" t="s">
        <v>422</v>
      </c>
      <c r="J8" s="310" t="s">
        <v>154</v>
      </c>
      <c r="K8" s="319" t="s">
        <v>445</v>
      </c>
      <c r="L8" s="310" t="s">
        <v>250</v>
      </c>
      <c r="M8" s="314"/>
      <c r="N8" s="330"/>
      <c r="R8" s="12" t="str">
        <f>IF(OR(J8='Drop downs'!$G$7,J8='Drop downs'!$G$5), B8&amp;": "&amp;K8&amp;CHAR(10),"")</f>
        <v/>
      </c>
      <c r="S8" s="12" t="str">
        <f>IF(J8='Drop downs'!$G$2,B8&amp;": "&amp;K8&amp;""," ")</f>
        <v xml:space="preserve">IIA1: The strategy contributes to the achievement of objective IIA1 as it aims to direct employment and industrial land to appropriate locations, to meet current and future needs. Town centres will be improved to increase retail expenditure and secure the vitality and viability of the town centre network (e.g.: Wealdstone, Stanmore, Harrow Town Centre and North Harrow District Centre). These areas will be redeveloped and improved to provide retail, leisure (including arts and cultural), office and residential uses. Employment land (including for retail, leisure and hotel development) throughout the Borough will have been managed to preserve a supply most suited to existing and foreseeable needs.  Therefore, a potential significant positive effect is recorded.
</v>
      </c>
      <c r="T8" s="12" t="str">
        <f>IF(SS_ALT_1!E8='Drop downs'!$B$6,SS_ALT_1!B8&amp;": "&amp;SS_ALT_1!K8&amp;"","")</f>
        <v/>
      </c>
      <c r="U8" t="str">
        <f>IF(M8&gt;0,B8&amp;":"&amp;M8&amp;"
","")</f>
        <v/>
      </c>
      <c r="V8" t="str">
        <f>IF(N8&gt;0,B8&amp;":"&amp;N8&amp;"
","")</f>
        <v/>
      </c>
    </row>
    <row r="9" spans="1:22" x14ac:dyDescent="0.35">
      <c r="A9" s="317"/>
      <c r="B9" s="328"/>
      <c r="C9" s="24" t="s">
        <v>322</v>
      </c>
      <c r="D9" s="24" t="s">
        <v>250</v>
      </c>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t="s">
        <v>250</v>
      </c>
      <c r="E11" s="326"/>
      <c r="F11" s="326"/>
      <c r="G11" s="326"/>
      <c r="H11" s="326"/>
      <c r="I11" s="326"/>
      <c r="J11" s="298"/>
      <c r="K11" s="236"/>
      <c r="L11" s="298"/>
      <c r="M11" s="233"/>
      <c r="N11" s="331"/>
      <c r="R11" s="12"/>
      <c r="S11" s="12"/>
      <c r="T11" s="12"/>
    </row>
    <row r="12" spans="1:22" x14ac:dyDescent="0.35">
      <c r="A12" s="317"/>
      <c r="B12" s="328"/>
      <c r="C12" s="24" t="s">
        <v>325</v>
      </c>
      <c r="D12" s="24" t="s">
        <v>250</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ht="14.5" customHeight="1" x14ac:dyDescent="0.35">
      <c r="A14" s="317"/>
      <c r="B14" s="328"/>
      <c r="C14" s="24" t="s">
        <v>327</v>
      </c>
      <c r="D14" s="24" t="s">
        <v>250</v>
      </c>
      <c r="E14" s="326"/>
      <c r="F14" s="326"/>
      <c r="G14" s="326"/>
      <c r="H14" s="326"/>
      <c r="I14" s="326"/>
      <c r="J14" s="298"/>
      <c r="K14" s="236"/>
      <c r="L14" s="298"/>
      <c r="M14" s="233"/>
      <c r="N14" s="331"/>
      <c r="R14" s="12"/>
      <c r="S14" s="12"/>
      <c r="T14" s="12"/>
    </row>
    <row r="15" spans="1:22" x14ac:dyDescent="0.35">
      <c r="A15" s="317"/>
      <c r="B15" s="328"/>
      <c r="C15" s="24" t="s">
        <v>328</v>
      </c>
      <c r="D15" s="24" t="s">
        <v>250</v>
      </c>
      <c r="E15" s="326"/>
      <c r="F15" s="326"/>
      <c r="G15" s="326"/>
      <c r="H15" s="326"/>
      <c r="I15" s="326"/>
      <c r="J15" s="298"/>
      <c r="K15" s="236"/>
      <c r="L15" s="298"/>
      <c r="M15" s="233"/>
      <c r="N15" s="331"/>
      <c r="R15" s="12"/>
      <c r="S15" s="12"/>
      <c r="T15" s="12"/>
    </row>
    <row r="16" spans="1:22" ht="29" x14ac:dyDescent="0.35">
      <c r="A16" s="317"/>
      <c r="B16" s="328"/>
      <c r="C16" s="24" t="s">
        <v>329</v>
      </c>
      <c r="D16" s="24" t="s">
        <v>250</v>
      </c>
      <c r="E16" s="326"/>
      <c r="F16" s="326"/>
      <c r="G16" s="326"/>
      <c r="H16" s="326"/>
      <c r="I16" s="326"/>
      <c r="J16" s="298"/>
      <c r="K16" s="236"/>
      <c r="L16" s="298"/>
      <c r="M16" s="233"/>
      <c r="N16" s="331"/>
      <c r="R16" s="12"/>
      <c r="S16" s="12"/>
      <c r="T16" s="12"/>
    </row>
    <row r="17" spans="1:22" ht="49" customHeight="1" thickBot="1" x14ac:dyDescent="0.4">
      <c r="A17" s="318"/>
      <c r="B17" s="267"/>
      <c r="C17" s="19" t="s">
        <v>330</v>
      </c>
      <c r="D17" s="19" t="s">
        <v>250</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250</v>
      </c>
      <c r="E18" s="310" t="s">
        <v>418</v>
      </c>
      <c r="F18" s="310" t="s">
        <v>419</v>
      </c>
      <c r="G18" s="310" t="s">
        <v>424</v>
      </c>
      <c r="H18" s="310" t="s">
        <v>421</v>
      </c>
      <c r="I18" s="310" t="s">
        <v>422</v>
      </c>
      <c r="J18" s="310" t="s">
        <v>157</v>
      </c>
      <c r="K18" s="319" t="s">
        <v>446</v>
      </c>
      <c r="L18" s="310" t="s">
        <v>250</v>
      </c>
      <c r="M18" s="314"/>
      <c r="N18" s="330"/>
      <c r="R18" s="12" t="str">
        <f>IF(OR(J18='Drop downs'!$G$7,J18='Drop downs'!$G$5), B18&amp;": "&amp;K18&amp;CHAR(10),"")</f>
        <v/>
      </c>
      <c r="S18" s="12" t="str">
        <f>IF(J18='Drop downs'!$G$2,B18&amp;": "&amp;K18&amp;""," ")</f>
        <v xml:space="preserve"> </v>
      </c>
      <c r="T18" s="12" t="str">
        <f>IF(SS_ALT_1!E18='Drop downs'!$B$6,SS_ALT_1!B18&amp;": "&amp;SS_ALT_1!K18&amp;"","")</f>
        <v/>
      </c>
      <c r="U18" t="str">
        <f t="shared" ref="U18:U72" si="0">IF(M18&gt;0,B18&amp;":"&amp;M18&amp;"
","")</f>
        <v/>
      </c>
      <c r="V18" t="str">
        <f>IF(N18&gt;0,B18&amp;":"&amp;N18&amp;"
","")</f>
        <v/>
      </c>
    </row>
    <row r="19" spans="1:22" ht="100.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250</v>
      </c>
      <c r="E20" s="310" t="s">
        <v>418</v>
      </c>
      <c r="F20" s="310" t="s">
        <v>419</v>
      </c>
      <c r="G20" s="310" t="s">
        <v>420</v>
      </c>
      <c r="H20" s="310" t="s">
        <v>421</v>
      </c>
      <c r="I20" s="310" t="s">
        <v>422</v>
      </c>
      <c r="J20" s="310" t="s">
        <v>157</v>
      </c>
      <c r="K20" s="319" t="s">
        <v>447</v>
      </c>
      <c r="L20" s="310" t="s">
        <v>250</v>
      </c>
      <c r="M20" s="314"/>
      <c r="N20" s="330"/>
      <c r="R20" s="12" t="str">
        <f>IF(OR(J20='Drop downs'!$G$7,J20='Drop downs'!$G$5), B20&amp;": "&amp;K20&amp;CHAR(10),"")</f>
        <v/>
      </c>
      <c r="S20" s="12" t="str">
        <f>IF(J20='Drop downs'!$G$2,B20&amp;": "&amp;K20&amp;""," ")</f>
        <v xml:space="preserve"> </v>
      </c>
      <c r="T20" s="12" t="str">
        <f>IF(SS_ALT_1!E20='Drop downs'!$B$6,SS_ALT_1!B20&amp;": "&amp;SS_ALT_1!K20&amp;"","")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250</v>
      </c>
      <c r="E25" s="298"/>
      <c r="F25" s="298"/>
      <c r="G25" s="298"/>
      <c r="H25" s="298"/>
      <c r="I25" s="298"/>
      <c r="J25" s="298"/>
      <c r="K25" s="236"/>
      <c r="L25" s="298"/>
      <c r="M25" s="233"/>
      <c r="N25" s="331"/>
      <c r="R25" s="12"/>
      <c r="S25" s="12"/>
      <c r="T25" s="12"/>
    </row>
    <row r="26" spans="1:22" ht="14.5" customHeight="1" x14ac:dyDescent="0.35">
      <c r="A26" s="317"/>
      <c r="B26" s="308"/>
      <c r="C26" s="3" t="s">
        <v>341</v>
      </c>
      <c r="D26" s="24" t="s">
        <v>250</v>
      </c>
      <c r="E26" s="298"/>
      <c r="F26" s="298"/>
      <c r="G26" s="298"/>
      <c r="H26" s="298"/>
      <c r="I26" s="298"/>
      <c r="J26" s="298"/>
      <c r="K26" s="236"/>
      <c r="L26" s="298"/>
      <c r="M26" s="233"/>
      <c r="N26" s="331"/>
      <c r="R26" s="12"/>
      <c r="S26" s="12"/>
      <c r="T26" s="12"/>
    </row>
    <row r="27" spans="1:22" ht="29.5" thickBot="1" x14ac:dyDescent="0.4">
      <c r="A27" s="318"/>
      <c r="B27" s="309"/>
      <c r="C27" s="15" t="s">
        <v>342</v>
      </c>
      <c r="D27" s="24" t="s">
        <v>250</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250</v>
      </c>
      <c r="E28" s="310" t="s">
        <v>418</v>
      </c>
      <c r="F28" s="310" t="s">
        <v>419</v>
      </c>
      <c r="G28" s="310" t="s">
        <v>420</v>
      </c>
      <c r="H28" s="310" t="s">
        <v>421</v>
      </c>
      <c r="I28" s="310" t="s">
        <v>422</v>
      </c>
      <c r="J28" s="310" t="s">
        <v>157</v>
      </c>
      <c r="K28" s="319" t="s">
        <v>448</v>
      </c>
      <c r="L28" s="310" t="s">
        <v>250</v>
      </c>
      <c r="M28" s="314"/>
      <c r="N28" s="330"/>
      <c r="R28" s="12" t="str">
        <f>IF(OR(J28='Drop downs'!$G$7,J28='Drop downs'!$G$5), B28&amp;": "&amp;K28&amp;CHAR(10),"")</f>
        <v/>
      </c>
      <c r="S28" s="12" t="str">
        <f>IF(J28='Drop downs'!$G$2,B28&amp;": "&amp;K28&amp;""," ")</f>
        <v xml:space="preserve"> </v>
      </c>
      <c r="T28" s="12" t="str">
        <f>IF(SS_ALT_1!E28='Drop downs'!$B$6,SS_ALT_1!B28&amp;": "&amp;SS_ALT_1!K28&amp;"","")</f>
        <v/>
      </c>
      <c r="U28" t="str">
        <f t="shared" si="0"/>
        <v/>
      </c>
      <c r="V28" t="str">
        <f>IF(N28&gt;0,B28&amp;":"&amp;N28&amp;"
","")</f>
        <v/>
      </c>
    </row>
    <row r="29" spans="1:22" ht="29" x14ac:dyDescent="0.35">
      <c r="A29" s="317"/>
      <c r="B29" s="308"/>
      <c r="C29" s="83" t="s">
        <v>345</v>
      </c>
      <c r="D29" s="3" t="s">
        <v>250</v>
      </c>
      <c r="E29" s="298"/>
      <c r="F29" s="298"/>
      <c r="G29" s="298"/>
      <c r="H29" s="298"/>
      <c r="I29" s="298"/>
      <c r="J29" s="298"/>
      <c r="K29" s="236"/>
      <c r="L29" s="298"/>
      <c r="M29" s="233"/>
      <c r="N29" s="331"/>
      <c r="R29" s="12"/>
      <c r="S29" s="12"/>
      <c r="T29" s="12"/>
    </row>
    <row r="30" spans="1:22" x14ac:dyDescent="0.35">
      <c r="A30" s="317"/>
      <c r="B30" s="308"/>
      <c r="C30" s="83" t="s">
        <v>346</v>
      </c>
      <c r="D30" s="3" t="s">
        <v>250</v>
      </c>
      <c r="E30" s="298"/>
      <c r="F30" s="298"/>
      <c r="G30" s="298"/>
      <c r="H30" s="298"/>
      <c r="I30" s="298"/>
      <c r="J30" s="298"/>
      <c r="K30" s="236"/>
      <c r="L30" s="298"/>
      <c r="M30" s="233"/>
      <c r="N30" s="331"/>
      <c r="R30" s="12"/>
      <c r="S30" s="12"/>
      <c r="T30" s="12"/>
    </row>
    <row r="31" spans="1:22" ht="30" customHeight="1" x14ac:dyDescent="0.35">
      <c r="A31" s="317"/>
      <c r="B31" s="308"/>
      <c r="C31" s="83" t="s">
        <v>347</v>
      </c>
      <c r="D31" s="3" t="s">
        <v>250</v>
      </c>
      <c r="E31" s="298"/>
      <c r="F31" s="298"/>
      <c r="G31" s="298"/>
      <c r="H31" s="298"/>
      <c r="I31" s="298"/>
      <c r="J31" s="298"/>
      <c r="K31" s="236"/>
      <c r="L31" s="298"/>
      <c r="M31" s="233"/>
      <c r="N31" s="331"/>
      <c r="R31" s="12"/>
      <c r="S31" s="12"/>
      <c r="T31" s="12"/>
    </row>
    <row r="32" spans="1:22" x14ac:dyDescent="0.35">
      <c r="A32" s="317"/>
      <c r="B32" s="308"/>
      <c r="C32" s="83" t="s">
        <v>348</v>
      </c>
      <c r="D32" s="3" t="s">
        <v>250</v>
      </c>
      <c r="E32" s="298"/>
      <c r="F32" s="298"/>
      <c r="G32" s="298"/>
      <c r="H32" s="298"/>
      <c r="I32" s="298"/>
      <c r="J32" s="298"/>
      <c r="K32" s="236"/>
      <c r="L32" s="298"/>
      <c r="M32" s="233"/>
      <c r="N32" s="331"/>
      <c r="R32" s="12"/>
      <c r="S32" s="12"/>
      <c r="T32" s="12"/>
    </row>
    <row r="33" spans="1:22" x14ac:dyDescent="0.35">
      <c r="A33" s="317"/>
      <c r="B33" s="308"/>
      <c r="C33" s="83" t="s">
        <v>349</v>
      </c>
      <c r="D33" s="3" t="s">
        <v>250</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22"/>
      <c r="B35" s="309"/>
      <c r="C35" s="93" t="s">
        <v>351</v>
      </c>
      <c r="D35" s="80" t="s">
        <v>254</v>
      </c>
      <c r="E35" s="299"/>
      <c r="F35" s="299"/>
      <c r="G35" s="299"/>
      <c r="H35" s="299"/>
      <c r="I35" s="299"/>
      <c r="J35" s="299"/>
      <c r="K35" s="301"/>
      <c r="L35" s="299"/>
      <c r="M35" s="303"/>
      <c r="N35" s="333"/>
      <c r="R35" s="12"/>
      <c r="S35" s="12"/>
      <c r="T35" s="12"/>
    </row>
    <row r="36" spans="1:22" x14ac:dyDescent="0.35">
      <c r="A36" s="321" t="s">
        <v>352</v>
      </c>
      <c r="B36" s="307" t="s">
        <v>120</v>
      </c>
      <c r="C36" s="82" t="s">
        <v>353</v>
      </c>
      <c r="D36" s="82" t="s">
        <v>250</v>
      </c>
      <c r="E36" s="272" t="s">
        <v>418</v>
      </c>
      <c r="F36" s="272" t="s">
        <v>419</v>
      </c>
      <c r="G36" s="272" t="s">
        <v>420</v>
      </c>
      <c r="H36" s="272" t="s">
        <v>421</v>
      </c>
      <c r="I36" s="272" t="s">
        <v>428</v>
      </c>
      <c r="J36" s="272" t="s">
        <v>154</v>
      </c>
      <c r="K36" s="300" t="s">
        <v>449</v>
      </c>
      <c r="L36" s="272" t="s">
        <v>250</v>
      </c>
      <c r="M36" s="302"/>
      <c r="N36" s="334"/>
      <c r="R36" s="12" t="str">
        <f>IF(OR(J36='Drop downs'!$G$7,J36='Drop downs'!$G$5), B36&amp;": "&amp;K36&amp;CHAR(10),"")</f>
        <v/>
      </c>
      <c r="S36" s="12" t="str">
        <f>IF(J36='Drop downs'!$G$2,B36&amp;": "&amp;K36&amp;""," ")</f>
        <v xml:space="preserve">IIA5: The strategy contributes to the achievement of objective IIA5 as it aims to provide a minimum of 6,050 (net) homes during the Plan period. The housing needs of the Borough’s residents will have been met through provision of a range of housing types and tenures including provision of family sized affordable housing and supported housing for the elderly and vulnerable people. Within the Harrow and Wealdstone Opportunity Area, a minimum of 2,800 additional homes are to be delivered. The Borough's residential areas will be safeguarded for family housing. Therefore, a potential significant positive effect is recorded.
</v>
      </c>
      <c r="T36" s="12" t="str">
        <f>IF(SS_ALT_1!E36='Drop downs'!$B$6,SS_ALT_1!B36&amp;": "&amp;SS_ALT_1!K36&amp;"","")</f>
        <v/>
      </c>
      <c r="U36" t="str">
        <f t="shared" si="0"/>
        <v/>
      </c>
      <c r="V36" t="str">
        <f>IF(N36&gt;0,B36&amp;":"&amp;N36&amp;"
","")</f>
        <v/>
      </c>
    </row>
    <row r="37" spans="1:22" ht="29" x14ac:dyDescent="0.35">
      <c r="A37" s="317"/>
      <c r="B37" s="308"/>
      <c r="C37" s="3" t="s">
        <v>354</v>
      </c>
      <c r="D37" s="3" t="s">
        <v>250</v>
      </c>
      <c r="E37" s="298"/>
      <c r="F37" s="298"/>
      <c r="G37" s="298"/>
      <c r="H37" s="298"/>
      <c r="I37" s="298"/>
      <c r="J37" s="298"/>
      <c r="K37" s="236"/>
      <c r="L37" s="298"/>
      <c r="M37" s="233"/>
      <c r="N37" s="331"/>
      <c r="R37" s="12"/>
      <c r="S37" s="12"/>
      <c r="T37" s="12"/>
    </row>
    <row r="38" spans="1:22" x14ac:dyDescent="0.35">
      <c r="A38" s="317"/>
      <c r="B38" s="308"/>
      <c r="C38" s="3" t="s">
        <v>355</v>
      </c>
      <c r="D38" s="3" t="s">
        <v>250</v>
      </c>
      <c r="E38" s="298"/>
      <c r="F38" s="298"/>
      <c r="G38" s="298"/>
      <c r="H38" s="298"/>
      <c r="I38" s="298"/>
      <c r="J38" s="298"/>
      <c r="K38" s="236"/>
      <c r="L38" s="298"/>
      <c r="M38" s="233"/>
      <c r="N38" s="331"/>
      <c r="R38" s="12"/>
      <c r="S38" s="12"/>
      <c r="T38" s="12"/>
    </row>
    <row r="39" spans="1:22" ht="29" x14ac:dyDescent="0.35">
      <c r="A39" s="317"/>
      <c r="B39" s="308"/>
      <c r="C39" s="3" t="s">
        <v>356</v>
      </c>
      <c r="D39" s="3" t="s">
        <v>250</v>
      </c>
      <c r="E39" s="298"/>
      <c r="F39" s="298"/>
      <c r="G39" s="298"/>
      <c r="H39" s="298"/>
      <c r="I39" s="298"/>
      <c r="J39" s="298"/>
      <c r="K39" s="236"/>
      <c r="L39" s="298"/>
      <c r="M39" s="233"/>
      <c r="N39" s="331"/>
      <c r="R39" s="12"/>
      <c r="S39" s="12"/>
      <c r="T39" s="12"/>
    </row>
    <row r="40" spans="1:22" ht="43.5" x14ac:dyDescent="0.35">
      <c r="A40" s="317"/>
      <c r="B40" s="308"/>
      <c r="C40" s="3" t="s">
        <v>357</v>
      </c>
      <c r="D40" s="3" t="s">
        <v>250</v>
      </c>
      <c r="E40" s="298"/>
      <c r="F40" s="298"/>
      <c r="G40" s="298"/>
      <c r="H40" s="298"/>
      <c r="I40" s="298"/>
      <c r="J40" s="298"/>
      <c r="K40" s="236"/>
      <c r="L40" s="298"/>
      <c r="M40" s="233"/>
      <c r="N40" s="331"/>
      <c r="R40" s="12"/>
      <c r="S40" s="12"/>
      <c r="T40" s="12"/>
    </row>
    <row r="41" spans="1:22" ht="29.5" thickBot="1" x14ac:dyDescent="0.4">
      <c r="A41" s="322"/>
      <c r="B41" s="309"/>
      <c r="C41" s="80" t="s">
        <v>358</v>
      </c>
      <c r="D41" s="80" t="s">
        <v>250</v>
      </c>
      <c r="E41" s="299"/>
      <c r="F41" s="299"/>
      <c r="G41" s="299"/>
      <c r="H41" s="299"/>
      <c r="I41" s="299"/>
      <c r="J41" s="299"/>
      <c r="K41" s="301"/>
      <c r="L41" s="299"/>
      <c r="M41" s="303"/>
      <c r="N41" s="333"/>
      <c r="R41" s="12"/>
      <c r="S41" s="12"/>
      <c r="T41" s="12"/>
    </row>
    <row r="42" spans="1:22" ht="29" x14ac:dyDescent="0.35">
      <c r="A42" s="321" t="s">
        <v>359</v>
      </c>
      <c r="B42" s="307" t="s">
        <v>121</v>
      </c>
      <c r="C42" s="82" t="s">
        <v>360</v>
      </c>
      <c r="D42" s="82" t="s">
        <v>250</v>
      </c>
      <c r="E42" s="272" t="s">
        <v>418</v>
      </c>
      <c r="F42" s="272" t="s">
        <v>419</v>
      </c>
      <c r="G42" s="272" t="s">
        <v>420</v>
      </c>
      <c r="H42" s="272" t="s">
        <v>430</v>
      </c>
      <c r="I42" s="272" t="s">
        <v>422</v>
      </c>
      <c r="J42" s="272" t="s">
        <v>154</v>
      </c>
      <c r="K42" s="352" t="s">
        <v>450</v>
      </c>
      <c r="L42" s="272" t="s">
        <v>250</v>
      </c>
      <c r="M42" s="302"/>
      <c r="N42" s="334"/>
      <c r="R42" s="12" t="str">
        <f>IF(OR(J42='Drop downs'!$G$7,J42='Drop downs'!$G$5), B42&amp;": "&amp;K42&amp;CHAR(10),"")</f>
        <v/>
      </c>
      <c r="S42" s="12" t="str">
        <f>IF(J42='Drop downs'!$G$2,B42&amp;": "&amp;K42&amp;""," ")</f>
        <v xml:space="preserve">IIA6: The strategy contributes to the achievement of objective IIA6 as it aims to improve connectivity across the Borough through sustainable transport linkages. The strategy aims to work with neighbouring Boroughs to improve connectivity between Kenton Station and Northwick Park Station. Accessibility will be improved at Harrow-on-the-Hill Station, Harrow Bus Station and Harrow &amp; Wealdstone Station. Finally, improvements will be made to the walking network and pedestrian connectivity, particularly between Harrow Town Centre and Harrow on the Hill. Therefore, a potential significant positive effect is recorded.
</v>
      </c>
      <c r="T42" s="12" t="str">
        <f>IF(SS_ALT_1!E42='Drop downs'!$B$6,SS_ALT_1!B42&amp;": "&amp;SS_ALT_1!K42&amp;"","")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2"/>
      <c r="L43" s="298"/>
      <c r="M43" s="233"/>
      <c r="N43" s="331"/>
      <c r="R43" s="12"/>
      <c r="S43" s="12"/>
      <c r="T43" s="12"/>
    </row>
    <row r="44" spans="1:22" x14ac:dyDescent="0.35">
      <c r="A44" s="317"/>
      <c r="B44" s="308"/>
      <c r="C44" s="3" t="s">
        <v>362</v>
      </c>
      <c r="D44" s="3" t="s">
        <v>250</v>
      </c>
      <c r="E44" s="298"/>
      <c r="F44" s="298"/>
      <c r="G44" s="298"/>
      <c r="H44" s="298"/>
      <c r="I44" s="298"/>
      <c r="J44" s="298"/>
      <c r="K44" s="232"/>
      <c r="L44" s="298"/>
      <c r="M44" s="233"/>
      <c r="N44" s="331"/>
      <c r="R44" s="12"/>
      <c r="S44" s="12"/>
      <c r="T44" s="12"/>
    </row>
    <row r="45" spans="1:22" x14ac:dyDescent="0.35">
      <c r="A45" s="317"/>
      <c r="B45" s="308"/>
      <c r="C45" s="3" t="s">
        <v>363</v>
      </c>
      <c r="D45" s="3" t="s">
        <v>250</v>
      </c>
      <c r="E45" s="298"/>
      <c r="F45" s="298"/>
      <c r="G45" s="298"/>
      <c r="H45" s="298"/>
      <c r="I45" s="298"/>
      <c r="J45" s="298"/>
      <c r="K45" s="232"/>
      <c r="L45" s="298"/>
      <c r="M45" s="233"/>
      <c r="N45" s="331"/>
      <c r="R45" s="12"/>
      <c r="S45" s="12"/>
      <c r="T45" s="12"/>
    </row>
    <row r="46" spans="1:22" ht="76" customHeight="1" thickBot="1" x14ac:dyDescent="0.4">
      <c r="A46" s="322"/>
      <c r="B46" s="309"/>
      <c r="C46" s="80" t="s">
        <v>364</v>
      </c>
      <c r="D46" s="3" t="s">
        <v>250</v>
      </c>
      <c r="E46" s="299"/>
      <c r="F46" s="299"/>
      <c r="G46" s="299"/>
      <c r="H46" s="299"/>
      <c r="I46" s="299"/>
      <c r="J46" s="299"/>
      <c r="K46" s="353"/>
      <c r="L46" s="299"/>
      <c r="M46" s="303"/>
      <c r="N46" s="333"/>
      <c r="R46" s="12"/>
      <c r="S46" s="12"/>
      <c r="T46" s="12"/>
    </row>
    <row r="47" spans="1:22" ht="43.5" x14ac:dyDescent="0.35">
      <c r="A47" s="321" t="s">
        <v>365</v>
      </c>
      <c r="B47" s="307" t="s">
        <v>122</v>
      </c>
      <c r="C47" s="82" t="s">
        <v>366</v>
      </c>
      <c r="D47" s="82" t="s">
        <v>254</v>
      </c>
      <c r="E47" s="272" t="s">
        <v>101</v>
      </c>
      <c r="F47" s="272" t="s">
        <v>101</v>
      </c>
      <c r="G47" s="272" t="s">
        <v>101</v>
      </c>
      <c r="H47" s="272" t="s">
        <v>101</v>
      </c>
      <c r="I47" s="272" t="s">
        <v>101</v>
      </c>
      <c r="J47" s="272" t="s">
        <v>159</v>
      </c>
      <c r="K47" s="300" t="s">
        <v>435</v>
      </c>
      <c r="L47" s="272" t="s">
        <v>254</v>
      </c>
      <c r="M47" s="302"/>
      <c r="N47" s="334"/>
      <c r="R47" s="12" t="str">
        <f>IF(OR(J47='Drop downs'!$G$7,J47='Drop downs'!$G$5), B47&amp;": "&amp;K47&amp;CHAR(10),"")</f>
        <v/>
      </c>
      <c r="S47" s="12" t="str">
        <f>IF(J47='Drop downs'!$G$2,B47&amp;": "&amp;K47&amp;""," ")</f>
        <v xml:space="preserve"> </v>
      </c>
      <c r="T47" s="12" t="str">
        <f>IF(SS_ALT_1!E47='Drop downs'!$B$6,SS_ALT_1!B47&amp;": "&amp;SS_ALT_1!K47&amp;"","")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IF(SS_ALT_1!E48='Drop downs'!$B$6,SS_ALT_1!B48&amp;": "&amp;SS_ALT_1!K48&amp;"","")</f>
        <v xml:space="preserve">: </v>
      </c>
    </row>
    <row r="49" spans="1:22" ht="29" x14ac:dyDescent="0.35">
      <c r="A49" s="316" t="s">
        <v>368</v>
      </c>
      <c r="B49" s="307" t="s">
        <v>123</v>
      </c>
      <c r="C49" s="86" t="s">
        <v>369</v>
      </c>
      <c r="D49" s="86" t="s">
        <v>254</v>
      </c>
      <c r="E49" s="310" t="s">
        <v>101</v>
      </c>
      <c r="F49" s="310" t="s">
        <v>101</v>
      </c>
      <c r="G49" s="310" t="s">
        <v>101</v>
      </c>
      <c r="H49" s="344" t="s">
        <v>101</v>
      </c>
      <c r="I49" s="310" t="s">
        <v>101</v>
      </c>
      <c r="J49" s="310" t="s">
        <v>159</v>
      </c>
      <c r="K49" s="319" t="s">
        <v>435</v>
      </c>
      <c r="L49" s="310" t="s">
        <v>254</v>
      </c>
      <c r="M49" s="314"/>
      <c r="N49" s="330"/>
      <c r="R49" s="12" t="str">
        <f>IF(OR(J49='Drop downs'!$G$7,J49='Drop downs'!$G$5), B49&amp;": "&amp;K49&amp;CHAR(10),"")</f>
        <v/>
      </c>
      <c r="S49" s="12" t="str">
        <f>IF(J49='Drop downs'!$G$2,B49&amp;": "&amp;K49&amp;""," ")</f>
        <v xml:space="preserve"> </v>
      </c>
      <c r="T49" s="12" t="str">
        <f>IF(SS_ALT_1!E49='Drop downs'!$B$6,SS_ALT_1!B49&amp;": "&amp;SS_ALT_1!K49&amp;"","")</f>
        <v/>
      </c>
      <c r="U49" t="str">
        <f t="shared" si="0"/>
        <v/>
      </c>
      <c r="V49" t="str">
        <f>IF(N49&gt;0,B49&amp;":"&amp;N49&amp;"
","")</f>
        <v/>
      </c>
    </row>
    <row r="50" spans="1:22" x14ac:dyDescent="0.35">
      <c r="A50" s="317"/>
      <c r="B50" s="308"/>
      <c r="C50" s="24" t="s">
        <v>370</v>
      </c>
      <c r="D50" s="24" t="s">
        <v>254</v>
      </c>
      <c r="E50" s="298"/>
      <c r="F50" s="298"/>
      <c r="G50" s="298"/>
      <c r="H50" s="271"/>
      <c r="I50" s="298"/>
      <c r="J50" s="298"/>
      <c r="K50" s="236"/>
      <c r="L50" s="298"/>
      <c r="M50" s="233"/>
      <c r="N50" s="331"/>
      <c r="R50" s="12"/>
      <c r="S50" s="12"/>
      <c r="T50" s="12"/>
    </row>
    <row r="51" spans="1:22" x14ac:dyDescent="0.35">
      <c r="A51" s="317"/>
      <c r="B51" s="308"/>
      <c r="C51" s="97" t="s">
        <v>371</v>
      </c>
      <c r="D51" s="24" t="s">
        <v>254</v>
      </c>
      <c r="E51" s="298"/>
      <c r="F51" s="298"/>
      <c r="G51" s="298"/>
      <c r="H51" s="271"/>
      <c r="I51" s="298"/>
      <c r="J51" s="298"/>
      <c r="K51" s="236"/>
      <c r="L51" s="298"/>
      <c r="M51" s="233"/>
      <c r="N51" s="331"/>
      <c r="R51" s="12"/>
      <c r="S51" s="12"/>
      <c r="T51" s="12"/>
    </row>
    <row r="52" spans="1:22" x14ac:dyDescent="0.35">
      <c r="A52" s="317"/>
      <c r="B52" s="308"/>
      <c r="C52" s="24" t="s">
        <v>372</v>
      </c>
      <c r="D52" s="24" t="s">
        <v>254</v>
      </c>
      <c r="E52" s="298"/>
      <c r="F52" s="298"/>
      <c r="G52" s="298"/>
      <c r="H52" s="271"/>
      <c r="I52" s="298"/>
      <c r="J52" s="298"/>
      <c r="K52" s="236"/>
      <c r="L52" s="298"/>
      <c r="M52" s="233"/>
      <c r="N52" s="331"/>
      <c r="R52" s="12"/>
      <c r="S52" s="12"/>
      <c r="T52" s="12"/>
    </row>
    <row r="53" spans="1:22" ht="15" thickBot="1" x14ac:dyDescent="0.4">
      <c r="A53" s="318"/>
      <c r="B53" s="309"/>
      <c r="C53" s="19" t="s">
        <v>373</v>
      </c>
      <c r="D53" s="24" t="s">
        <v>254</v>
      </c>
      <c r="E53" s="270"/>
      <c r="F53" s="270"/>
      <c r="G53" s="270"/>
      <c r="H53" s="345"/>
      <c r="I53" s="270"/>
      <c r="J53" s="270"/>
      <c r="K53" s="32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435</v>
      </c>
      <c r="L54" s="310" t="s">
        <v>254</v>
      </c>
      <c r="M54" s="314"/>
      <c r="N54" s="330"/>
      <c r="R54" s="12" t="str">
        <f>IF(OR(J54='Drop downs'!$G$7,J54='Drop downs'!$G$5), B54&amp;": "&amp;K54&amp;CHAR(10),"")</f>
        <v/>
      </c>
      <c r="S54" s="12" t="str">
        <f>IF(J54='Drop downs'!$G$2,B54&amp;": "&amp;K54&amp;""," ")</f>
        <v xml:space="preserve"> </v>
      </c>
      <c r="T54" s="12" t="str">
        <f>IF(SS_ALT_1!E54='Drop downs'!$B$6,SS_ALT_1!B54&amp;": "&amp;SS_ALT_1!K54&amp;"","")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418</v>
      </c>
      <c r="F57" s="310" t="s">
        <v>419</v>
      </c>
      <c r="G57" s="344" t="s">
        <v>420</v>
      </c>
      <c r="H57" s="344" t="s">
        <v>421</v>
      </c>
      <c r="I57" s="310" t="s">
        <v>436</v>
      </c>
      <c r="J57" s="310" t="s">
        <v>157</v>
      </c>
      <c r="K57" s="319" t="s">
        <v>451</v>
      </c>
      <c r="L57" s="310" t="s">
        <v>250</v>
      </c>
      <c r="M57" s="314"/>
      <c r="N57" s="330"/>
      <c r="R57" s="12" t="str">
        <f>IF(OR(J57='Drop downs'!$G$7,J57='Drop downs'!$G$5), B57&amp;": "&amp;K57&amp;CHAR(10),"")</f>
        <v/>
      </c>
      <c r="S57" s="12" t="str">
        <f>IF(J57='Drop downs'!$G$2,B57&amp;": "&amp;K57&amp;""," ")</f>
        <v xml:space="preserve"> </v>
      </c>
      <c r="T57" s="12" t="str">
        <f>IF(SS_ALT_1!E57='Drop downs'!$B$6,SS_ALT_1!B57&amp;": "&amp;SS_ALT_1!K57&amp;"","")</f>
        <v/>
      </c>
      <c r="U57" t="str">
        <f t="shared" si="0"/>
        <v/>
      </c>
      <c r="V57" t="str">
        <f>IF(N57&gt;0,B57&amp;":"&amp;N57&amp;"
","")</f>
        <v/>
      </c>
    </row>
    <row r="58" spans="1:22" x14ac:dyDescent="0.35">
      <c r="A58" s="317"/>
      <c r="B58" s="308"/>
      <c r="C58" s="24" t="s">
        <v>380</v>
      </c>
      <c r="D58" s="24" t="s">
        <v>250</v>
      </c>
      <c r="E58" s="298"/>
      <c r="F58" s="298"/>
      <c r="G58" s="271"/>
      <c r="H58" s="271"/>
      <c r="I58" s="298"/>
      <c r="J58" s="298"/>
      <c r="K58" s="236"/>
      <c r="L58" s="298"/>
      <c r="M58" s="233"/>
      <c r="N58" s="331"/>
      <c r="R58" s="12"/>
      <c r="S58" s="12"/>
      <c r="T58" s="12"/>
    </row>
    <row r="59" spans="1:22" x14ac:dyDescent="0.35">
      <c r="A59" s="317"/>
      <c r="B59" s="308"/>
      <c r="C59" s="24" t="s">
        <v>381</v>
      </c>
      <c r="D59" s="24" t="s">
        <v>250</v>
      </c>
      <c r="E59" s="298"/>
      <c r="F59" s="298"/>
      <c r="G59" s="271"/>
      <c r="H59" s="271"/>
      <c r="I59" s="298"/>
      <c r="J59" s="298"/>
      <c r="K59" s="236"/>
      <c r="L59" s="298"/>
      <c r="M59" s="233"/>
      <c r="N59" s="331"/>
      <c r="R59" s="12"/>
      <c r="S59" s="12"/>
      <c r="T59" s="12"/>
    </row>
    <row r="60" spans="1:22" x14ac:dyDescent="0.35">
      <c r="A60" s="317"/>
      <c r="B60" s="308"/>
      <c r="C60" s="24" t="s">
        <v>382</v>
      </c>
      <c r="D60" s="24" t="s">
        <v>250</v>
      </c>
      <c r="E60" s="298"/>
      <c r="F60" s="298"/>
      <c r="G60" s="271"/>
      <c r="H60" s="271"/>
      <c r="I60" s="298"/>
      <c r="J60" s="298"/>
      <c r="K60" s="236"/>
      <c r="L60" s="298"/>
      <c r="M60" s="233"/>
      <c r="N60" s="331"/>
      <c r="R60" s="12"/>
      <c r="S60" s="12"/>
      <c r="T60" s="12"/>
    </row>
    <row r="61" spans="1:22" x14ac:dyDescent="0.35">
      <c r="A61" s="317"/>
      <c r="B61" s="308"/>
      <c r="C61" s="24" t="s">
        <v>383</v>
      </c>
      <c r="D61" s="24" t="s">
        <v>254</v>
      </c>
      <c r="E61" s="298"/>
      <c r="F61" s="298"/>
      <c r="G61" s="271"/>
      <c r="H61" s="271"/>
      <c r="I61" s="298"/>
      <c r="J61" s="298"/>
      <c r="K61" s="236"/>
      <c r="L61" s="298"/>
      <c r="M61" s="233"/>
      <c r="N61" s="331"/>
      <c r="R61" s="12"/>
      <c r="S61" s="12"/>
      <c r="T61" s="12"/>
    </row>
    <row r="62" spans="1:22" x14ac:dyDescent="0.35">
      <c r="A62" s="317"/>
      <c r="B62" s="308"/>
      <c r="C62" s="24" t="s">
        <v>384</v>
      </c>
      <c r="D62" s="24" t="s">
        <v>250</v>
      </c>
      <c r="E62" s="298"/>
      <c r="F62" s="298"/>
      <c r="G62" s="271"/>
      <c r="H62" s="271"/>
      <c r="I62" s="298"/>
      <c r="J62" s="298"/>
      <c r="K62" s="236"/>
      <c r="L62" s="298"/>
      <c r="M62" s="233"/>
      <c r="N62" s="331"/>
      <c r="R62" s="12"/>
      <c r="S62" s="12"/>
      <c r="T62" s="12"/>
    </row>
    <row r="63" spans="1:22" ht="29" x14ac:dyDescent="0.35">
      <c r="A63" s="317"/>
      <c r="B63" s="308"/>
      <c r="C63" s="24" t="s">
        <v>385</v>
      </c>
      <c r="D63" s="24" t="s">
        <v>250</v>
      </c>
      <c r="E63" s="298"/>
      <c r="F63" s="298"/>
      <c r="G63" s="271"/>
      <c r="H63" s="271"/>
      <c r="I63" s="298"/>
      <c r="J63" s="298"/>
      <c r="K63" s="236"/>
      <c r="L63" s="298"/>
      <c r="M63" s="233"/>
      <c r="N63" s="331"/>
      <c r="R63" s="12"/>
      <c r="S63" s="12"/>
      <c r="T63" s="12"/>
    </row>
    <row r="64" spans="1:22" ht="28" customHeight="1" thickBot="1" x14ac:dyDescent="0.4">
      <c r="A64" s="318"/>
      <c r="B64" s="309"/>
      <c r="C64" s="19" t="s">
        <v>386</v>
      </c>
      <c r="D64" s="19" t="s">
        <v>254</v>
      </c>
      <c r="E64" s="270"/>
      <c r="F64" s="270"/>
      <c r="G64" s="345"/>
      <c r="H64" s="345"/>
      <c r="I64" s="270"/>
      <c r="J64" s="270"/>
      <c r="K64" s="320"/>
      <c r="L64" s="270"/>
      <c r="M64" s="315"/>
      <c r="N64" s="332"/>
      <c r="R64" s="12"/>
      <c r="S64" s="12"/>
      <c r="T64" s="12"/>
    </row>
    <row r="65" spans="1:22" x14ac:dyDescent="0.35">
      <c r="A65" s="316" t="s">
        <v>387</v>
      </c>
      <c r="B65" s="307" t="s">
        <v>126</v>
      </c>
      <c r="C65" s="85" t="s">
        <v>452</v>
      </c>
      <c r="D65" s="86" t="s">
        <v>250</v>
      </c>
      <c r="E65" s="310" t="s">
        <v>418</v>
      </c>
      <c r="F65" s="310" t="s">
        <v>419</v>
      </c>
      <c r="G65" s="310" t="s">
        <v>420</v>
      </c>
      <c r="H65" s="310" t="s">
        <v>421</v>
      </c>
      <c r="I65" s="310" t="s">
        <v>436</v>
      </c>
      <c r="J65" s="310" t="s">
        <v>157</v>
      </c>
      <c r="K65" s="319" t="s">
        <v>453</v>
      </c>
      <c r="L65" s="310" t="s">
        <v>250</v>
      </c>
      <c r="M65" s="314"/>
      <c r="N65" s="330"/>
      <c r="R65" s="12" t="str">
        <f>IF(OR(J65='Drop downs'!$G$7,J65='Drop downs'!$G$5), B65&amp;": "&amp;K65&amp;CHAR(10),"")</f>
        <v/>
      </c>
      <c r="S65" s="12" t="str">
        <f>IF(J65='Drop downs'!$G$2,B65&amp;": "&amp;K65&amp;""," ")</f>
        <v xml:space="preserve"> </v>
      </c>
      <c r="T65" s="12" t="str">
        <f>IF(SS_ALT_1!E65='Drop downs'!$B$6,SS_ALT_1!B65&amp;": "&amp;SS_ALT_1!K65&amp;"","")</f>
        <v/>
      </c>
      <c r="U65" t="str">
        <f t="shared" si="0"/>
        <v/>
      </c>
      <c r="V65" t="str">
        <f>IF(N65&gt;0,B65&amp;":"&amp;N65&amp;"
","")</f>
        <v/>
      </c>
    </row>
    <row r="66" spans="1:22" x14ac:dyDescent="0.35">
      <c r="A66" s="317"/>
      <c r="B66" s="308"/>
      <c r="C66" s="83" t="s">
        <v>389</v>
      </c>
      <c r="D66" s="24" t="s">
        <v>250</v>
      </c>
      <c r="E66" s="298"/>
      <c r="F66" s="298"/>
      <c r="G66" s="298"/>
      <c r="H66" s="298"/>
      <c r="I66" s="298"/>
      <c r="J66" s="298"/>
      <c r="K66" s="236"/>
      <c r="L66" s="298"/>
      <c r="M66" s="233"/>
      <c r="N66" s="331"/>
      <c r="R66" s="12"/>
      <c r="S66" s="12"/>
      <c r="T66" s="12"/>
    </row>
    <row r="67" spans="1:22" ht="29" x14ac:dyDescent="0.35">
      <c r="A67" s="317"/>
      <c r="B67" s="308"/>
      <c r="C67" s="83" t="s">
        <v>390</v>
      </c>
      <c r="D67" s="24" t="s">
        <v>250</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454</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70"/>
      <c r="F71" s="270"/>
      <c r="G71" s="270"/>
      <c r="H71" s="270"/>
      <c r="I71" s="270"/>
      <c r="J71" s="270"/>
      <c r="K71" s="320"/>
      <c r="L71" s="270"/>
      <c r="M71" s="315"/>
      <c r="N71" s="332"/>
      <c r="R71" s="12"/>
      <c r="S71" s="12"/>
      <c r="T71" s="12"/>
    </row>
    <row r="72" spans="1:22" x14ac:dyDescent="0.35">
      <c r="A72" s="316" t="s">
        <v>395</v>
      </c>
      <c r="B72" s="307" t="s">
        <v>127</v>
      </c>
      <c r="C72" s="85" t="s">
        <v>396</v>
      </c>
      <c r="D72" s="86" t="s">
        <v>250</v>
      </c>
      <c r="E72" s="310" t="s">
        <v>418</v>
      </c>
      <c r="F72" s="310" t="s">
        <v>419</v>
      </c>
      <c r="G72" s="310" t="s">
        <v>420</v>
      </c>
      <c r="H72" s="310" t="s">
        <v>421</v>
      </c>
      <c r="I72" s="310" t="s">
        <v>422</v>
      </c>
      <c r="J72" s="310" t="s">
        <v>154</v>
      </c>
      <c r="K72" s="311" t="s">
        <v>455</v>
      </c>
      <c r="L72" s="310" t="s">
        <v>250</v>
      </c>
      <c r="M72" s="314"/>
      <c r="N72" s="330"/>
      <c r="R72" s="12" t="str">
        <f>IF(OR(J72='Drop downs'!$G$7,J72='Drop downs'!$G$5), B72&amp;": "&amp;K72&amp;CHAR(10),"")</f>
        <v/>
      </c>
      <c r="S72" s="12" t="str">
        <f>IF(J72='Drop downs'!$G$2,B72&amp;": "&amp;K72&amp;""," ")</f>
        <v xml:space="preserve">IIA12: The strategy contributes to the achievement of objective IIA12 as it aims for all development to contribute to local distinctiveness, achieving high standards of sustainability, public realm and residential quality/design. For example, suburban areas will be safeguarded as areas of low density, family housing in order to protect suburban character. The strategy also aims for the Borough’s Metropolitan Open Land, Green Belt and other open space (including gardens) to be maintained through no development. As a result, housing development will be directed to areas that have little/no impact on the character of an area. Views of St. Mary’s Church and Harrow Weald Ridge should also be protected. Therefore, a potential significant positive effect is recorded.
</v>
      </c>
      <c r="T72" s="12" t="str">
        <f>IF(SS_ALT_1!E72='Drop downs'!$B$6,SS_ALT_1!B72&amp;": "&amp;SS_ALT_1!K72&amp;"","")</f>
        <v/>
      </c>
      <c r="U72" t="str">
        <f t="shared" si="0"/>
        <v/>
      </c>
      <c r="V72" t="str">
        <f>IF(N72&gt;0,B72&amp;":"&amp;N72&amp;"
","")</f>
        <v/>
      </c>
    </row>
    <row r="73" spans="1:22" x14ac:dyDescent="0.35">
      <c r="A73" s="317"/>
      <c r="B73" s="308"/>
      <c r="C73" s="83" t="s">
        <v>397</v>
      </c>
      <c r="D73" s="24" t="s">
        <v>250</v>
      </c>
      <c r="E73" s="298"/>
      <c r="F73" s="298"/>
      <c r="G73" s="298"/>
      <c r="H73" s="298"/>
      <c r="I73" s="298"/>
      <c r="J73" s="298"/>
      <c r="K73" s="312"/>
      <c r="L73" s="298"/>
      <c r="M73" s="233"/>
      <c r="N73" s="331"/>
      <c r="R73" s="12"/>
      <c r="S73" s="12"/>
      <c r="T73" s="12"/>
    </row>
    <row r="74" spans="1:22" x14ac:dyDescent="0.35">
      <c r="A74" s="317"/>
      <c r="B74" s="308"/>
      <c r="C74" s="83" t="s">
        <v>398</v>
      </c>
      <c r="D74" s="24" t="s">
        <v>250</v>
      </c>
      <c r="E74" s="298"/>
      <c r="F74" s="298"/>
      <c r="G74" s="298"/>
      <c r="H74" s="298"/>
      <c r="I74" s="298"/>
      <c r="J74" s="298"/>
      <c r="K74" s="312"/>
      <c r="L74" s="298"/>
      <c r="M74" s="233"/>
      <c r="N74" s="331"/>
      <c r="R74" s="12"/>
      <c r="S74" s="12"/>
      <c r="T74" s="12"/>
    </row>
    <row r="75" spans="1:22" x14ac:dyDescent="0.35">
      <c r="A75" s="317"/>
      <c r="B75" s="308"/>
      <c r="C75" s="83" t="s">
        <v>399</v>
      </c>
      <c r="D75" s="24" t="s">
        <v>250</v>
      </c>
      <c r="E75" s="298"/>
      <c r="F75" s="298"/>
      <c r="G75" s="298"/>
      <c r="H75" s="298"/>
      <c r="I75" s="298"/>
      <c r="J75" s="298"/>
      <c r="K75" s="312"/>
      <c r="L75" s="298"/>
      <c r="M75" s="233"/>
      <c r="N75" s="331"/>
      <c r="R75" s="12"/>
      <c r="S75" s="12"/>
      <c r="T75" s="12"/>
    </row>
    <row r="76" spans="1:22" ht="149.5" customHeight="1" thickBot="1" x14ac:dyDescent="0.4">
      <c r="A76" s="322"/>
      <c r="B76" s="309"/>
      <c r="C76" s="87" t="s">
        <v>400</v>
      </c>
      <c r="D76" s="24" t="s">
        <v>254</v>
      </c>
      <c r="E76" s="299"/>
      <c r="F76" s="299"/>
      <c r="G76" s="299"/>
      <c r="H76" s="299"/>
      <c r="I76" s="299"/>
      <c r="J76" s="299"/>
      <c r="K76" s="313"/>
      <c r="L76" s="299"/>
      <c r="M76" s="303"/>
      <c r="N76" s="333"/>
      <c r="R76" s="12"/>
      <c r="S76" s="12"/>
      <c r="T76" s="12"/>
    </row>
    <row r="77" spans="1:22" x14ac:dyDescent="0.35">
      <c r="A77" s="304" t="s">
        <v>401</v>
      </c>
      <c r="B77" s="307" t="s">
        <v>128</v>
      </c>
      <c r="C77" s="91" t="s">
        <v>402</v>
      </c>
      <c r="D77" s="82" t="s">
        <v>250</v>
      </c>
      <c r="E77" s="272" t="s">
        <v>418</v>
      </c>
      <c r="F77" s="272" t="s">
        <v>441</v>
      </c>
      <c r="G77" s="272" t="s">
        <v>420</v>
      </c>
      <c r="H77" s="272" t="s">
        <v>421</v>
      </c>
      <c r="I77" s="272" t="s">
        <v>422</v>
      </c>
      <c r="J77" s="272" t="s">
        <v>157</v>
      </c>
      <c r="K77" s="300" t="s">
        <v>456</v>
      </c>
      <c r="L77" s="272" t="s">
        <v>254</v>
      </c>
      <c r="M77" s="302"/>
      <c r="N77" s="334"/>
      <c r="R77" s="12" t="str">
        <f>IF(OR(J77='Drop downs'!$G$7,J77='Drop downs'!$G$5), B77&amp;": "&amp;K77&amp;CHAR(10),"")</f>
        <v/>
      </c>
      <c r="S77" s="12" t="str">
        <f>IF(J77='Drop downs'!$G$2,B77&amp;": "&amp;K77&amp;""," ")</f>
        <v xml:space="preserve"> </v>
      </c>
      <c r="T77" s="12" t="str">
        <f>IF(SS_ALT_1!E77='Drop downs'!$B$6,SS_ALT_1!B77&amp;": "&amp;SS_ALT_1!K77&amp;"","")</f>
        <v/>
      </c>
      <c r="U77" t="str">
        <f t="shared" ref="U77:U84" si="1">IF(M77&gt;0,B77&amp;":"&amp;M77&amp;"
","")</f>
        <v/>
      </c>
      <c r="V77" t="str">
        <f>IF(N77&gt;0,B77&amp;":"&amp;N77&amp;"
","")</f>
        <v/>
      </c>
    </row>
    <row r="78" spans="1:22" x14ac:dyDescent="0.35">
      <c r="A78" s="305"/>
      <c r="B78" s="308"/>
      <c r="C78" s="83" t="s">
        <v>403</v>
      </c>
      <c r="D78" s="3" t="s">
        <v>250</v>
      </c>
      <c r="E78" s="298"/>
      <c r="F78" s="298"/>
      <c r="G78" s="298"/>
      <c r="H78" s="298"/>
      <c r="I78" s="298"/>
      <c r="J78" s="298"/>
      <c r="K78" s="236"/>
      <c r="L78" s="298"/>
      <c r="M78" s="233"/>
      <c r="N78" s="331"/>
      <c r="R78" s="12"/>
      <c r="S78" s="12"/>
      <c r="T78" s="12"/>
    </row>
    <row r="79" spans="1:22" x14ac:dyDescent="0.35">
      <c r="A79" s="305"/>
      <c r="B79" s="308"/>
      <c r="C79" s="83" t="s">
        <v>404</v>
      </c>
      <c r="D79" s="3" t="s">
        <v>254</v>
      </c>
      <c r="E79" s="298"/>
      <c r="F79" s="298"/>
      <c r="G79" s="298"/>
      <c r="H79" s="298"/>
      <c r="I79" s="298"/>
      <c r="J79" s="298"/>
      <c r="K79" s="236"/>
      <c r="L79" s="298"/>
      <c r="M79" s="233"/>
      <c r="N79" s="331"/>
      <c r="R79" s="12"/>
      <c r="S79" s="12"/>
      <c r="T79" s="12"/>
    </row>
    <row r="80" spans="1:22" x14ac:dyDescent="0.35">
      <c r="A80" s="305"/>
      <c r="B80" s="308"/>
      <c r="C80" s="84" t="s">
        <v>405</v>
      </c>
      <c r="D80" s="3" t="s">
        <v>254</v>
      </c>
      <c r="E80" s="298"/>
      <c r="F80" s="298"/>
      <c r="G80" s="298"/>
      <c r="H80" s="298"/>
      <c r="I80" s="298"/>
      <c r="J80" s="298"/>
      <c r="K80" s="236"/>
      <c r="L80" s="298"/>
      <c r="M80" s="233"/>
      <c r="N80" s="331"/>
      <c r="R80" s="12"/>
      <c r="S80" s="12"/>
      <c r="T80" s="12"/>
    </row>
    <row r="81" spans="1:22" ht="29" x14ac:dyDescent="0.35">
      <c r="A81" s="305"/>
      <c r="B81" s="308"/>
      <c r="C81" s="84" t="s">
        <v>406</v>
      </c>
      <c r="D81" s="3" t="s">
        <v>254</v>
      </c>
      <c r="E81" s="298"/>
      <c r="F81" s="298"/>
      <c r="G81" s="298"/>
      <c r="H81" s="298"/>
      <c r="I81" s="298"/>
      <c r="J81" s="298"/>
      <c r="K81" s="236"/>
      <c r="L81" s="298"/>
      <c r="M81" s="233"/>
      <c r="N81" s="331"/>
      <c r="R81" s="12"/>
      <c r="S81" s="12"/>
      <c r="T81" s="12"/>
    </row>
    <row r="82" spans="1:22" ht="29" x14ac:dyDescent="0.35">
      <c r="A82" s="305"/>
      <c r="B82" s="308"/>
      <c r="C82" s="84" t="s">
        <v>407</v>
      </c>
      <c r="D82" s="3" t="s">
        <v>254</v>
      </c>
      <c r="E82" s="298"/>
      <c r="F82" s="298"/>
      <c r="G82" s="298"/>
      <c r="H82" s="298"/>
      <c r="I82" s="298"/>
      <c r="J82" s="298"/>
      <c r="K82" s="236"/>
      <c r="L82" s="298"/>
      <c r="M82" s="233"/>
      <c r="N82" s="331"/>
      <c r="R82" s="12"/>
      <c r="S82" s="12"/>
      <c r="T82" s="12"/>
    </row>
    <row r="83" spans="1:22" ht="15" thickBot="1" x14ac:dyDescent="0.4">
      <c r="A83" s="306"/>
      <c r="B83" s="309"/>
      <c r="C83" s="90" t="s">
        <v>408</v>
      </c>
      <c r="D83" s="3" t="s">
        <v>254</v>
      </c>
      <c r="E83" s="299"/>
      <c r="F83" s="299"/>
      <c r="G83" s="299"/>
      <c r="H83" s="299"/>
      <c r="I83" s="299"/>
      <c r="J83" s="299"/>
      <c r="K83" s="301"/>
      <c r="L83" s="299"/>
      <c r="M83" s="303"/>
      <c r="N83" s="333"/>
      <c r="R83" s="12"/>
      <c r="S83" s="12"/>
      <c r="T83" s="12"/>
    </row>
    <row r="84" spans="1:22" x14ac:dyDescent="0.35">
      <c r="A84" s="304" t="s">
        <v>409</v>
      </c>
      <c r="B84" s="307" t="s">
        <v>129</v>
      </c>
      <c r="C84" s="101" t="s">
        <v>410</v>
      </c>
      <c r="D84" s="82" t="s">
        <v>250</v>
      </c>
      <c r="E84" s="272" t="s">
        <v>418</v>
      </c>
      <c r="F84" s="272" t="s">
        <v>419</v>
      </c>
      <c r="G84" s="272" t="s">
        <v>424</v>
      </c>
      <c r="H84" s="272" t="s">
        <v>421</v>
      </c>
      <c r="I84" s="272" t="s">
        <v>436</v>
      </c>
      <c r="J84" s="272" t="s">
        <v>157</v>
      </c>
      <c r="K84" s="300" t="s">
        <v>457</v>
      </c>
      <c r="L84" s="272" t="s">
        <v>250</v>
      </c>
      <c r="M84" s="302"/>
      <c r="N84" s="334"/>
      <c r="R84" s="12" t="str">
        <f>IF(OR(J84='Drop downs'!$G$7,J84='Drop downs'!$G$5), B84&amp;": "&amp;K84&amp;CHAR(10),"")</f>
        <v/>
      </c>
      <c r="S84" s="12" t="str">
        <f>IF(J84='Drop downs'!$G$2,B84&amp;": "&amp;K84&amp;""," ")</f>
        <v xml:space="preserve"> </v>
      </c>
      <c r="T84" s="12" t="str">
        <f>IF(SS_ALT_1!E84='Drop downs'!$B$6,SS_ALT_1!B84&amp;": "&amp;SS_ALT_1!K84&amp;"","")</f>
        <v/>
      </c>
      <c r="U84" t="str">
        <f t="shared" si="1"/>
        <v/>
      </c>
      <c r="V84" t="str">
        <f>IF(N84&gt;0,B84&amp;":"&amp;N84&amp;"
","")</f>
        <v/>
      </c>
    </row>
    <row r="85" spans="1:22" x14ac:dyDescent="0.35">
      <c r="A85" s="305"/>
      <c r="B85" s="308"/>
      <c r="C85" s="84" t="s">
        <v>411</v>
      </c>
      <c r="D85" s="3" t="s">
        <v>254</v>
      </c>
      <c r="E85" s="298"/>
      <c r="F85" s="298"/>
      <c r="G85" s="298"/>
      <c r="H85" s="298"/>
      <c r="I85" s="298"/>
      <c r="J85" s="298"/>
      <c r="K85" s="236"/>
      <c r="L85" s="298"/>
      <c r="M85" s="233"/>
      <c r="N85" s="331"/>
      <c r="R85" s="12"/>
      <c r="S85" s="12"/>
      <c r="T85" s="12"/>
    </row>
    <row r="86" spans="1:22" x14ac:dyDescent="0.35">
      <c r="A86" s="305"/>
      <c r="B86" s="308"/>
      <c r="C86" s="84" t="s">
        <v>412</v>
      </c>
      <c r="D86" s="3" t="s">
        <v>254</v>
      </c>
      <c r="E86" s="298"/>
      <c r="F86" s="298"/>
      <c r="G86" s="298"/>
      <c r="H86" s="298"/>
      <c r="I86" s="298"/>
      <c r="J86" s="298"/>
      <c r="K86" s="236"/>
      <c r="L86" s="298"/>
      <c r="M86" s="233"/>
      <c r="N86" s="331"/>
      <c r="R86" s="12"/>
      <c r="S86" s="12"/>
      <c r="T86" s="12"/>
    </row>
    <row r="87" spans="1:22" ht="47.15" customHeight="1" thickBot="1" x14ac:dyDescent="0.4">
      <c r="A87" s="306"/>
      <c r="B87" s="309"/>
      <c r="C87" s="87" t="s">
        <v>413</v>
      </c>
      <c r="D87" s="3" t="s">
        <v>254</v>
      </c>
      <c r="E87" s="299"/>
      <c r="F87" s="299"/>
      <c r="G87" s="299"/>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IIA1: The strategy contributes to the achievement of objective IIA1 as it aims to direct employment and industrial land to appropriate locations, to meet current and future needs. Town centres will be improved to increase retail expenditure and secure the vitality and viability of the town centre network (e.g.: Wealdstone, Stanmore, Harrow Town Centre and North Harrow District Centre). These areas will be redeveloped and improved to provide retail, leisure (including arts and cultural), office and residential uses. Employment land (including for retail, leisure and hotel development) throughout the Borough will have been managed to preserve a supply most suited to existing and foreseeable needs.  Therefore, a potential significant positive effect is recorded.
   IIA5: The strategy contributes to the achievement of objective IIA5 as it aims to provide a minimum of 6,050 (net) homes during the Plan period. The housing needs of the Borough’s residents will have been met through provision of a range of housing types and tenures including provision of family sized affordable housing and supported housing for the elderly and vulnerable people. Within the Harrow and Wealdstone Opportunity Area, a minimum of 2,800 additional homes are to be delivered. The Borough's residential areas will be safeguarded for family housing. Therefore, a potential significant positive effect is recorded.
IIA6: The strategy contributes to the achievement of objective IIA6 as it aims to improve connectivity across the Borough through sustainable transport linkages. The strategy aims to work with neighbouring Boroughs to improve connectivity between Kenton Station and Northwick Park Station. Accessibility will be improved at Harrow-on-the-Hill Station, Harrow Bus Station and Harrow &amp; Wealdstone Station. Finally, improvements will be made to the walking network and pedestrian connectivity, particularly between Harrow Town Centre and Harrow on the Hill. Therefore, a potential significant positive effect is recorded.
      IIA12: The strategy contributes to the achievement of objective IIA12 as it aims for all development to contribute to local distinctiveness, achieving high standards of sustainability, public realm and residential quality/design. For example, suburban areas will be safeguarded as areas of low density, family housing in order to protect suburban character. The strategy also aims for the Borough’s Metropolitan Open Land, Green Belt and other open space (including gardens) to be maintained through no development. As a result, housing development will be directed to areas that have little/no impact on the character of an area. Views of St. Mary’s Church and Harrow Weald Ridge should also be protected. Therefore, a potential significant positive effect is recorded.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fPtc7DX4WkhOXU8/USiPRxvUBj1wwxiSt5HnBfg2jTj44019/N58tf2LIQLliR2AioZ0p++OlgQhfmGnc1IVHg==" saltValue="OXd+TB1YdNYfx1ZAX4Pj5Q==" spinCount="100000" sheet="1" objects="1" scenarios="1"/>
  <autoFilter ref="A7:M87" xr:uid="{D2C47CAF-421C-4D58-AA7A-22430CCF83D7}"/>
  <mergeCells count="183">
    <mergeCell ref="A97:N97"/>
    <mergeCell ref="A98:N98"/>
    <mergeCell ref="N65:N71"/>
    <mergeCell ref="N72:N76"/>
    <mergeCell ref="N77:N83"/>
    <mergeCell ref="N84:N87"/>
    <mergeCell ref="A89:N89"/>
    <mergeCell ref="A90:N90"/>
    <mergeCell ref="A91:N91"/>
    <mergeCell ref="A92:N92"/>
    <mergeCell ref="A93:N93"/>
    <mergeCell ref="I84:I87"/>
    <mergeCell ref="J84:J87"/>
    <mergeCell ref="K84:K87"/>
    <mergeCell ref="L84:L87"/>
    <mergeCell ref="M84:M87"/>
    <mergeCell ref="A84:A87"/>
    <mergeCell ref="B84:B87"/>
    <mergeCell ref="E84:E87"/>
    <mergeCell ref="F84:F87"/>
    <mergeCell ref="G84:G87"/>
    <mergeCell ref="H84:H87"/>
    <mergeCell ref="A94:N94"/>
    <mergeCell ref="A95:N95"/>
    <mergeCell ref="N18:N19"/>
    <mergeCell ref="N20:N27"/>
    <mergeCell ref="N28:N35"/>
    <mergeCell ref="N36:N41"/>
    <mergeCell ref="N42:N46"/>
    <mergeCell ref="N47:N48"/>
    <mergeCell ref="N49:N53"/>
    <mergeCell ref="N54:N56"/>
    <mergeCell ref="N57:N64"/>
    <mergeCell ref="A96:N96"/>
    <mergeCell ref="H77:H83"/>
    <mergeCell ref="I77:I83"/>
    <mergeCell ref="J77:J83"/>
    <mergeCell ref="K77:K83"/>
    <mergeCell ref="L77:L83"/>
    <mergeCell ref="M77:M83"/>
    <mergeCell ref="I72:I76"/>
    <mergeCell ref="J72:J76"/>
    <mergeCell ref="K72:K76"/>
    <mergeCell ref="L72:L76"/>
    <mergeCell ref="M72:M76"/>
    <mergeCell ref="H72:H76"/>
    <mergeCell ref="A77:A83"/>
    <mergeCell ref="B77:B83"/>
    <mergeCell ref="E77:E83"/>
    <mergeCell ref="F77:F83"/>
    <mergeCell ref="G77:G83"/>
    <mergeCell ref="A72:A76"/>
    <mergeCell ref="B72:B76"/>
    <mergeCell ref="E72:E76"/>
    <mergeCell ref="F72:F76"/>
    <mergeCell ref="G72:G76"/>
    <mergeCell ref="H65:H71"/>
    <mergeCell ref="I65:I71"/>
    <mergeCell ref="J65:J71"/>
    <mergeCell ref="K65:K71"/>
    <mergeCell ref="L65:L71"/>
    <mergeCell ref="M65:M71"/>
    <mergeCell ref="I57:I64"/>
    <mergeCell ref="J57:J64"/>
    <mergeCell ref="K57:K64"/>
    <mergeCell ref="L57:L64"/>
    <mergeCell ref="M57:M64"/>
    <mergeCell ref="H57:H64"/>
    <mergeCell ref="A65:A71"/>
    <mergeCell ref="B65:B71"/>
    <mergeCell ref="E65:E71"/>
    <mergeCell ref="F65:F71"/>
    <mergeCell ref="G65:G71"/>
    <mergeCell ref="A57:A64"/>
    <mergeCell ref="B57:B64"/>
    <mergeCell ref="E57:E64"/>
    <mergeCell ref="F57:F64"/>
    <mergeCell ref="G57:G64"/>
    <mergeCell ref="H54:H56"/>
    <mergeCell ref="I54:I56"/>
    <mergeCell ref="J54:J56"/>
    <mergeCell ref="K54:K56"/>
    <mergeCell ref="L54:L56"/>
    <mergeCell ref="M54:M56"/>
    <mergeCell ref="I49:I53"/>
    <mergeCell ref="J49:J53"/>
    <mergeCell ref="K49:K53"/>
    <mergeCell ref="L49:L53"/>
    <mergeCell ref="M49:M53"/>
    <mergeCell ref="H49:H53"/>
    <mergeCell ref="A54:A56"/>
    <mergeCell ref="B54:B56"/>
    <mergeCell ref="E54:E56"/>
    <mergeCell ref="F54:F56"/>
    <mergeCell ref="G54:G56"/>
    <mergeCell ref="A49:A53"/>
    <mergeCell ref="B49:B53"/>
    <mergeCell ref="E49:E53"/>
    <mergeCell ref="F49:F53"/>
    <mergeCell ref="G49:G53"/>
    <mergeCell ref="H47:H48"/>
    <mergeCell ref="I47:I48"/>
    <mergeCell ref="J47:J48"/>
    <mergeCell ref="K47:K48"/>
    <mergeCell ref="L47:L48"/>
    <mergeCell ref="M47:M48"/>
    <mergeCell ref="I42:I46"/>
    <mergeCell ref="J42:J46"/>
    <mergeCell ref="K42:K46"/>
    <mergeCell ref="L42:L46"/>
    <mergeCell ref="M42:M46"/>
    <mergeCell ref="H42:H46"/>
    <mergeCell ref="A47:A48"/>
    <mergeCell ref="B47:B48"/>
    <mergeCell ref="E47:E48"/>
    <mergeCell ref="F47:F48"/>
    <mergeCell ref="G47:G48"/>
    <mergeCell ref="A42:A46"/>
    <mergeCell ref="B42:B46"/>
    <mergeCell ref="E42:E46"/>
    <mergeCell ref="F42:F46"/>
    <mergeCell ref="G42:G46"/>
    <mergeCell ref="H36:H41"/>
    <mergeCell ref="I36:I41"/>
    <mergeCell ref="J36:J41"/>
    <mergeCell ref="K36:K41"/>
    <mergeCell ref="L36:L41"/>
    <mergeCell ref="M36:M41"/>
    <mergeCell ref="I28:I35"/>
    <mergeCell ref="J28:J35"/>
    <mergeCell ref="K28:K35"/>
    <mergeCell ref="L28:L35"/>
    <mergeCell ref="M28:M35"/>
    <mergeCell ref="H28:H35"/>
    <mergeCell ref="A36:A41"/>
    <mergeCell ref="B36:B41"/>
    <mergeCell ref="E36:E41"/>
    <mergeCell ref="F36:F41"/>
    <mergeCell ref="G36:G41"/>
    <mergeCell ref="A28:A35"/>
    <mergeCell ref="B28:B35"/>
    <mergeCell ref="E28:E35"/>
    <mergeCell ref="F28:F35"/>
    <mergeCell ref="G28:G35"/>
    <mergeCell ref="H20:H27"/>
    <mergeCell ref="I20:I27"/>
    <mergeCell ref="J20:J27"/>
    <mergeCell ref="K20:K27"/>
    <mergeCell ref="L20:L27"/>
    <mergeCell ref="M20:M27"/>
    <mergeCell ref="I18:I19"/>
    <mergeCell ref="J18:J19"/>
    <mergeCell ref="K18:K19"/>
    <mergeCell ref="L18:L19"/>
    <mergeCell ref="M18:M19"/>
    <mergeCell ref="H18:H19"/>
    <mergeCell ref="A20:A27"/>
    <mergeCell ref="B20:B27"/>
    <mergeCell ref="E20:E27"/>
    <mergeCell ref="F20:F27"/>
    <mergeCell ref="G20:G27"/>
    <mergeCell ref="A18:A19"/>
    <mergeCell ref="B18:B19"/>
    <mergeCell ref="E18:E19"/>
    <mergeCell ref="F18:F19"/>
    <mergeCell ref="G18:G19"/>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E6:N6"/>
    <mergeCell ref="N8:N17"/>
  </mergeCells>
  <conditionalFormatting sqref="C50:C53">
    <cfRule type="expression" dxfId="5091" priority="87">
      <formula>$D50="No"</formula>
    </cfRule>
  </conditionalFormatting>
  <conditionalFormatting sqref="C8:D87">
    <cfRule type="expression" dxfId="5090" priority="1">
      <formula>$D8="No"</formula>
    </cfRule>
  </conditionalFormatting>
  <conditionalFormatting sqref="J8">
    <cfRule type="cellIs" dxfId="5089" priority="3" operator="equal">
      <formula>"Significant Negative"</formula>
    </cfRule>
    <cfRule type="cellIs" dxfId="5088" priority="4" operator="equal">
      <formula>"Minor Negative"</formula>
    </cfRule>
    <cfRule type="cellIs" dxfId="5087" priority="5" operator="equal">
      <formula>"Uncertain"</formula>
    </cfRule>
    <cfRule type="cellIs" dxfId="5086" priority="6" operator="equal">
      <formula>"Neutral"</formula>
    </cfRule>
    <cfRule type="cellIs" dxfId="5085" priority="7" operator="equal">
      <formula>"Minor Positive"</formula>
    </cfRule>
    <cfRule type="cellIs" dxfId="5084" priority="8" operator="equal">
      <formula>"Significant Positive"</formula>
    </cfRule>
  </conditionalFormatting>
  <conditionalFormatting sqref="J18">
    <cfRule type="cellIs" dxfId="5083" priority="16" operator="equal">
      <formula>"Significant Negative"</formula>
    </cfRule>
    <cfRule type="cellIs" dxfId="5082" priority="17" operator="equal">
      <formula>"Minor Negative"</formula>
    </cfRule>
    <cfRule type="cellIs" dxfId="5081" priority="18" operator="equal">
      <formula>"Uncertain"</formula>
    </cfRule>
    <cfRule type="cellIs" dxfId="5080" priority="19" operator="equal">
      <formula>"Neutral"</formula>
    </cfRule>
    <cfRule type="cellIs" dxfId="5079" priority="20" operator="equal">
      <formula>"Minor Positive"</formula>
    </cfRule>
    <cfRule type="cellIs" dxfId="5078" priority="21" operator="equal">
      <formula>"Significant Positive"</formula>
    </cfRule>
  </conditionalFormatting>
  <conditionalFormatting sqref="J20">
    <cfRule type="cellIs" dxfId="5077" priority="25" operator="equal">
      <formula>"Uncertain"</formula>
    </cfRule>
    <cfRule type="cellIs" dxfId="5076" priority="26" operator="equal">
      <formula>"Neutral"</formula>
    </cfRule>
    <cfRule type="cellIs" dxfId="5075" priority="24" operator="equal">
      <formula>"Minor Negative"</formula>
    </cfRule>
    <cfRule type="cellIs" dxfId="5074" priority="27" operator="equal">
      <formula>"Minor Positive"</formula>
    </cfRule>
    <cfRule type="cellIs" dxfId="5073" priority="28" operator="equal">
      <formula>"Significant Positive"</formula>
    </cfRule>
    <cfRule type="cellIs" dxfId="5072" priority="23" operator="equal">
      <formula>"Significant Negative"</formula>
    </cfRule>
  </conditionalFormatting>
  <conditionalFormatting sqref="J28">
    <cfRule type="cellIs" dxfId="5071" priority="30" operator="equal">
      <formula>"Minor Negative"</formula>
    </cfRule>
    <cfRule type="cellIs" dxfId="5070" priority="31" operator="equal">
      <formula>"Uncertain"</formula>
    </cfRule>
    <cfRule type="cellIs" dxfId="5069" priority="32" operator="equal">
      <formula>"Neutral"</formula>
    </cfRule>
    <cfRule type="cellIs" dxfId="5068" priority="33" operator="equal">
      <formula>"Minor Positive"</formula>
    </cfRule>
    <cfRule type="cellIs" dxfId="5067" priority="34" operator="equal">
      <formula>"Significant Positive"</formula>
    </cfRule>
    <cfRule type="cellIs" dxfId="5066" priority="29" operator="equal">
      <formula>"Significant Negative"</formula>
    </cfRule>
  </conditionalFormatting>
  <conditionalFormatting sqref="J36">
    <cfRule type="cellIs" dxfId="5065" priority="9" operator="equal">
      <formula>"Significant Negative"</formula>
    </cfRule>
    <cfRule type="cellIs" dxfId="5064" priority="10" operator="equal">
      <formula>"Minor Negative"</formula>
    </cfRule>
    <cfRule type="cellIs" dxfId="5063" priority="11" operator="equal">
      <formula>"Uncertain"</formula>
    </cfRule>
    <cfRule type="cellIs" dxfId="5062" priority="13" operator="equal">
      <formula>"Minor Positive"</formula>
    </cfRule>
    <cfRule type="cellIs" dxfId="5061" priority="14" operator="equal">
      <formula>"Significant Positive"</formula>
    </cfRule>
    <cfRule type="cellIs" dxfId="5060" priority="12" operator="equal">
      <formula>"Neutral"</formula>
    </cfRule>
  </conditionalFormatting>
  <conditionalFormatting sqref="J42">
    <cfRule type="cellIs" dxfId="5059" priority="35" operator="equal">
      <formula>"Significant Negative"</formula>
    </cfRule>
    <cfRule type="cellIs" dxfId="5058" priority="36" operator="equal">
      <formula>"Minor Negative"</formula>
    </cfRule>
    <cfRule type="cellIs" dxfId="5057" priority="37" operator="equal">
      <formula>"Uncertain"</formula>
    </cfRule>
    <cfRule type="cellIs" dxfId="5056" priority="38" operator="equal">
      <formula>"Neutral"</formula>
    </cfRule>
    <cfRule type="cellIs" dxfId="5055" priority="39" operator="equal">
      <formula>"Minor Positive"</formula>
    </cfRule>
    <cfRule type="cellIs" dxfId="5054" priority="40" operator="equal">
      <formula>"Significant Positive"</formula>
    </cfRule>
  </conditionalFormatting>
  <conditionalFormatting sqref="J47">
    <cfRule type="cellIs" dxfId="5053" priority="74" operator="equal">
      <formula>"Significant Negative"</formula>
    </cfRule>
    <cfRule type="cellIs" dxfId="5052" priority="75" operator="equal">
      <formula>"Minor Negative"</formula>
    </cfRule>
    <cfRule type="cellIs" dxfId="5051" priority="76" operator="equal">
      <formula>"Uncertain"</formula>
    </cfRule>
    <cfRule type="cellIs" dxfId="5050" priority="77" operator="equal">
      <formula>"Neutral"</formula>
    </cfRule>
    <cfRule type="cellIs" dxfId="5049" priority="78" operator="equal">
      <formula>"Minor Positive"</formula>
    </cfRule>
    <cfRule type="cellIs" dxfId="5048" priority="79" operator="equal">
      <formula>"Significant Positive"</formula>
    </cfRule>
  </conditionalFormatting>
  <conditionalFormatting sqref="J49">
    <cfRule type="cellIs" dxfId="5047" priority="72" operator="equal">
      <formula>"Minor Positive"</formula>
    </cfRule>
    <cfRule type="cellIs" dxfId="5046" priority="71" operator="equal">
      <formula>"Neutral"</formula>
    </cfRule>
    <cfRule type="cellIs" dxfId="5045" priority="70" operator="equal">
      <formula>"Uncertain"</formula>
    </cfRule>
    <cfRule type="cellIs" dxfId="5044" priority="69" operator="equal">
      <formula>"Minor Negative"</formula>
    </cfRule>
    <cfRule type="cellIs" dxfId="5043" priority="68" operator="equal">
      <formula>"Significant Negative"</formula>
    </cfRule>
    <cfRule type="cellIs" dxfId="5042" priority="73" operator="equal">
      <formula>"Significant Positive"</formula>
    </cfRule>
  </conditionalFormatting>
  <conditionalFormatting sqref="J54">
    <cfRule type="cellIs" dxfId="5041" priority="80" operator="equal">
      <formula>"Significant Negative"</formula>
    </cfRule>
    <cfRule type="cellIs" dxfId="5040" priority="81" operator="equal">
      <formula>"Minor Negative"</formula>
    </cfRule>
    <cfRule type="cellIs" dxfId="5039" priority="83" operator="equal">
      <formula>"Neutral"</formula>
    </cfRule>
    <cfRule type="cellIs" dxfId="5038" priority="84" operator="equal">
      <formula>"Minor Positive"</formula>
    </cfRule>
    <cfRule type="cellIs" dxfId="5037" priority="85" operator="equal">
      <formula>"Significant Positive"</formula>
    </cfRule>
    <cfRule type="cellIs" dxfId="5036" priority="82" operator="equal">
      <formula>"Uncertain"</formula>
    </cfRule>
  </conditionalFormatting>
  <conditionalFormatting sqref="J57">
    <cfRule type="cellIs" dxfId="5035" priority="63" operator="equal">
      <formula>"Minor Negative"</formula>
    </cfRule>
    <cfRule type="cellIs" dxfId="5034" priority="64" operator="equal">
      <formula>"Uncertain"</formula>
    </cfRule>
    <cfRule type="cellIs" dxfId="5033" priority="65" operator="equal">
      <formula>"Neutral"</formula>
    </cfRule>
    <cfRule type="cellIs" dxfId="5032" priority="66" operator="equal">
      <formula>"Minor Positive"</formula>
    </cfRule>
    <cfRule type="cellIs" dxfId="5031" priority="67" operator="equal">
      <formula>"Significant Positive"</formula>
    </cfRule>
    <cfRule type="cellIs" dxfId="5030" priority="62" operator="equal">
      <formula>"Significant Negative"</formula>
    </cfRule>
  </conditionalFormatting>
  <conditionalFormatting sqref="J65">
    <cfRule type="cellIs" dxfId="5029" priority="55" operator="equal">
      <formula>"Significant Negative"</formula>
    </cfRule>
    <cfRule type="cellIs" dxfId="5028" priority="56" operator="equal">
      <formula>"Minor Negative"</formula>
    </cfRule>
    <cfRule type="cellIs" dxfId="5027" priority="57" operator="equal">
      <formula>"Uncertain"</formula>
    </cfRule>
    <cfRule type="cellIs" dxfId="5026" priority="59" operator="equal">
      <formula>"Minor Positive"</formula>
    </cfRule>
    <cfRule type="cellIs" dxfId="5025" priority="58" operator="equal">
      <formula>"Neutral"</formula>
    </cfRule>
    <cfRule type="cellIs" dxfId="5024" priority="60" operator="equal">
      <formula>"Significant Positive"</formula>
    </cfRule>
  </conditionalFormatting>
  <conditionalFormatting sqref="J72">
    <cfRule type="cellIs" dxfId="5023" priority="47" operator="equal">
      <formula>"Significant Positive"</formula>
    </cfRule>
    <cfRule type="cellIs" dxfId="5022" priority="46" operator="equal">
      <formula>"Minor Positive"</formula>
    </cfRule>
    <cfRule type="cellIs" dxfId="5021" priority="45" operator="equal">
      <formula>"Neutral"</formula>
    </cfRule>
    <cfRule type="cellIs" dxfId="5020" priority="44" operator="equal">
      <formula>"Uncertain"</formula>
    </cfRule>
    <cfRule type="cellIs" dxfId="5019" priority="43" operator="equal">
      <formula>"Minor Negative"</formula>
    </cfRule>
    <cfRule type="cellIs" dxfId="5018" priority="42" operator="equal">
      <formula>"Significant Negative"</formula>
    </cfRule>
  </conditionalFormatting>
  <conditionalFormatting sqref="J77">
    <cfRule type="cellIs" dxfId="5017" priority="49" operator="equal">
      <formula>"Minor Negative"</formula>
    </cfRule>
    <cfRule type="cellIs" dxfId="5016" priority="50" operator="equal">
      <formula>"Uncertain"</formula>
    </cfRule>
    <cfRule type="cellIs" dxfId="5015" priority="51" operator="equal">
      <formula>"Neutral"</formula>
    </cfRule>
    <cfRule type="cellIs" dxfId="5014" priority="52" operator="equal">
      <formula>"Minor Positive"</formula>
    </cfRule>
    <cfRule type="cellIs" dxfId="5013" priority="53" operator="equal">
      <formula>"Significant Positive"</formula>
    </cfRule>
    <cfRule type="cellIs" dxfId="5012" priority="48" operator="equal">
      <formula>"Significant Negative"</formula>
    </cfRule>
  </conditionalFormatting>
  <conditionalFormatting sqref="J84">
    <cfRule type="cellIs" dxfId="5011" priority="119" operator="equal">
      <formula>"Significant Negative"</formula>
    </cfRule>
    <cfRule type="cellIs" dxfId="5010" priority="120" operator="equal">
      <formula>"Minor Negative"</formula>
    </cfRule>
    <cfRule type="cellIs" dxfId="5009" priority="121" operator="equal">
      <formula>"Uncertain"</formula>
    </cfRule>
    <cfRule type="cellIs" dxfId="5008" priority="122" operator="equal">
      <formula>"Neutral"</formula>
    </cfRule>
    <cfRule type="cellIs" dxfId="5007" priority="123" operator="equal">
      <formula>"Minor Positive"</formula>
    </cfRule>
    <cfRule type="cellIs" dxfId="5006" priority="124"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D64BA2B9-B589-4D97-8644-D06F7FDF65B1}">
          <x14:formula1>
            <xm:f>'Drop downs'!$A$2:$A$3</xm:f>
          </x14:formula1>
          <xm:sqref>D8:D87</xm:sqref>
        </x14:dataValidation>
        <x14:dataValidation type="list" allowBlank="1" showInputMessage="1" showErrorMessage="1" xr:uid="{7A2301A1-01E5-473E-9E03-89C2854A2701}">
          <x14:formula1>
            <xm:f>'Drop downs'!$J$2:$J$3</xm:f>
          </x14:formula1>
          <xm:sqref>L8 L18 L20 L28 L36 L42 L84 L54 L57 L65 L72 L77 L47 L49</xm:sqref>
        </x14:dataValidation>
        <x14:dataValidation type="list" allowBlank="1" showInputMessage="1" showErrorMessage="1" xr:uid="{4A563604-E04D-4503-AF22-9264C17FE613}">
          <x14:formula1>
            <xm:f>'Drop downs'!$B$2:$B$4</xm:f>
          </x14:formula1>
          <xm:sqref>E36 E20 E28 E42 E18 E72 E84 E54 E49 E57 E77 E65 E47 E8</xm:sqref>
        </x14:dataValidation>
        <x14:dataValidation type="list" allowBlank="1" showInputMessage="1" showErrorMessage="1" xr:uid="{F03E4D2F-2FA9-4E6E-BA11-58FC15DAB3C7}">
          <x14:formula1>
            <xm:f>'Drop downs'!$C$2:$C$5</xm:f>
          </x14:formula1>
          <xm:sqref>F36 F20 F28 F42 F18 F72 F84 F54 F49 F57 F77 F65 F47 F8</xm:sqref>
        </x14:dataValidation>
        <x14:dataValidation type="list" allowBlank="1" showInputMessage="1" showErrorMessage="1" xr:uid="{0B1A2C19-2E94-4A1A-A08F-B23859751974}">
          <x14:formula1>
            <xm:f>'Drop downs'!$D$2:$D$7</xm:f>
          </x14:formula1>
          <xm:sqref>G36 G20 G28 G42 G18 G72 G84 G54 G49 G57 G77 G65 G47 G8</xm:sqref>
        </x14:dataValidation>
        <x14:dataValidation type="list" allowBlank="1" showInputMessage="1" showErrorMessage="1" xr:uid="{BEE0ECBA-587C-4A78-BD14-F91D8C26CED3}">
          <x14:formula1>
            <xm:f>'Drop downs'!$E$2:$E$6</xm:f>
          </x14:formula1>
          <xm:sqref>H36 H20 H28 H42 H18 H72 H84 H54 H49 H57 H77 H65 H47 H8</xm:sqref>
        </x14:dataValidation>
        <x14:dataValidation type="list" allowBlank="1" showInputMessage="1" showErrorMessage="1" xr:uid="{4147B474-6944-4775-812C-3DF1B328DBCE}">
          <x14:formula1>
            <xm:f>'Drop downs'!$F$2:$F$6</xm:f>
          </x14:formula1>
          <xm:sqref>I36 I20 I28 I42 I18 I72 I84 I54 I49 I57 I77 I65 I47 I8</xm:sqref>
        </x14:dataValidation>
        <x14:dataValidation type="list" allowBlank="1" showInputMessage="1" showErrorMessage="1" xr:uid="{7F4B357E-BF0B-43E4-AFE3-B98D1886A16E}">
          <x14:formula1>
            <xm:f>'Drop downs'!$G$2:$G$7</xm:f>
          </x14:formula1>
          <xm:sqref>J36 J20 J28 J42 J18 J72 J84 J54 J49 J57 J77 J65 J47 J8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A5458-96F8-4E3C-8FE1-620D179A6A95}">
  <sheetPr codeName="Sheet123">
    <tabColor rgb="FF7030A0"/>
  </sheetPr>
  <dimension ref="A1:V98"/>
  <sheetViews>
    <sheetView topLeftCell="A46" zoomScale="60" zoomScaleNormal="60" workbookViewId="0">
      <selection activeCell="K4" sqref="K4"/>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60.81640625" customWidth="1"/>
    <col min="12" max="12" width="16.54296875" customWidth="1"/>
    <col min="13" max="13" width="41.453125" customWidth="1"/>
    <col min="14" max="14" width="42"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414</v>
      </c>
      <c r="D1" s="263"/>
      <c r="E1" s="263"/>
      <c r="F1" s="264"/>
      <c r="G1" s="16"/>
      <c r="I1" s="7"/>
      <c r="J1" s="7"/>
      <c r="K1" s="7"/>
    </row>
    <row r="2" spans="1:22" x14ac:dyDescent="0.35">
      <c r="A2" s="74" t="s">
        <v>29</v>
      </c>
      <c r="B2" s="9"/>
      <c r="C2" s="263" t="s">
        <v>415</v>
      </c>
      <c r="D2" s="263"/>
      <c r="E2" s="263"/>
      <c r="F2" s="264"/>
      <c r="I2" s="8"/>
      <c r="J2" s="8"/>
      <c r="K2" s="8"/>
    </row>
    <row r="3" spans="1:22" ht="29.5" customHeight="1" x14ac:dyDescent="0.35">
      <c r="A3" s="75" t="s">
        <v>30</v>
      </c>
      <c r="B3" s="4"/>
      <c r="C3" s="263" t="s">
        <v>458</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320</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250</v>
      </c>
      <c r="E8" s="325" t="s">
        <v>418</v>
      </c>
      <c r="F8" s="325" t="s">
        <v>419</v>
      </c>
      <c r="G8" s="325" t="s">
        <v>420</v>
      </c>
      <c r="H8" s="325" t="s">
        <v>421</v>
      </c>
      <c r="I8" s="325" t="s">
        <v>422</v>
      </c>
      <c r="J8" s="310" t="s">
        <v>154</v>
      </c>
      <c r="K8" s="319" t="s">
        <v>459</v>
      </c>
      <c r="L8" s="310"/>
      <c r="M8" s="314"/>
      <c r="N8" s="330"/>
      <c r="R8" s="12" t="str">
        <f>IF(OR(J8='Drop downs'!$G$7,J8='Drop downs'!$G$5), B8&amp;": "&amp;K8&amp;CHAR(10),"")</f>
        <v/>
      </c>
      <c r="S8" s="12" t="str">
        <f>IF(J8='Drop downs'!$G$2,B8&amp;": "&amp;K8&amp;""," ")</f>
        <v>IIA1: The strategy contributes to the achievement of objective IIA1 as it aims to direct flexible employment and industrial land to appropriate locations, to meet current and future needs. The strategy aims to provide a minimum of 13,900sqm of retail, food / beverage, leisure and entertainment floorspace and 6000sqm of industrial floorspace. The alternative aims to deliver higher than this identified level of development however.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v>
      </c>
      <c r="T8" s="12" t="str">
        <f>IF(SS_ALT_2!E8='Drop downs'!$B$6,SS_ALT_2!B8&amp;": "&amp;SS_ALT_2!K8&amp;"","")</f>
        <v/>
      </c>
      <c r="U8" t="str">
        <f>IF(M8&gt;0,B8&amp;":"&amp;M8&amp;"
","")</f>
        <v/>
      </c>
      <c r="V8" t="str">
        <f>IF(N8&gt;0,B8&amp;":"&amp;N8&amp;"
","")</f>
        <v/>
      </c>
    </row>
    <row r="9" spans="1:22" x14ac:dyDescent="0.35">
      <c r="A9" s="317"/>
      <c r="B9" s="328"/>
      <c r="C9" s="24" t="s">
        <v>322</v>
      </c>
      <c r="D9" s="24" t="s">
        <v>250</v>
      </c>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t="s">
        <v>250</v>
      </c>
      <c r="E11" s="326"/>
      <c r="F11" s="326"/>
      <c r="G11" s="326"/>
      <c r="H11" s="326"/>
      <c r="I11" s="326"/>
      <c r="J11" s="298"/>
      <c r="K11" s="236"/>
      <c r="L11" s="298"/>
      <c r="M11" s="233"/>
      <c r="N11" s="331"/>
      <c r="R11" s="12"/>
      <c r="S11" s="12"/>
      <c r="T11" s="12"/>
    </row>
    <row r="12" spans="1:22" x14ac:dyDescent="0.35">
      <c r="A12" s="317"/>
      <c r="B12" s="328"/>
      <c r="C12" s="24" t="s">
        <v>325</v>
      </c>
      <c r="D12" s="24" t="s">
        <v>250</v>
      </c>
      <c r="E12" s="326"/>
      <c r="F12" s="326"/>
      <c r="G12" s="326"/>
      <c r="H12" s="326"/>
      <c r="I12" s="326"/>
      <c r="J12" s="298"/>
      <c r="K12" s="236"/>
      <c r="L12" s="298"/>
      <c r="M12" s="233"/>
      <c r="N12" s="331"/>
      <c r="R12" s="12"/>
      <c r="S12" s="12"/>
      <c r="T12" s="12"/>
    </row>
    <row r="13" spans="1:22" x14ac:dyDescent="0.35">
      <c r="A13" s="317"/>
      <c r="B13" s="328"/>
      <c r="C13" s="24" t="s">
        <v>326</v>
      </c>
      <c r="D13" s="24" t="s">
        <v>250</v>
      </c>
      <c r="E13" s="326"/>
      <c r="F13" s="326"/>
      <c r="G13" s="326"/>
      <c r="H13" s="326"/>
      <c r="I13" s="326"/>
      <c r="J13" s="298"/>
      <c r="K13" s="236"/>
      <c r="L13" s="298"/>
      <c r="M13" s="233"/>
      <c r="N13" s="331"/>
      <c r="R13" s="12"/>
      <c r="S13" s="12"/>
      <c r="T13" s="12"/>
    </row>
    <row r="14" spans="1:22" ht="14.5" customHeight="1" x14ac:dyDescent="0.35">
      <c r="A14" s="317"/>
      <c r="B14" s="328"/>
      <c r="C14" s="24" t="s">
        <v>327</v>
      </c>
      <c r="D14" s="24" t="s">
        <v>250</v>
      </c>
      <c r="E14" s="326"/>
      <c r="F14" s="326"/>
      <c r="G14" s="326"/>
      <c r="H14" s="326"/>
      <c r="I14" s="326"/>
      <c r="J14" s="298"/>
      <c r="K14" s="236"/>
      <c r="L14" s="298"/>
      <c r="M14" s="233"/>
      <c r="N14" s="331"/>
      <c r="R14" s="12"/>
      <c r="S14" s="12"/>
      <c r="T14" s="12"/>
    </row>
    <row r="15" spans="1:22" x14ac:dyDescent="0.35">
      <c r="A15" s="317"/>
      <c r="B15" s="328"/>
      <c r="C15" s="24" t="s">
        <v>328</v>
      </c>
      <c r="D15" s="24" t="s">
        <v>250</v>
      </c>
      <c r="E15" s="326"/>
      <c r="F15" s="326"/>
      <c r="G15" s="326"/>
      <c r="H15" s="326"/>
      <c r="I15" s="326"/>
      <c r="J15" s="298"/>
      <c r="K15" s="236"/>
      <c r="L15" s="298"/>
      <c r="M15" s="233"/>
      <c r="N15" s="331"/>
      <c r="R15" s="12"/>
      <c r="S15" s="12"/>
      <c r="T15" s="12"/>
    </row>
    <row r="16" spans="1:22" ht="29" x14ac:dyDescent="0.35">
      <c r="A16" s="317"/>
      <c r="B16" s="328"/>
      <c r="C16" s="24" t="s">
        <v>329</v>
      </c>
      <c r="D16" s="24" t="s">
        <v>250</v>
      </c>
      <c r="E16" s="326"/>
      <c r="F16" s="326"/>
      <c r="G16" s="326"/>
      <c r="H16" s="326"/>
      <c r="I16" s="326"/>
      <c r="J16" s="298"/>
      <c r="K16" s="236"/>
      <c r="L16" s="298"/>
      <c r="M16" s="233"/>
      <c r="N16" s="331"/>
      <c r="R16" s="12"/>
      <c r="S16" s="12"/>
      <c r="T16" s="12"/>
    </row>
    <row r="17" spans="1:22" ht="76" customHeight="1" thickBot="1" x14ac:dyDescent="0.4">
      <c r="A17" s="318"/>
      <c r="B17" s="267"/>
      <c r="C17" s="19" t="s">
        <v>330</v>
      </c>
      <c r="D17" s="19" t="s">
        <v>250</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250</v>
      </c>
      <c r="E18" s="310" t="s">
        <v>418</v>
      </c>
      <c r="F18" s="310" t="s">
        <v>419</v>
      </c>
      <c r="G18" s="310" t="s">
        <v>424</v>
      </c>
      <c r="H18" s="310" t="s">
        <v>421</v>
      </c>
      <c r="I18" s="310" t="s">
        <v>422</v>
      </c>
      <c r="J18" s="310" t="s">
        <v>157</v>
      </c>
      <c r="K18" s="354" t="s">
        <v>460</v>
      </c>
      <c r="L18" s="310"/>
      <c r="M18" s="314"/>
      <c r="N18" s="330"/>
      <c r="R18" s="12" t="str">
        <f>IF(OR(J18='Drop downs'!$G$7,J18='Drop downs'!$G$5), B18&amp;": "&amp;K18&amp;CHAR(10),"")</f>
        <v/>
      </c>
      <c r="S18" s="12" t="str">
        <f>IF(J18='Drop downs'!$G$2,B18&amp;": "&amp;K18&amp;""," ")</f>
        <v xml:space="preserve"> </v>
      </c>
      <c r="T18" s="12" t="str">
        <f>IF(SS_ALT_2!E18='Drop downs'!$B$6,SS_ALT_2!B18&amp;": "&amp;SS_ALT_2!K18&amp;"","")</f>
        <v/>
      </c>
      <c r="U18" t="str">
        <f t="shared" ref="U18:U72" si="0">IF(M18&gt;0,B18&amp;":"&amp;M18&amp;"
","")</f>
        <v/>
      </c>
      <c r="V18" t="str">
        <f>IF(N18&gt;0,B18&amp;":"&amp;N18&amp;"
","")</f>
        <v/>
      </c>
    </row>
    <row r="19" spans="1:22" ht="83.15" customHeight="1" thickBot="1" x14ac:dyDescent="0.4">
      <c r="A19" s="324"/>
      <c r="B19" s="309"/>
      <c r="C19" s="19" t="s">
        <v>333</v>
      </c>
      <c r="D19" s="19" t="s">
        <v>254</v>
      </c>
      <c r="E19" s="270"/>
      <c r="F19" s="270"/>
      <c r="G19" s="270"/>
      <c r="H19" s="270"/>
      <c r="I19" s="270"/>
      <c r="J19" s="270"/>
      <c r="K19" s="355"/>
      <c r="L19" s="270"/>
      <c r="M19" s="315"/>
      <c r="N19" s="332"/>
      <c r="R19" s="12"/>
      <c r="S19" s="12"/>
      <c r="T19" s="12"/>
    </row>
    <row r="20" spans="1:22" ht="72.5" x14ac:dyDescent="0.35">
      <c r="A20" s="316" t="s">
        <v>334</v>
      </c>
      <c r="B20" s="307" t="s">
        <v>118</v>
      </c>
      <c r="C20" s="79" t="s">
        <v>335</v>
      </c>
      <c r="D20" s="86" t="s">
        <v>250</v>
      </c>
      <c r="E20" s="310" t="s">
        <v>418</v>
      </c>
      <c r="F20" s="310" t="s">
        <v>419</v>
      </c>
      <c r="G20" s="310" t="s">
        <v>420</v>
      </c>
      <c r="H20" s="310" t="s">
        <v>421</v>
      </c>
      <c r="I20" s="310" t="s">
        <v>422</v>
      </c>
      <c r="J20" s="310" t="s">
        <v>157</v>
      </c>
      <c r="K20" s="319" t="s">
        <v>426</v>
      </c>
      <c r="L20" s="310"/>
      <c r="M20" s="314"/>
      <c r="N20" s="330"/>
      <c r="R20" s="12" t="str">
        <f>IF(OR(J20='Drop downs'!$G$7,J20='Drop downs'!$G$5), B20&amp;": "&amp;K20&amp;CHAR(10),"")</f>
        <v/>
      </c>
      <c r="S20" s="12" t="str">
        <f>IF(J20='Drop downs'!$G$2,B20&amp;": "&amp;K20&amp;""," ")</f>
        <v xml:space="preserve"> </v>
      </c>
      <c r="T20" s="12" t="str">
        <f>IF(SS_ALT_2!E20='Drop downs'!$B$6,SS_ALT_2!B20&amp;": "&amp;SS_ALT_2!K20&amp;"","")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250</v>
      </c>
      <c r="E25" s="298"/>
      <c r="F25" s="298"/>
      <c r="G25" s="298"/>
      <c r="H25" s="298"/>
      <c r="I25" s="298"/>
      <c r="J25" s="298"/>
      <c r="K25" s="236"/>
      <c r="L25" s="298"/>
      <c r="M25" s="233"/>
      <c r="N25" s="331"/>
      <c r="R25" s="12"/>
      <c r="S25" s="12"/>
      <c r="T25" s="12"/>
    </row>
    <row r="26" spans="1:22" ht="14.5" customHeight="1" x14ac:dyDescent="0.35">
      <c r="A26" s="317"/>
      <c r="B26" s="308"/>
      <c r="C26" s="3" t="s">
        <v>341</v>
      </c>
      <c r="D26" s="24" t="s">
        <v>250</v>
      </c>
      <c r="E26" s="298"/>
      <c r="F26" s="298"/>
      <c r="G26" s="298"/>
      <c r="H26" s="298"/>
      <c r="I26" s="298"/>
      <c r="J26" s="298"/>
      <c r="K26" s="236"/>
      <c r="L26" s="298"/>
      <c r="M26" s="233"/>
      <c r="N26" s="331"/>
      <c r="R26" s="12"/>
      <c r="S26" s="12"/>
      <c r="T26" s="12"/>
    </row>
    <row r="27" spans="1:22" ht="29.5" thickBot="1" x14ac:dyDescent="0.4">
      <c r="A27" s="318"/>
      <c r="B27" s="309"/>
      <c r="C27" s="15" t="s">
        <v>342</v>
      </c>
      <c r="D27" s="24" t="s">
        <v>250</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250</v>
      </c>
      <c r="E28" s="310" t="s">
        <v>418</v>
      </c>
      <c r="F28" s="310" t="s">
        <v>419</v>
      </c>
      <c r="G28" s="310" t="s">
        <v>420</v>
      </c>
      <c r="H28" s="310" t="s">
        <v>421</v>
      </c>
      <c r="I28" s="310" t="s">
        <v>422</v>
      </c>
      <c r="J28" s="310" t="s">
        <v>157</v>
      </c>
      <c r="K28" s="319" t="s">
        <v>427</v>
      </c>
      <c r="L28" s="310"/>
      <c r="M28" s="314"/>
      <c r="N28" s="330"/>
      <c r="R28" s="12" t="str">
        <f>IF(OR(J28='Drop downs'!$G$7,J28='Drop downs'!$G$5), B28&amp;": "&amp;K28&amp;CHAR(10),"")</f>
        <v/>
      </c>
      <c r="S28" s="12" t="str">
        <f>IF(J28='Drop downs'!$G$2,B28&amp;": "&amp;K28&amp;""," ")</f>
        <v xml:space="preserve"> </v>
      </c>
      <c r="T28" s="12" t="str">
        <f>IF(SS_ALT_2!E28='Drop downs'!$B$6,SS_ALT_2!B28&amp;": "&amp;SS_ALT_2!K28&amp;"","")</f>
        <v/>
      </c>
      <c r="U28" t="str">
        <f t="shared" si="0"/>
        <v/>
      </c>
      <c r="V28" t="str">
        <f>IF(N28&gt;0,B28&amp;":"&amp;N28&amp;"
","")</f>
        <v/>
      </c>
    </row>
    <row r="29" spans="1:22" ht="29" x14ac:dyDescent="0.35">
      <c r="A29" s="317"/>
      <c r="B29" s="308"/>
      <c r="C29" s="83" t="s">
        <v>345</v>
      </c>
      <c r="D29" s="3" t="s">
        <v>250</v>
      </c>
      <c r="E29" s="298"/>
      <c r="F29" s="298"/>
      <c r="G29" s="298"/>
      <c r="H29" s="298"/>
      <c r="I29" s="298"/>
      <c r="J29" s="298"/>
      <c r="K29" s="236"/>
      <c r="L29" s="298"/>
      <c r="M29" s="233"/>
      <c r="N29" s="331"/>
      <c r="R29" s="12"/>
      <c r="S29" s="12"/>
      <c r="T29" s="12"/>
    </row>
    <row r="30" spans="1:22" x14ac:dyDescent="0.35">
      <c r="A30" s="317"/>
      <c r="B30" s="308"/>
      <c r="C30" s="83" t="s">
        <v>346</v>
      </c>
      <c r="D30" s="3" t="s">
        <v>250</v>
      </c>
      <c r="E30" s="298"/>
      <c r="F30" s="298"/>
      <c r="G30" s="298"/>
      <c r="H30" s="298"/>
      <c r="I30" s="298"/>
      <c r="J30" s="298"/>
      <c r="K30" s="236"/>
      <c r="L30" s="298"/>
      <c r="M30" s="233"/>
      <c r="N30" s="331"/>
      <c r="R30" s="12"/>
      <c r="S30" s="12"/>
      <c r="T30" s="12"/>
    </row>
    <row r="31" spans="1:22" ht="30" customHeight="1" x14ac:dyDescent="0.35">
      <c r="A31" s="317"/>
      <c r="B31" s="308"/>
      <c r="C31" s="83" t="s">
        <v>347</v>
      </c>
      <c r="D31" s="3" t="s">
        <v>250</v>
      </c>
      <c r="E31" s="298"/>
      <c r="F31" s="298"/>
      <c r="G31" s="298"/>
      <c r="H31" s="298"/>
      <c r="I31" s="298"/>
      <c r="J31" s="298"/>
      <c r="K31" s="236"/>
      <c r="L31" s="298"/>
      <c r="M31" s="233"/>
      <c r="N31" s="331"/>
      <c r="R31" s="12"/>
      <c r="S31" s="12"/>
      <c r="T31" s="12"/>
    </row>
    <row r="32" spans="1:22" x14ac:dyDescent="0.35">
      <c r="A32" s="317"/>
      <c r="B32" s="308"/>
      <c r="C32" s="83" t="s">
        <v>348</v>
      </c>
      <c r="D32" s="3" t="s">
        <v>250</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22"/>
      <c r="B35" s="309"/>
      <c r="C35" s="93" t="s">
        <v>351</v>
      </c>
      <c r="D35" s="3" t="s">
        <v>254</v>
      </c>
      <c r="E35" s="299"/>
      <c r="F35" s="299"/>
      <c r="G35" s="299"/>
      <c r="H35" s="299"/>
      <c r="I35" s="299"/>
      <c r="J35" s="299"/>
      <c r="K35" s="301"/>
      <c r="L35" s="299"/>
      <c r="M35" s="303"/>
      <c r="N35" s="333"/>
      <c r="R35" s="12"/>
      <c r="S35" s="12"/>
      <c r="T35" s="12"/>
    </row>
    <row r="36" spans="1:22" x14ac:dyDescent="0.35">
      <c r="A36" s="321" t="s">
        <v>352</v>
      </c>
      <c r="B36" s="307" t="s">
        <v>120</v>
      </c>
      <c r="C36" s="82" t="s">
        <v>353</v>
      </c>
      <c r="D36" s="82" t="s">
        <v>250</v>
      </c>
      <c r="E36" s="272" t="s">
        <v>418</v>
      </c>
      <c r="F36" s="272" t="s">
        <v>419</v>
      </c>
      <c r="G36" s="272" t="s">
        <v>420</v>
      </c>
      <c r="H36" s="272" t="s">
        <v>421</v>
      </c>
      <c r="I36" s="272" t="s">
        <v>428</v>
      </c>
      <c r="J36" s="272" t="s">
        <v>154</v>
      </c>
      <c r="K36" s="352" t="s">
        <v>461</v>
      </c>
      <c r="L36" s="272"/>
      <c r="M36" s="302"/>
      <c r="N36" s="334"/>
      <c r="R36" s="12" t="str">
        <f>IF(OR(J36='Drop downs'!$G$7,J36='Drop downs'!$G$5), B36&amp;": "&amp;K36&amp;CHAR(10),"")</f>
        <v/>
      </c>
      <c r="S36" s="12" t="str">
        <f>IF(J36='Drop downs'!$G$2,B36&amp;": "&amp;K36&amp;""," ")</f>
        <v>IIA5: The strategy contributes to the achievement of objective IIA5 as it aims to provide a minimum of 16,040 (net) homes during the Plan period (2019/20 – 2040/41), of which at least 8,020 new homes (net) will be delivered between 2019 -2029 (Policy H1, London Plan). These additional homes should be developed to suit a range of residents. Within the Harrow and Wealdstone Opportunity Area, a minimum of 5000 additional homes are to be delivered. The alternative aims to deliver higher than this identified level of development, in order to contribute further to closing the gap between minimum London Plan housing targets for the borough and the actual objectively assessed need. 'Metroland' areas will be safeguarded for family housing. Therefore, a potential significant positive effect is recorded.</v>
      </c>
      <c r="T36" s="12" t="str">
        <f>IF(SS_ALT_2!E36='Drop downs'!$B$6,SS_ALT_2!B36&amp;": "&amp;SS_ALT_2!K36&amp;"","")</f>
        <v/>
      </c>
      <c r="U36" t="str">
        <f t="shared" si="0"/>
        <v/>
      </c>
      <c r="V36" t="str">
        <f>IF(N36&gt;0,B36&amp;":"&amp;N36&amp;"
","")</f>
        <v/>
      </c>
    </row>
    <row r="37" spans="1:22" ht="29" x14ac:dyDescent="0.35">
      <c r="A37" s="317"/>
      <c r="B37" s="308"/>
      <c r="C37" s="3" t="s">
        <v>354</v>
      </c>
      <c r="D37" s="3" t="s">
        <v>250</v>
      </c>
      <c r="E37" s="298"/>
      <c r="F37" s="298"/>
      <c r="G37" s="298"/>
      <c r="H37" s="298"/>
      <c r="I37" s="298"/>
      <c r="J37" s="298"/>
      <c r="K37" s="232"/>
      <c r="L37" s="298"/>
      <c r="M37" s="233"/>
      <c r="N37" s="331"/>
      <c r="R37" s="12"/>
      <c r="S37" s="12"/>
      <c r="T37" s="12"/>
    </row>
    <row r="38" spans="1:22" x14ac:dyDescent="0.35">
      <c r="A38" s="317"/>
      <c r="B38" s="308"/>
      <c r="C38" s="3" t="s">
        <v>355</v>
      </c>
      <c r="D38" s="3" t="s">
        <v>250</v>
      </c>
      <c r="E38" s="298"/>
      <c r="F38" s="298"/>
      <c r="G38" s="298"/>
      <c r="H38" s="298"/>
      <c r="I38" s="298"/>
      <c r="J38" s="298"/>
      <c r="K38" s="232"/>
      <c r="L38" s="298"/>
      <c r="M38" s="233"/>
      <c r="N38" s="331"/>
      <c r="R38" s="12"/>
      <c r="S38" s="12"/>
      <c r="T38" s="12"/>
    </row>
    <row r="39" spans="1:22" ht="29" x14ac:dyDescent="0.35">
      <c r="A39" s="317"/>
      <c r="B39" s="308"/>
      <c r="C39" s="3" t="s">
        <v>356</v>
      </c>
      <c r="D39" s="3" t="s">
        <v>250</v>
      </c>
      <c r="E39" s="298"/>
      <c r="F39" s="298"/>
      <c r="G39" s="298"/>
      <c r="H39" s="298"/>
      <c r="I39" s="298"/>
      <c r="J39" s="298"/>
      <c r="K39" s="232"/>
      <c r="L39" s="298"/>
      <c r="M39" s="233"/>
      <c r="N39" s="331"/>
      <c r="R39" s="12"/>
      <c r="S39" s="12"/>
      <c r="T39" s="12"/>
    </row>
    <row r="40" spans="1:22" ht="43.5" x14ac:dyDescent="0.35">
      <c r="A40" s="317"/>
      <c r="B40" s="308"/>
      <c r="C40" s="3" t="s">
        <v>357</v>
      </c>
      <c r="D40" s="3" t="s">
        <v>254</v>
      </c>
      <c r="E40" s="298"/>
      <c r="F40" s="298"/>
      <c r="G40" s="298"/>
      <c r="H40" s="298"/>
      <c r="I40" s="298"/>
      <c r="J40" s="298"/>
      <c r="K40" s="232"/>
      <c r="L40" s="298"/>
      <c r="M40" s="233"/>
      <c r="N40" s="331"/>
      <c r="R40" s="12"/>
      <c r="S40" s="12"/>
      <c r="T40" s="12"/>
    </row>
    <row r="41" spans="1:22" ht="81.650000000000006" customHeight="1" thickBot="1" x14ac:dyDescent="0.4">
      <c r="A41" s="322"/>
      <c r="B41" s="309"/>
      <c r="C41" s="80" t="s">
        <v>358</v>
      </c>
      <c r="D41" s="80" t="s">
        <v>250</v>
      </c>
      <c r="E41" s="299"/>
      <c r="F41" s="299"/>
      <c r="G41" s="299"/>
      <c r="H41" s="299"/>
      <c r="I41" s="299"/>
      <c r="J41" s="299"/>
      <c r="K41" s="353"/>
      <c r="L41" s="299"/>
      <c r="M41" s="303"/>
      <c r="N41" s="333"/>
      <c r="R41" s="12"/>
      <c r="S41" s="12"/>
      <c r="T41" s="12"/>
    </row>
    <row r="42" spans="1:22" ht="29" x14ac:dyDescent="0.35">
      <c r="A42" s="321" t="s">
        <v>359</v>
      </c>
      <c r="B42" s="307" t="s">
        <v>121</v>
      </c>
      <c r="C42" s="82" t="s">
        <v>360</v>
      </c>
      <c r="D42" s="82" t="s">
        <v>250</v>
      </c>
      <c r="E42" s="272" t="s">
        <v>418</v>
      </c>
      <c r="F42" s="272" t="s">
        <v>419</v>
      </c>
      <c r="G42" s="272" t="s">
        <v>420</v>
      </c>
      <c r="H42" s="272" t="s">
        <v>430</v>
      </c>
      <c r="I42" s="272" t="s">
        <v>422</v>
      </c>
      <c r="J42" s="272" t="s">
        <v>154</v>
      </c>
      <c r="K42" s="300" t="s">
        <v>431</v>
      </c>
      <c r="L42" s="272"/>
      <c r="M42" s="302"/>
      <c r="N42" s="334"/>
      <c r="R42" s="12" t="str">
        <f>IF(OR(J42='Drop downs'!$G$7,J42='Drop downs'!$G$5), B42&amp;": "&amp;K42&amp;CHAR(10),"")</f>
        <v/>
      </c>
      <c r="S42" s="12" t="str">
        <f>IF(J42='Drop downs'!$G$2,B42&amp;": "&amp;K42&amp;""," ")</f>
        <v>IIA6: The strategy contributes to the achievement of objective IIA6 as it aims to improve connectivity across the Borough through sustainable transport linkages. Development will supported in areas most accessible to public transport, such as train and underground stations. The strategy aims to work with neighbouring Boroughs to improve connectivity between Kenton Station and Northwick Park Station. Accessibility will be improved at Harrow-on-the-Hill Station, Harrow Bus Station and Harrow &amp; Wealdstone Station, with step free access. Finally, improvements will be made to the walking network and pedestrian connectivity, particularly between Harrow Town Centre and Harrow on the Hill. Therefore, a potential significant positive effect is recorded.</v>
      </c>
      <c r="T42" s="12" t="str">
        <f>IF(SS_ALT_2!E42='Drop downs'!$B$6,SS_ALT_2!B42&amp;": "&amp;SS_ALT_2!K42&amp;"","")</f>
        <v/>
      </c>
      <c r="U42" t="str">
        <f t="shared" si="0"/>
        <v/>
      </c>
      <c r="V42" t="str">
        <f>IF(N42&gt;0,B42&amp;":"&amp;N42&amp;"
","")</f>
        <v/>
      </c>
    </row>
    <row r="43" spans="1:22" ht="30" customHeight="1" x14ac:dyDescent="0.35">
      <c r="A43" s="317"/>
      <c r="B43" s="308"/>
      <c r="C43" s="3" t="s">
        <v>361</v>
      </c>
      <c r="D43" s="3" t="s">
        <v>250</v>
      </c>
      <c r="E43" s="298"/>
      <c r="F43" s="298"/>
      <c r="G43" s="298"/>
      <c r="H43" s="298"/>
      <c r="I43" s="298"/>
      <c r="J43" s="298"/>
      <c r="K43" s="236"/>
      <c r="L43" s="298"/>
      <c r="M43" s="233"/>
      <c r="N43" s="331"/>
      <c r="R43" s="12"/>
      <c r="S43" s="12"/>
      <c r="T43" s="12"/>
    </row>
    <row r="44" spans="1:22" x14ac:dyDescent="0.35">
      <c r="A44" s="317"/>
      <c r="B44" s="308"/>
      <c r="C44" s="3" t="s">
        <v>362</v>
      </c>
      <c r="D44" s="3" t="s">
        <v>250</v>
      </c>
      <c r="E44" s="298"/>
      <c r="F44" s="298"/>
      <c r="G44" s="298"/>
      <c r="H44" s="298"/>
      <c r="I44" s="298"/>
      <c r="J44" s="298"/>
      <c r="K44" s="236"/>
      <c r="L44" s="298"/>
      <c r="M44" s="233"/>
      <c r="N44" s="331"/>
      <c r="R44" s="12"/>
      <c r="S44" s="12"/>
      <c r="T44" s="12"/>
    </row>
    <row r="45" spans="1:22" x14ac:dyDescent="0.35">
      <c r="A45" s="317"/>
      <c r="B45" s="308"/>
      <c r="C45" s="3" t="s">
        <v>363</v>
      </c>
      <c r="D45" s="3" t="s">
        <v>250</v>
      </c>
      <c r="E45" s="298"/>
      <c r="F45" s="298"/>
      <c r="G45" s="298"/>
      <c r="H45" s="298"/>
      <c r="I45" s="298"/>
      <c r="J45" s="298"/>
      <c r="K45" s="236"/>
      <c r="L45" s="298"/>
      <c r="M45" s="233"/>
      <c r="N45" s="331"/>
      <c r="R45" s="12"/>
      <c r="S45" s="12"/>
      <c r="T45" s="12"/>
    </row>
    <row r="46" spans="1:22" ht="111.65" customHeight="1" thickBot="1" x14ac:dyDescent="0.4">
      <c r="A46" s="322"/>
      <c r="B46" s="309"/>
      <c r="C46" s="80" t="s">
        <v>364</v>
      </c>
      <c r="D46" s="80" t="s">
        <v>250</v>
      </c>
      <c r="E46" s="299"/>
      <c r="F46" s="299"/>
      <c r="G46" s="299"/>
      <c r="H46" s="299"/>
      <c r="I46" s="299"/>
      <c r="J46" s="299"/>
      <c r="K46" s="301"/>
      <c r="L46" s="299"/>
      <c r="M46" s="303"/>
      <c r="N46" s="333"/>
      <c r="R46" s="12"/>
      <c r="S46" s="12"/>
      <c r="T46" s="12"/>
    </row>
    <row r="47" spans="1:22" ht="43.5" x14ac:dyDescent="0.35">
      <c r="A47" s="321" t="s">
        <v>365</v>
      </c>
      <c r="B47" s="307" t="s">
        <v>122</v>
      </c>
      <c r="C47" s="82" t="s">
        <v>366</v>
      </c>
      <c r="D47" s="82" t="s">
        <v>250</v>
      </c>
      <c r="E47" s="272" t="s">
        <v>432</v>
      </c>
      <c r="F47" s="272" t="s">
        <v>419</v>
      </c>
      <c r="G47" s="272" t="s">
        <v>420</v>
      </c>
      <c r="H47" s="272" t="s">
        <v>421</v>
      </c>
      <c r="I47" s="272" t="s">
        <v>422</v>
      </c>
      <c r="J47" s="272" t="s">
        <v>157</v>
      </c>
      <c r="K47" s="300" t="s">
        <v>433</v>
      </c>
      <c r="L47" s="272"/>
      <c r="M47" s="302"/>
      <c r="N47" s="334"/>
      <c r="R47" s="12" t="str">
        <f>IF(OR(J47='Drop downs'!$G$7,J47='Drop downs'!$G$5), B47&amp;": "&amp;K47&amp;CHAR(10),"")</f>
        <v/>
      </c>
      <c r="S47" s="12" t="str">
        <f>IF(J47='Drop downs'!$G$2,B47&amp;": "&amp;K47&amp;""," ")</f>
        <v xml:space="preserve"> </v>
      </c>
      <c r="T47" s="12" t="str">
        <f>IF(SS_ALT_2!E47='Drop downs'!$B$6,SS_ALT_2!B47&amp;": "&amp;SS_ALT_2!K47&amp;"","")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IF(SS_ALT_2!E48='Drop downs'!$B$6,SS_ALT_2!B48&amp;": "&amp;SS_ALT_2!K48&amp;"","")</f>
        <v xml:space="preserve">: </v>
      </c>
    </row>
    <row r="49" spans="1:22" ht="29" x14ac:dyDescent="0.35">
      <c r="A49" s="316" t="s">
        <v>368</v>
      </c>
      <c r="B49" s="307" t="s">
        <v>123</v>
      </c>
      <c r="C49" s="86" t="s">
        <v>369</v>
      </c>
      <c r="D49" s="86" t="s">
        <v>254</v>
      </c>
      <c r="E49" s="310" t="s">
        <v>418</v>
      </c>
      <c r="F49" s="310" t="s">
        <v>419</v>
      </c>
      <c r="G49" s="310" t="s">
        <v>420</v>
      </c>
      <c r="H49" s="310" t="s">
        <v>421</v>
      </c>
      <c r="I49" s="310" t="s">
        <v>422</v>
      </c>
      <c r="J49" s="310" t="s">
        <v>157</v>
      </c>
      <c r="K49" s="319" t="s">
        <v>434</v>
      </c>
      <c r="L49" s="310"/>
      <c r="M49" s="314"/>
      <c r="N49" s="330"/>
      <c r="R49" s="12" t="str">
        <f>IF(OR(J49='Drop downs'!$G$7,J49='Drop downs'!$G$5), B49&amp;": "&amp;K49&amp;CHAR(10),"")</f>
        <v/>
      </c>
      <c r="S49" s="12" t="str">
        <f>IF(J49='Drop downs'!$G$2,B49&amp;": "&amp;K49&amp;""," ")</f>
        <v xml:space="preserve"> </v>
      </c>
      <c r="T49" s="12" t="str">
        <f>IF(SS_ALT_2!E49='Drop downs'!$B$6,SS_ALT_2!B49&amp;": "&amp;SS_ALT_2!K49&amp;"","")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233"/>
      <c r="N50" s="331"/>
      <c r="R50" s="12"/>
      <c r="S50" s="12"/>
      <c r="T50" s="12"/>
    </row>
    <row r="51" spans="1:22" x14ac:dyDescent="0.35">
      <c r="A51" s="317"/>
      <c r="B51" s="308"/>
      <c r="C51" s="97" t="s">
        <v>371</v>
      </c>
      <c r="D51" s="24" t="s">
        <v>250</v>
      </c>
      <c r="E51" s="298"/>
      <c r="F51" s="298"/>
      <c r="G51" s="298"/>
      <c r="H51" s="298"/>
      <c r="I51" s="298"/>
      <c r="J51" s="298"/>
      <c r="K51" s="236"/>
      <c r="L51" s="298"/>
      <c r="M51" s="233"/>
      <c r="N51" s="331"/>
      <c r="R51" s="12"/>
      <c r="S51" s="12"/>
      <c r="T51" s="12"/>
    </row>
    <row r="52" spans="1:22" x14ac:dyDescent="0.35">
      <c r="A52" s="317"/>
      <c r="B52" s="308"/>
      <c r="C52" s="24" t="s">
        <v>372</v>
      </c>
      <c r="D52" s="24" t="s">
        <v>250</v>
      </c>
      <c r="E52" s="298"/>
      <c r="F52" s="298"/>
      <c r="G52" s="298"/>
      <c r="H52" s="298"/>
      <c r="I52" s="298"/>
      <c r="J52" s="298"/>
      <c r="K52" s="236"/>
      <c r="L52" s="298"/>
      <c r="M52" s="233"/>
      <c r="N52" s="331"/>
      <c r="R52" s="12"/>
      <c r="S52" s="12"/>
      <c r="T52" s="12"/>
    </row>
    <row r="53" spans="1:22" ht="15" thickBot="1" x14ac:dyDescent="0.4">
      <c r="A53" s="318"/>
      <c r="B53" s="309"/>
      <c r="C53" s="19" t="s">
        <v>373</v>
      </c>
      <c r="D53" s="19" t="s">
        <v>250</v>
      </c>
      <c r="E53" s="270"/>
      <c r="F53" s="270"/>
      <c r="G53" s="270"/>
      <c r="H53" s="270"/>
      <c r="I53" s="270"/>
      <c r="J53" s="270"/>
      <c r="K53" s="32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435</v>
      </c>
      <c r="L54" s="310"/>
      <c r="M54" s="314"/>
      <c r="N54" s="330"/>
      <c r="R54" s="12" t="str">
        <f>IF(OR(J54='Drop downs'!$G$7,J54='Drop downs'!$G$5), B54&amp;": "&amp;K54&amp;CHAR(10),"")</f>
        <v/>
      </c>
      <c r="S54" s="12" t="str">
        <f>IF(J54='Drop downs'!$G$2,B54&amp;": "&amp;K54&amp;""," ")</f>
        <v xml:space="preserve"> </v>
      </c>
      <c r="T54" s="12" t="str">
        <f>IF(SS_ALT_2!E54='Drop downs'!$B$6,SS_ALT_2!B54&amp;": "&amp;SS_ALT_2!K54&amp;"","")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ht="44.15" customHeight="1" x14ac:dyDescent="0.35">
      <c r="A57" s="316" t="s">
        <v>378</v>
      </c>
      <c r="B57" s="307" t="s">
        <v>125</v>
      </c>
      <c r="C57" s="86" t="s">
        <v>379</v>
      </c>
      <c r="D57" s="86" t="s">
        <v>254</v>
      </c>
      <c r="E57" s="310" t="s">
        <v>418</v>
      </c>
      <c r="F57" s="310" t="s">
        <v>419</v>
      </c>
      <c r="G57" s="344" t="s">
        <v>420</v>
      </c>
      <c r="H57" s="344" t="s">
        <v>421</v>
      </c>
      <c r="I57" s="310" t="s">
        <v>436</v>
      </c>
      <c r="J57" s="310" t="s">
        <v>166</v>
      </c>
      <c r="K57" s="319" t="s">
        <v>462</v>
      </c>
      <c r="L57" s="310"/>
      <c r="M57" s="356" t="s">
        <v>463</v>
      </c>
      <c r="N57" s="349"/>
      <c r="R57" s="12" t="str">
        <f>IF(OR(J57='Drop downs'!$G$7,J57='Drop downs'!$G$5), B57&amp;": "&amp;K57&amp;CHAR(10),"")</f>
        <v xml:space="preserve">IIA10: As the alternative aims to deliver higher than the minimum of 16,040 (net) homes identified for development, development may encroach on the Borough’s Metropolitan Open Land, Green Belt and other open space. This is likely to negatively impact habitats and species existing within these spaces, as well as access to these spaces. Therefore, a potential significant negative effect is identified.
</v>
      </c>
      <c r="S57" s="12" t="str">
        <f>IF(J57='Drop downs'!$G$2,B57&amp;": "&amp;K57&amp;""," ")</f>
        <v xml:space="preserve"> </v>
      </c>
      <c r="T57" s="12" t="str">
        <f>IF(SS_ALT_2!E57='Drop downs'!$B$6,SS_ALT_2!B57&amp;": "&amp;SS_ALT_2!K57&amp;"","")</f>
        <v/>
      </c>
      <c r="U57" t="str">
        <f t="shared" si="0"/>
        <v xml:space="preserve">IIA10:Mitigation: ensure that protection of Green Belt, Metropolitan Open Land and other open space is provided, no matter the level of development carried out in order to minimise impact.
</v>
      </c>
      <c r="V57" t="str">
        <f>IF(N57&gt;0,B57&amp;":"&amp;N57&amp;"
","")</f>
        <v/>
      </c>
    </row>
    <row r="58" spans="1:22" x14ac:dyDescent="0.35">
      <c r="A58" s="317"/>
      <c r="B58" s="308"/>
      <c r="C58" s="24" t="s">
        <v>380</v>
      </c>
      <c r="D58" s="24" t="s">
        <v>250</v>
      </c>
      <c r="E58" s="298"/>
      <c r="F58" s="298"/>
      <c r="G58" s="271"/>
      <c r="H58" s="271"/>
      <c r="I58" s="298"/>
      <c r="J58" s="298"/>
      <c r="K58" s="236"/>
      <c r="L58" s="298"/>
      <c r="M58" s="357"/>
      <c r="N58" s="350"/>
      <c r="R58" s="12"/>
      <c r="S58" s="12"/>
      <c r="T58" s="12"/>
    </row>
    <row r="59" spans="1:22" x14ac:dyDescent="0.35">
      <c r="A59" s="317"/>
      <c r="B59" s="308"/>
      <c r="C59" s="24" t="s">
        <v>381</v>
      </c>
      <c r="D59" s="24" t="s">
        <v>250</v>
      </c>
      <c r="E59" s="298"/>
      <c r="F59" s="298"/>
      <c r="G59" s="271"/>
      <c r="H59" s="271"/>
      <c r="I59" s="298"/>
      <c r="J59" s="298"/>
      <c r="K59" s="236"/>
      <c r="L59" s="298"/>
      <c r="M59" s="357"/>
      <c r="N59" s="350"/>
      <c r="R59" s="12"/>
      <c r="S59" s="12"/>
      <c r="T59" s="12"/>
    </row>
    <row r="60" spans="1:22" x14ac:dyDescent="0.35">
      <c r="A60" s="317"/>
      <c r="B60" s="308"/>
      <c r="C60" s="24" t="s">
        <v>382</v>
      </c>
      <c r="D60" s="24" t="s">
        <v>250</v>
      </c>
      <c r="E60" s="298"/>
      <c r="F60" s="298"/>
      <c r="G60" s="271"/>
      <c r="H60" s="271"/>
      <c r="I60" s="298"/>
      <c r="J60" s="298"/>
      <c r="K60" s="236"/>
      <c r="L60" s="298"/>
      <c r="M60" s="357"/>
      <c r="N60" s="350"/>
      <c r="R60" s="12"/>
      <c r="S60" s="12"/>
      <c r="T60" s="12"/>
    </row>
    <row r="61" spans="1:22" x14ac:dyDescent="0.35">
      <c r="A61" s="317"/>
      <c r="B61" s="308"/>
      <c r="C61" s="24" t="s">
        <v>383</v>
      </c>
      <c r="D61" s="24" t="s">
        <v>254</v>
      </c>
      <c r="E61" s="298"/>
      <c r="F61" s="298"/>
      <c r="G61" s="271"/>
      <c r="H61" s="271"/>
      <c r="I61" s="298"/>
      <c r="J61" s="298"/>
      <c r="K61" s="236"/>
      <c r="L61" s="298"/>
      <c r="M61" s="357"/>
      <c r="N61" s="350"/>
      <c r="R61" s="12"/>
      <c r="S61" s="12"/>
      <c r="T61" s="12"/>
    </row>
    <row r="62" spans="1:22" x14ac:dyDescent="0.35">
      <c r="A62" s="317"/>
      <c r="B62" s="308"/>
      <c r="C62" s="24" t="s">
        <v>384</v>
      </c>
      <c r="D62" s="24" t="s">
        <v>250</v>
      </c>
      <c r="E62" s="298"/>
      <c r="F62" s="298"/>
      <c r="G62" s="271"/>
      <c r="H62" s="271"/>
      <c r="I62" s="298"/>
      <c r="J62" s="298"/>
      <c r="K62" s="236"/>
      <c r="L62" s="298"/>
      <c r="M62" s="357"/>
      <c r="N62" s="350"/>
      <c r="R62" s="12"/>
      <c r="S62" s="12"/>
      <c r="T62" s="12"/>
    </row>
    <row r="63" spans="1:22" ht="29" x14ac:dyDescent="0.35">
      <c r="A63" s="317"/>
      <c r="B63" s="308"/>
      <c r="C63" s="24" t="s">
        <v>385</v>
      </c>
      <c r="D63" s="24" t="s">
        <v>250</v>
      </c>
      <c r="E63" s="298"/>
      <c r="F63" s="298"/>
      <c r="G63" s="271"/>
      <c r="H63" s="271"/>
      <c r="I63" s="298"/>
      <c r="J63" s="298"/>
      <c r="K63" s="236"/>
      <c r="L63" s="298"/>
      <c r="M63" s="357"/>
      <c r="N63" s="350"/>
      <c r="R63" s="12"/>
      <c r="S63" s="12"/>
      <c r="T63" s="12"/>
    </row>
    <row r="64" spans="1:22" ht="15" thickBot="1" x14ac:dyDescent="0.4">
      <c r="A64" s="318"/>
      <c r="B64" s="309"/>
      <c r="C64" s="19" t="s">
        <v>386</v>
      </c>
      <c r="D64" s="19" t="s">
        <v>254</v>
      </c>
      <c r="E64" s="270"/>
      <c r="F64" s="270"/>
      <c r="G64" s="345"/>
      <c r="H64" s="345"/>
      <c r="I64" s="270"/>
      <c r="J64" s="270"/>
      <c r="K64" s="320"/>
      <c r="L64" s="270"/>
      <c r="M64" s="358"/>
      <c r="N64" s="359"/>
      <c r="R64" s="12"/>
      <c r="S64" s="12"/>
      <c r="T64" s="12"/>
    </row>
    <row r="65" spans="1:22" x14ac:dyDescent="0.35">
      <c r="A65" s="316" t="s">
        <v>387</v>
      </c>
      <c r="B65" s="307" t="s">
        <v>126</v>
      </c>
      <c r="C65" s="85" t="s">
        <v>452</v>
      </c>
      <c r="D65" s="86" t="s">
        <v>250</v>
      </c>
      <c r="E65" s="310" t="s">
        <v>418</v>
      </c>
      <c r="F65" s="310" t="s">
        <v>419</v>
      </c>
      <c r="G65" s="310" t="s">
        <v>420</v>
      </c>
      <c r="H65" s="310" t="s">
        <v>421</v>
      </c>
      <c r="I65" s="310" t="s">
        <v>436</v>
      </c>
      <c r="J65" s="310" t="s">
        <v>166</v>
      </c>
      <c r="K65" s="319" t="s">
        <v>464</v>
      </c>
      <c r="L65" s="310"/>
      <c r="M65" s="356" t="s">
        <v>465</v>
      </c>
      <c r="N65" s="349"/>
      <c r="R65" s="12" t="str">
        <f>IF(OR(J65='Drop downs'!$G$7,J65='Drop downs'!$G$5), B65&amp;": "&amp;K65&amp;CHAR(10),"")</f>
        <v xml:space="preserve">IIA11: As the alternative aims to deliver higher than the minimum of 16,040 (net) homes identified for development, development may encroach on the Borough’s Metropolitan Open Land, Green Belt and other open space. This is likely to negatively impact the conservation and enhancement of Harrow’s identified heritage assets and historical environment. It may also lead to development in areas of special character and architectural significance. Therefore, a potential significant negative effect is identified.
</v>
      </c>
      <c r="S65" s="12" t="str">
        <f>IF(J65='Drop downs'!$G$2,B65&amp;": "&amp;K65&amp;""," ")</f>
        <v xml:space="preserve"> </v>
      </c>
      <c r="T65" s="12" t="str">
        <f>IF(SS_ALT_2!E65='Drop downs'!$B$6,SS_ALT_2!B65&amp;": "&amp;SS_ALT_2!K65&amp;"","")</f>
        <v/>
      </c>
      <c r="U65" t="str">
        <f t="shared" si="0"/>
        <v xml:space="preserve">IIA11:Mitigation: ensure that protection of heritage assets and the historical environment is provided, no matter the level of development carried out in order to minimise impact.
</v>
      </c>
      <c r="V65" t="str">
        <f>IF(N65&gt;0,B65&amp;":"&amp;N65&amp;"
","")</f>
        <v/>
      </c>
    </row>
    <row r="66" spans="1:22" x14ac:dyDescent="0.35">
      <c r="A66" s="317"/>
      <c r="B66" s="308"/>
      <c r="C66" s="83" t="s">
        <v>389</v>
      </c>
      <c r="D66" s="24" t="s">
        <v>250</v>
      </c>
      <c r="E66" s="298"/>
      <c r="F66" s="298"/>
      <c r="G66" s="298"/>
      <c r="H66" s="298"/>
      <c r="I66" s="298"/>
      <c r="J66" s="298"/>
      <c r="K66" s="236"/>
      <c r="L66" s="298"/>
      <c r="M66" s="357"/>
      <c r="N66" s="350"/>
      <c r="R66" s="12"/>
      <c r="S66" s="12"/>
      <c r="T66" s="12"/>
    </row>
    <row r="67" spans="1:22" ht="29" x14ac:dyDescent="0.35">
      <c r="A67" s="317"/>
      <c r="B67" s="308"/>
      <c r="C67" s="83" t="s">
        <v>390</v>
      </c>
      <c r="D67" s="24" t="s">
        <v>250</v>
      </c>
      <c r="E67" s="298"/>
      <c r="F67" s="298"/>
      <c r="G67" s="298"/>
      <c r="H67" s="298"/>
      <c r="I67" s="298"/>
      <c r="J67" s="298"/>
      <c r="K67" s="236"/>
      <c r="L67" s="298"/>
      <c r="M67" s="357"/>
      <c r="N67" s="350"/>
      <c r="R67" s="12"/>
      <c r="S67" s="12"/>
      <c r="T67" s="12"/>
    </row>
    <row r="68" spans="1:22" x14ac:dyDescent="0.35">
      <c r="A68" s="317"/>
      <c r="B68" s="308"/>
      <c r="C68" s="83" t="s">
        <v>391</v>
      </c>
      <c r="D68" s="24" t="s">
        <v>254</v>
      </c>
      <c r="E68" s="298"/>
      <c r="F68" s="298"/>
      <c r="G68" s="298"/>
      <c r="H68" s="298"/>
      <c r="I68" s="298"/>
      <c r="J68" s="298"/>
      <c r="K68" s="236"/>
      <c r="L68" s="298"/>
      <c r="M68" s="357"/>
      <c r="N68" s="350"/>
      <c r="R68" s="12"/>
      <c r="S68" s="12"/>
      <c r="T68" s="12"/>
    </row>
    <row r="69" spans="1:22" x14ac:dyDescent="0.35">
      <c r="A69" s="317"/>
      <c r="B69" s="308"/>
      <c r="C69" s="83" t="s">
        <v>454</v>
      </c>
      <c r="D69" s="24" t="s">
        <v>254</v>
      </c>
      <c r="E69" s="298"/>
      <c r="F69" s="298"/>
      <c r="G69" s="298"/>
      <c r="H69" s="298"/>
      <c r="I69" s="298"/>
      <c r="J69" s="298"/>
      <c r="K69" s="236"/>
      <c r="L69" s="298"/>
      <c r="M69" s="357"/>
      <c r="N69" s="350"/>
      <c r="R69" s="12"/>
      <c r="S69" s="12"/>
      <c r="T69" s="12"/>
    </row>
    <row r="70" spans="1:22" x14ac:dyDescent="0.35">
      <c r="A70" s="317"/>
      <c r="B70" s="308"/>
      <c r="C70" s="83" t="s">
        <v>393</v>
      </c>
      <c r="D70" s="24" t="s">
        <v>254</v>
      </c>
      <c r="E70" s="298"/>
      <c r="F70" s="298"/>
      <c r="G70" s="298"/>
      <c r="H70" s="298"/>
      <c r="I70" s="298"/>
      <c r="J70" s="298"/>
      <c r="K70" s="236"/>
      <c r="L70" s="298"/>
      <c r="M70" s="357"/>
      <c r="N70" s="350"/>
      <c r="R70" s="12"/>
      <c r="S70" s="12"/>
      <c r="T70" s="12"/>
    </row>
    <row r="71" spans="1:22" ht="40" customHeight="1" thickBot="1" x14ac:dyDescent="0.4">
      <c r="A71" s="318"/>
      <c r="B71" s="309"/>
      <c r="C71" s="100" t="s">
        <v>394</v>
      </c>
      <c r="D71" s="24" t="s">
        <v>254</v>
      </c>
      <c r="E71" s="270"/>
      <c r="F71" s="270"/>
      <c r="G71" s="270"/>
      <c r="H71" s="270"/>
      <c r="I71" s="270"/>
      <c r="J71" s="270"/>
      <c r="K71" s="320"/>
      <c r="L71" s="270"/>
      <c r="M71" s="358"/>
      <c r="N71" s="359"/>
      <c r="R71" s="12"/>
      <c r="S71" s="12"/>
      <c r="T71" s="12"/>
    </row>
    <row r="72" spans="1:22" x14ac:dyDescent="0.35">
      <c r="A72" s="316" t="s">
        <v>395</v>
      </c>
      <c r="B72" s="307" t="s">
        <v>127</v>
      </c>
      <c r="C72" s="85" t="s">
        <v>396</v>
      </c>
      <c r="D72" s="86" t="s">
        <v>250</v>
      </c>
      <c r="E72" s="310" t="s">
        <v>418</v>
      </c>
      <c r="F72" s="310" t="s">
        <v>419</v>
      </c>
      <c r="G72" s="310" t="s">
        <v>420</v>
      </c>
      <c r="H72" s="310" t="s">
        <v>421</v>
      </c>
      <c r="I72" s="310" t="s">
        <v>422</v>
      </c>
      <c r="J72" s="310" t="s">
        <v>166</v>
      </c>
      <c r="K72" s="319" t="s">
        <v>466</v>
      </c>
      <c r="L72" s="310"/>
      <c r="M72" s="356" t="s">
        <v>467</v>
      </c>
      <c r="N72" s="349"/>
      <c r="R72" s="12" t="str">
        <f>IF(OR(J72='Drop downs'!$G$7,J72='Drop downs'!$G$5), B72&amp;": "&amp;K72&amp;CHAR(10),"")</f>
        <v xml:space="preserve">IIA12: As the alternative aims to deliver higher than the minimum of 16,040 (net) homes identified for development, development may encroach on the Borough’s Metropolitan Open Land, Green Belt and other open space. This may lead to development in areas that is not relevant to surrounding landscape and townscape character, role, and function.  Therefore, a potential significant negative effect is identified.
</v>
      </c>
      <c r="S72" s="12" t="str">
        <f>IF(J72='Drop downs'!$G$2,B72&amp;": "&amp;K72&amp;""," ")</f>
        <v xml:space="preserve"> </v>
      </c>
      <c r="T72" s="12" t="str">
        <f>IF(SS_ALT_2!E72='Drop downs'!$B$6,SS_ALT_2!B72&amp;": "&amp;SS_ALT_2!K72&amp;"","")</f>
        <v/>
      </c>
      <c r="U72" t="str">
        <f t="shared" si="0"/>
        <v xml:space="preserve">IIA12:Mitigation: ensure that protection of Green Belt, Metropolitan Open Land and other open space is provided, no matter the level of development carried out, and that impact on landscape/townscape is always considered in order to minimise impact.
</v>
      </c>
      <c r="V72" t="str">
        <f>IF(N72&gt;0,B72&amp;":"&amp;N72&amp;"
","")</f>
        <v/>
      </c>
    </row>
    <row r="73" spans="1:22" x14ac:dyDescent="0.35">
      <c r="A73" s="317"/>
      <c r="B73" s="308"/>
      <c r="C73" s="83" t="s">
        <v>397</v>
      </c>
      <c r="D73" s="24" t="s">
        <v>250</v>
      </c>
      <c r="E73" s="298"/>
      <c r="F73" s="298"/>
      <c r="G73" s="298"/>
      <c r="H73" s="298"/>
      <c r="I73" s="298"/>
      <c r="J73" s="298"/>
      <c r="K73" s="236"/>
      <c r="L73" s="298"/>
      <c r="M73" s="357"/>
      <c r="N73" s="350"/>
      <c r="R73" s="12"/>
      <c r="S73" s="12"/>
      <c r="T73" s="12"/>
    </row>
    <row r="74" spans="1:22" x14ac:dyDescent="0.35">
      <c r="A74" s="317"/>
      <c r="B74" s="308"/>
      <c r="C74" s="83" t="s">
        <v>398</v>
      </c>
      <c r="D74" s="24" t="s">
        <v>250</v>
      </c>
      <c r="E74" s="298"/>
      <c r="F74" s="298"/>
      <c r="G74" s="298"/>
      <c r="H74" s="298"/>
      <c r="I74" s="298"/>
      <c r="J74" s="298"/>
      <c r="K74" s="236"/>
      <c r="L74" s="298"/>
      <c r="M74" s="357"/>
      <c r="N74" s="350"/>
      <c r="R74" s="12"/>
      <c r="S74" s="12"/>
      <c r="T74" s="12"/>
    </row>
    <row r="75" spans="1:22" x14ac:dyDescent="0.35">
      <c r="A75" s="317"/>
      <c r="B75" s="308"/>
      <c r="C75" s="83" t="s">
        <v>399</v>
      </c>
      <c r="D75" s="24" t="s">
        <v>250</v>
      </c>
      <c r="E75" s="298"/>
      <c r="F75" s="298"/>
      <c r="G75" s="298"/>
      <c r="H75" s="298"/>
      <c r="I75" s="298"/>
      <c r="J75" s="298"/>
      <c r="K75" s="236"/>
      <c r="L75" s="298"/>
      <c r="M75" s="357"/>
      <c r="N75" s="350"/>
      <c r="R75" s="12"/>
      <c r="S75" s="12"/>
      <c r="T75" s="12"/>
    </row>
    <row r="76" spans="1:22" ht="53.5" customHeight="1" thickBot="1" x14ac:dyDescent="0.4">
      <c r="A76" s="322"/>
      <c r="B76" s="309"/>
      <c r="C76" s="87" t="s">
        <v>400</v>
      </c>
      <c r="D76" s="24" t="s">
        <v>254</v>
      </c>
      <c r="E76" s="299"/>
      <c r="F76" s="299"/>
      <c r="G76" s="299"/>
      <c r="H76" s="299"/>
      <c r="I76" s="299"/>
      <c r="J76" s="299"/>
      <c r="K76" s="301"/>
      <c r="L76" s="299"/>
      <c r="M76" s="361"/>
      <c r="N76" s="351"/>
      <c r="R76" s="12"/>
      <c r="S76" s="12"/>
      <c r="T76" s="12"/>
    </row>
    <row r="77" spans="1:22" x14ac:dyDescent="0.35">
      <c r="A77" s="304" t="s">
        <v>401</v>
      </c>
      <c r="B77" s="307" t="s">
        <v>128</v>
      </c>
      <c r="C77" s="91" t="s">
        <v>402</v>
      </c>
      <c r="D77" s="82" t="s">
        <v>250</v>
      </c>
      <c r="E77" s="272" t="s">
        <v>418</v>
      </c>
      <c r="F77" s="272" t="s">
        <v>441</v>
      </c>
      <c r="G77" s="272" t="s">
        <v>420</v>
      </c>
      <c r="H77" s="272" t="s">
        <v>421</v>
      </c>
      <c r="I77" s="272" t="s">
        <v>422</v>
      </c>
      <c r="J77" s="272" t="s">
        <v>166</v>
      </c>
      <c r="K77" s="300" t="s">
        <v>468</v>
      </c>
      <c r="L77" s="272"/>
      <c r="M77" s="360" t="s">
        <v>469</v>
      </c>
      <c r="N77" s="362"/>
      <c r="R77" s="12" t="str">
        <f>IF(OR(J77='Drop downs'!$G$7,J77='Drop downs'!$G$5), B77&amp;": "&amp;K77&amp;CHAR(10),"")</f>
        <v xml:space="preserve">IIA13: As the alternative aims to deliver higher than the minimum of 16,040 (net) homes identified for development, development may encroach on the Borough’s Metropolitan Open Land, Green Belt and other open space. This may lead to development on greenfield land or Green Belt. Therefore, as development on greenfield land would remove protection of natural resources in the Borough, a potential significant negative effect is identified.
</v>
      </c>
      <c r="S77" s="12" t="str">
        <f>IF(J77='Drop downs'!$G$2,B77&amp;": "&amp;K77&amp;""," ")</f>
        <v xml:space="preserve"> </v>
      </c>
      <c r="T77" s="12" t="str">
        <f>IF(SS_ALT_2!E77='Drop downs'!$B$6,SS_ALT_2!B77&amp;": "&amp;SS_ALT_2!K77&amp;"","")</f>
        <v/>
      </c>
      <c r="U77" t="str">
        <f t="shared" ref="U77:U84" si="1">IF(M77&gt;0,B77&amp;":"&amp;M77&amp;"
","")</f>
        <v xml:space="preserve">IIA13:Mitigation: ensure that protection of natural resources, including greenfield land, is provided, no matter the level of development carried out in order to minimise impact.
</v>
      </c>
      <c r="V77" t="str">
        <f>IF(N77&gt;0,B77&amp;":"&amp;N77&amp;"
","")</f>
        <v/>
      </c>
    </row>
    <row r="78" spans="1:22" x14ac:dyDescent="0.35">
      <c r="A78" s="305"/>
      <c r="B78" s="308"/>
      <c r="C78" s="83" t="s">
        <v>403</v>
      </c>
      <c r="D78" s="3" t="s">
        <v>250</v>
      </c>
      <c r="E78" s="298"/>
      <c r="F78" s="298"/>
      <c r="G78" s="298"/>
      <c r="H78" s="298"/>
      <c r="I78" s="298"/>
      <c r="J78" s="298"/>
      <c r="K78" s="236"/>
      <c r="L78" s="298"/>
      <c r="M78" s="357"/>
      <c r="N78" s="350"/>
      <c r="R78" s="12"/>
      <c r="S78" s="12"/>
      <c r="T78" s="12"/>
    </row>
    <row r="79" spans="1:22" x14ac:dyDescent="0.35">
      <c r="A79" s="305"/>
      <c r="B79" s="308"/>
      <c r="C79" s="83" t="s">
        <v>404</v>
      </c>
      <c r="D79" s="3" t="s">
        <v>254</v>
      </c>
      <c r="E79" s="298"/>
      <c r="F79" s="298"/>
      <c r="G79" s="298"/>
      <c r="H79" s="298"/>
      <c r="I79" s="298"/>
      <c r="J79" s="298"/>
      <c r="K79" s="236"/>
      <c r="L79" s="298"/>
      <c r="M79" s="357"/>
      <c r="N79" s="350"/>
      <c r="R79" s="12"/>
      <c r="S79" s="12"/>
      <c r="T79" s="12"/>
    </row>
    <row r="80" spans="1:22" x14ac:dyDescent="0.35">
      <c r="A80" s="305"/>
      <c r="B80" s="308"/>
      <c r="C80" s="84" t="s">
        <v>405</v>
      </c>
      <c r="D80" s="3" t="s">
        <v>254</v>
      </c>
      <c r="E80" s="298"/>
      <c r="F80" s="298"/>
      <c r="G80" s="298"/>
      <c r="H80" s="298"/>
      <c r="I80" s="298"/>
      <c r="J80" s="298"/>
      <c r="K80" s="236"/>
      <c r="L80" s="298"/>
      <c r="M80" s="357"/>
      <c r="N80" s="350"/>
      <c r="R80" s="12"/>
      <c r="S80" s="12"/>
      <c r="T80" s="12"/>
    </row>
    <row r="81" spans="1:22" ht="29" x14ac:dyDescent="0.35">
      <c r="A81" s="305"/>
      <c r="B81" s="308"/>
      <c r="C81" s="84" t="s">
        <v>406</v>
      </c>
      <c r="D81" s="3" t="s">
        <v>254</v>
      </c>
      <c r="E81" s="298"/>
      <c r="F81" s="298"/>
      <c r="G81" s="298"/>
      <c r="H81" s="298"/>
      <c r="I81" s="298"/>
      <c r="J81" s="298"/>
      <c r="K81" s="236"/>
      <c r="L81" s="298"/>
      <c r="M81" s="357"/>
      <c r="N81" s="350"/>
      <c r="R81" s="12"/>
      <c r="S81" s="12"/>
      <c r="T81" s="12"/>
    </row>
    <row r="82" spans="1:22" ht="29" x14ac:dyDescent="0.35">
      <c r="A82" s="305"/>
      <c r="B82" s="308"/>
      <c r="C82" s="84" t="s">
        <v>407</v>
      </c>
      <c r="D82" s="3" t="s">
        <v>254</v>
      </c>
      <c r="E82" s="298"/>
      <c r="F82" s="298"/>
      <c r="G82" s="298"/>
      <c r="H82" s="298"/>
      <c r="I82" s="298"/>
      <c r="J82" s="298"/>
      <c r="K82" s="236"/>
      <c r="L82" s="298"/>
      <c r="M82" s="357"/>
      <c r="N82" s="350"/>
      <c r="R82" s="12"/>
      <c r="S82" s="12"/>
      <c r="T82" s="12"/>
    </row>
    <row r="83" spans="1:22" ht="15" thickBot="1" x14ac:dyDescent="0.4">
      <c r="A83" s="306"/>
      <c r="B83" s="309"/>
      <c r="C83" s="90" t="s">
        <v>408</v>
      </c>
      <c r="D83" s="3" t="s">
        <v>254</v>
      </c>
      <c r="E83" s="299"/>
      <c r="F83" s="299"/>
      <c r="G83" s="299"/>
      <c r="H83" s="299"/>
      <c r="I83" s="299"/>
      <c r="J83" s="299"/>
      <c r="K83" s="301"/>
      <c r="L83" s="299"/>
      <c r="M83" s="361"/>
      <c r="N83" s="351"/>
      <c r="R83" s="12"/>
      <c r="S83" s="12"/>
      <c r="T83" s="12"/>
    </row>
    <row r="84" spans="1:22" x14ac:dyDescent="0.35">
      <c r="A84" s="304" t="s">
        <v>409</v>
      </c>
      <c r="B84" s="307" t="s">
        <v>129</v>
      </c>
      <c r="C84" s="101" t="s">
        <v>410</v>
      </c>
      <c r="D84" s="82" t="s">
        <v>254</v>
      </c>
      <c r="E84" s="272" t="s">
        <v>101</v>
      </c>
      <c r="F84" s="272" t="s">
        <v>101</v>
      </c>
      <c r="G84" s="272" t="s">
        <v>101</v>
      </c>
      <c r="H84" s="272" t="s">
        <v>101</v>
      </c>
      <c r="I84" s="344" t="s">
        <v>101</v>
      </c>
      <c r="J84" s="272" t="s">
        <v>159</v>
      </c>
      <c r="K84" s="300" t="s">
        <v>435</v>
      </c>
      <c r="L84" s="272"/>
      <c r="M84" s="302"/>
      <c r="N84" s="334"/>
      <c r="R84" s="12" t="str">
        <f>IF(OR(J84='Drop downs'!$G$7,J84='Drop downs'!$G$5), B84&amp;": "&amp;K84&amp;CHAR(10),"")</f>
        <v/>
      </c>
      <c r="S84" s="12" t="str">
        <f>IF(J84='Drop downs'!$G$2,B84&amp;": "&amp;K84&amp;""," ")</f>
        <v xml:space="preserve"> </v>
      </c>
      <c r="T84" s="12" t="str">
        <f>IF(SS_ALT_2!E84='Drop downs'!$B$6,SS_ALT_2!B84&amp;": "&amp;SS_ALT_2!K84&amp;"","")</f>
        <v/>
      </c>
      <c r="U84" t="str">
        <f t="shared" si="1"/>
        <v/>
      </c>
      <c r="V84" t="str">
        <f>IF(N84&gt;0,B84&amp;":"&amp;N84&amp;"
","")</f>
        <v/>
      </c>
    </row>
    <row r="85" spans="1:22" x14ac:dyDescent="0.35">
      <c r="A85" s="305"/>
      <c r="B85" s="308"/>
      <c r="C85" s="84" t="s">
        <v>411</v>
      </c>
      <c r="D85" s="3" t="s">
        <v>254</v>
      </c>
      <c r="E85" s="298"/>
      <c r="F85" s="298"/>
      <c r="G85" s="298"/>
      <c r="H85" s="298"/>
      <c r="I85" s="271"/>
      <c r="J85" s="298"/>
      <c r="K85" s="236"/>
      <c r="L85" s="298"/>
      <c r="M85" s="233"/>
      <c r="N85" s="331"/>
      <c r="R85" s="12"/>
      <c r="S85" s="12"/>
      <c r="T85" s="12"/>
    </row>
    <row r="86" spans="1:22" x14ac:dyDescent="0.35">
      <c r="A86" s="305"/>
      <c r="B86" s="308"/>
      <c r="C86" s="84" t="s">
        <v>412</v>
      </c>
      <c r="D86" s="3" t="s">
        <v>254</v>
      </c>
      <c r="E86" s="298"/>
      <c r="F86" s="298"/>
      <c r="G86" s="298"/>
      <c r="H86" s="298"/>
      <c r="I86" s="271"/>
      <c r="J86" s="298"/>
      <c r="K86" s="236"/>
      <c r="L86" s="298"/>
      <c r="M86" s="233"/>
      <c r="N86" s="331"/>
      <c r="R86" s="12"/>
      <c r="S86" s="12"/>
      <c r="T86" s="12"/>
    </row>
    <row r="87" spans="1:22" ht="15" thickBot="1" x14ac:dyDescent="0.4">
      <c r="A87" s="306"/>
      <c r="B87" s="309"/>
      <c r="C87" s="87" t="s">
        <v>413</v>
      </c>
      <c r="D87" s="80" t="s">
        <v>254</v>
      </c>
      <c r="E87" s="299"/>
      <c r="F87" s="299"/>
      <c r="G87" s="299"/>
      <c r="H87" s="299"/>
      <c r="I87" s="345"/>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xml:space="preserve">IIA10: As the alternative aims to deliver higher than the minimum of 16,040 (net) homes identified for development, development may encroach on the Borough’s Metropolitan Open Land, Green Belt and other open space. This is likely to negatively impact habitats and species existing within these spaces, as well as access to these spaces. Therefore, a potential significant negative effect is identified.
IIA11: As the alternative aims to deliver higher than the minimum of 16,040 (net) homes identified for development, development may encroach on the Borough’s Metropolitan Open Land, Green Belt and other open space. This is likely to negatively impact the conservation and enhancement of Harrow’s identified heritage assets and historical environment. It may also lead to development in areas of special character and architectural significance. Therefore, a potential significant negative effect is identified.
IIA12: As the alternative aims to deliver higher than the minimum of 16,040 (net) homes identified for development, development may encroach on the Borough’s Metropolitan Open Land, Green Belt and other open space. This may lead to development in areas that is not relevant to surrounding landscape and townscape character, role, and function.  Therefore, a potential significant negative effect is identified.
IIA13: As the alternative aims to deliver higher than the minimum of 16,040 (net) homes identified for development, development may encroach on the Borough’s Metropolitan Open Land, Green Belt and other open space. This may lead to development on greenfield land or Green Belt. Therefore, as development on greenfield land would remove protection of natural resources in the Borough, a potential significant negative effect is identified.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IIA1: The strategy contributes to the achievement of objective IIA1 as it aims to direct flexible employment and industrial land to appropriate locations, to meet current and future needs. The strategy aims to provide a minimum of 13,900sqm of retail, food / beverage, leisure and entertainment floorspace and 6000sqm of industrial floorspace. The alternative aims to deliver higher than this identified level of development however. Town centres will be safeguarded and improved to increase retail expenditure and secure the vitality and viability of the town centre network (eg: Pinner High Street, Stanmore Town Centre, Harrow Town Centre and North Harrow District Centre). These areas will be redeveloped and improved to provide retail, leisure (including arts and cultural), office and residential uses. Developments should be adaptable however in order to ensure vibrancy. Therefore, a potential significant positive effect is recorded.   IIA5: The strategy contributes to the achievement of objective IIA5 as it aims to provide a minimum of 16,040 (net) homes during the Plan period (2019/20 – 2040/41), of which at least 8,020 new homes (net) will be delivered between 2019 -2029 (Policy H1, London Plan). These additional homes should be developed to suit a range of residents. Within the Harrow and Wealdstone Opportunity Area, a minimum of 5000 additional homes are to be delivered. The alternative aims to deliver higher than this identified level of development, in order to contribute further to closing the gap between minimum London Plan housing targets for the borough and the actual objectively assessed need. 'Metroland' areas will be safeguarded for family housing. Therefore, a potential significant positive effect is recorded.IIA6: The strategy contributes to the achievement of objective IIA6 as it aims to improve connectivity across the Borough through sustainable transport linkages. Development will supported in areas most accessible to public transport, such as train and underground stations. The strategy aims to work with neighbouring Boroughs to improve connectivity between Kenton Station and Northwick Park Station. Accessibility will be improved at Harrow-on-the-Hill Station, Harrow Bus Station and Harrow &amp; Wealdstone Station, with step free access. Finally, improvements will be made to the walking network and pedestrian connectivity, particularly between Harrow Town Centre and Harrow on the Hill. Therefore, a potential significant positive effect is recorded.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xml:space="preserve">IIA10:Mitigation: ensure that protection of Green Belt, Metropolitan Open Land and other open space is provided, no matter the level of development carried out in order to minimise impact.
IIA11:Mitigation: ensure that protection of heritage assets and the historical environment is provided, no matter the level of development carried out in order to minimise impact.
IIA12:Mitigation: ensure that protection of Green Belt, Metropolitan Open Land and other open space is provided, no matter the level of development carried out, and that impact on landscape/townscape is always considered in order to minimise impact.
IIA13:Mitigation: ensure that protection of natural resources, including greenfield land, is provided, no matter the level of development carried out in order to minimise impact.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Ptps5n3KokEFAadJLRS/+K4xAvfR/xAoNBrVgB3Qj3XKoxNqXK35aFkdYVBh90Y9YVCAk4mQwU9QXRKDC0STyA==" saltValue="ckvr4u//CmCPaxD/Vkhakg==" spinCount="100000" sheet="1" objects="1" scenarios="1"/>
  <autoFilter ref="A7:M87" xr:uid="{D2C47CAF-421C-4D58-AA7A-22430CCF83D7}"/>
  <mergeCells count="18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E77:E83"/>
    <mergeCell ref="F77:F83"/>
    <mergeCell ref="G77:G83"/>
    <mergeCell ref="A72:A76"/>
    <mergeCell ref="B72:B76"/>
    <mergeCell ref="E72:E76"/>
    <mergeCell ref="F72:F76"/>
    <mergeCell ref="G72:G76"/>
    <mergeCell ref="H72:H76"/>
    <mergeCell ref="A77:A83"/>
    <mergeCell ref="N18:N19"/>
    <mergeCell ref="N20:N27"/>
    <mergeCell ref="N28:N35"/>
    <mergeCell ref="N36:N41"/>
    <mergeCell ref="N42:N46"/>
    <mergeCell ref="N47:N48"/>
    <mergeCell ref="N49:N53"/>
    <mergeCell ref="N54:N56"/>
    <mergeCell ref="N57:N64"/>
    <mergeCell ref="H77:H83"/>
    <mergeCell ref="I77:I83"/>
    <mergeCell ref="J77:J83"/>
    <mergeCell ref="K77:K83"/>
    <mergeCell ref="L77:L83"/>
    <mergeCell ref="M77:M83"/>
    <mergeCell ref="I72:I76"/>
    <mergeCell ref="J72:J76"/>
    <mergeCell ref="K72:K76"/>
    <mergeCell ref="L72:L76"/>
    <mergeCell ref="M72:M76"/>
    <mergeCell ref="H65:H71"/>
    <mergeCell ref="I65:I71"/>
    <mergeCell ref="J65:J71"/>
    <mergeCell ref="I84:I87"/>
    <mergeCell ref="J84:J87"/>
    <mergeCell ref="K84:K87"/>
    <mergeCell ref="L84:L87"/>
    <mergeCell ref="M84:M87"/>
    <mergeCell ref="A84:A87"/>
    <mergeCell ref="B84:B87"/>
    <mergeCell ref="E84:E87"/>
    <mergeCell ref="F84:F87"/>
    <mergeCell ref="G84:G87"/>
    <mergeCell ref="H84:H87"/>
    <mergeCell ref="K65:K71"/>
    <mergeCell ref="L65:L71"/>
    <mergeCell ref="M65:M71"/>
    <mergeCell ref="I57:I64"/>
    <mergeCell ref="J57:J64"/>
    <mergeCell ref="K57:K64"/>
    <mergeCell ref="L57:L64"/>
    <mergeCell ref="M57:M64"/>
    <mergeCell ref="H57:H64"/>
    <mergeCell ref="A65:A71"/>
    <mergeCell ref="B65:B71"/>
    <mergeCell ref="E65:E71"/>
    <mergeCell ref="F65:F71"/>
    <mergeCell ref="G65:G71"/>
    <mergeCell ref="A57:A64"/>
    <mergeCell ref="B57:B64"/>
    <mergeCell ref="E57:E64"/>
    <mergeCell ref="F57:F64"/>
    <mergeCell ref="G57:G64"/>
    <mergeCell ref="H54:H56"/>
    <mergeCell ref="I54:I56"/>
    <mergeCell ref="J54:J56"/>
    <mergeCell ref="K54:K56"/>
    <mergeCell ref="L54:L56"/>
    <mergeCell ref="M54:M56"/>
    <mergeCell ref="I49:I53"/>
    <mergeCell ref="J49:J53"/>
    <mergeCell ref="K49:K53"/>
    <mergeCell ref="L49:L53"/>
    <mergeCell ref="M49:M53"/>
    <mergeCell ref="H49:H53"/>
    <mergeCell ref="A54:A56"/>
    <mergeCell ref="B54:B56"/>
    <mergeCell ref="E54:E56"/>
    <mergeCell ref="F54:F56"/>
    <mergeCell ref="G54:G56"/>
    <mergeCell ref="A49:A53"/>
    <mergeCell ref="B49:B53"/>
    <mergeCell ref="E49:E53"/>
    <mergeCell ref="F49:F53"/>
    <mergeCell ref="G49:G53"/>
    <mergeCell ref="H47:H48"/>
    <mergeCell ref="I47:I48"/>
    <mergeCell ref="J47:J48"/>
    <mergeCell ref="K47:K48"/>
    <mergeCell ref="L47:L48"/>
    <mergeCell ref="M47:M48"/>
    <mergeCell ref="I42:I46"/>
    <mergeCell ref="J42:J46"/>
    <mergeCell ref="K42:K46"/>
    <mergeCell ref="L42:L46"/>
    <mergeCell ref="M42:M46"/>
    <mergeCell ref="H42:H46"/>
    <mergeCell ref="A47:A48"/>
    <mergeCell ref="B47:B48"/>
    <mergeCell ref="E47:E48"/>
    <mergeCell ref="F47:F48"/>
    <mergeCell ref="G47:G48"/>
    <mergeCell ref="A42:A46"/>
    <mergeCell ref="B42:B46"/>
    <mergeCell ref="E42:E46"/>
    <mergeCell ref="F42:F46"/>
    <mergeCell ref="G42:G46"/>
    <mergeCell ref="H36:H41"/>
    <mergeCell ref="I36:I41"/>
    <mergeCell ref="J36:J41"/>
    <mergeCell ref="K36:K41"/>
    <mergeCell ref="L36:L41"/>
    <mergeCell ref="M36:M41"/>
    <mergeCell ref="I28:I35"/>
    <mergeCell ref="J28:J35"/>
    <mergeCell ref="K28:K35"/>
    <mergeCell ref="L28:L35"/>
    <mergeCell ref="M28:M35"/>
    <mergeCell ref="H28:H35"/>
    <mergeCell ref="A36:A41"/>
    <mergeCell ref="B36:B41"/>
    <mergeCell ref="E36:E41"/>
    <mergeCell ref="F36:F41"/>
    <mergeCell ref="G36:G41"/>
    <mergeCell ref="A28:A35"/>
    <mergeCell ref="B28:B35"/>
    <mergeCell ref="E28:E35"/>
    <mergeCell ref="F28:F35"/>
    <mergeCell ref="G28:G35"/>
    <mergeCell ref="H20:H27"/>
    <mergeCell ref="I20:I27"/>
    <mergeCell ref="J20:J27"/>
    <mergeCell ref="K20:K27"/>
    <mergeCell ref="L20:L27"/>
    <mergeCell ref="M20:M27"/>
    <mergeCell ref="I18:I19"/>
    <mergeCell ref="J18:J19"/>
    <mergeCell ref="K18:K19"/>
    <mergeCell ref="L18:L19"/>
    <mergeCell ref="M18:M19"/>
    <mergeCell ref="H18:H19"/>
    <mergeCell ref="A20:A27"/>
    <mergeCell ref="B20:B27"/>
    <mergeCell ref="E20:E27"/>
    <mergeCell ref="F20:F27"/>
    <mergeCell ref="G20:G27"/>
    <mergeCell ref="A18:A19"/>
    <mergeCell ref="B18:B19"/>
    <mergeCell ref="E18:E19"/>
    <mergeCell ref="F18:F19"/>
    <mergeCell ref="G18:G19"/>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E6:N6"/>
    <mergeCell ref="N8:N17"/>
    <mergeCell ref="C3:F3"/>
  </mergeCells>
  <conditionalFormatting sqref="C8:D87">
    <cfRule type="expression" dxfId="5005" priority="1">
      <formula>$D8="No"</formula>
    </cfRule>
  </conditionalFormatting>
  <conditionalFormatting sqref="J8 J18 J28 J49 J57 J65 J72 J77 J84">
    <cfRule type="cellIs" dxfId="5004" priority="36" operator="equal">
      <formula>"Significant Negative"</formula>
    </cfRule>
    <cfRule type="cellIs" dxfId="5003" priority="37" operator="equal">
      <formula>"Minor Negative"</formula>
    </cfRule>
    <cfRule type="cellIs" dxfId="5002" priority="38" operator="equal">
      <formula>"Uncertain"</formula>
    </cfRule>
    <cfRule type="cellIs" dxfId="5001" priority="39" operator="equal">
      <formula>"Neutral"</formula>
    </cfRule>
    <cfRule type="cellIs" dxfId="5000" priority="40" operator="equal">
      <formula>"Minor Positive"</formula>
    </cfRule>
    <cfRule type="cellIs" dxfId="4999" priority="41" operator="equal">
      <formula>"Significant Positive"</formula>
    </cfRule>
  </conditionalFormatting>
  <conditionalFormatting sqref="J20">
    <cfRule type="cellIs" dxfId="4998" priority="29" operator="equal">
      <formula>"Significant Positive"</formula>
    </cfRule>
    <cfRule type="cellIs" dxfId="4997" priority="24" operator="equal">
      <formula>"Significant Negative"</formula>
    </cfRule>
    <cfRule type="cellIs" dxfId="4996" priority="25" operator="equal">
      <formula>"Minor Negative"</formula>
    </cfRule>
    <cfRule type="cellIs" dxfId="4995" priority="26" operator="equal">
      <formula>"Uncertain"</formula>
    </cfRule>
    <cfRule type="cellIs" dxfId="4994" priority="27" operator="equal">
      <formula>"Neutral"</formula>
    </cfRule>
    <cfRule type="cellIs" dxfId="4993" priority="28" operator="equal">
      <formula>"Minor Positive"</formula>
    </cfRule>
  </conditionalFormatting>
  <conditionalFormatting sqref="J36">
    <cfRule type="cellIs" dxfId="4992" priority="18" operator="equal">
      <formula>"Significant Negative"</formula>
    </cfRule>
    <cfRule type="cellIs" dxfId="4991" priority="19" operator="equal">
      <formula>"Minor Negative"</formula>
    </cfRule>
    <cfRule type="cellIs" dxfId="4990" priority="20" operator="equal">
      <formula>"Uncertain"</formula>
    </cfRule>
    <cfRule type="cellIs" dxfId="4989" priority="21" operator="equal">
      <formula>"Neutral"</formula>
    </cfRule>
    <cfRule type="cellIs" dxfId="4988" priority="22" operator="equal">
      <formula>"Minor Positive"</formula>
    </cfRule>
    <cfRule type="cellIs" dxfId="4987" priority="23" operator="equal">
      <formula>"Significant Positive"</formula>
    </cfRule>
  </conditionalFormatting>
  <conditionalFormatting sqref="J42">
    <cfRule type="cellIs" dxfId="4986" priority="12" operator="equal">
      <formula>"Significant Negative"</formula>
    </cfRule>
    <cfRule type="cellIs" dxfId="4985" priority="13" operator="equal">
      <formula>"Minor Negative"</formula>
    </cfRule>
    <cfRule type="cellIs" dxfId="4984" priority="14" operator="equal">
      <formula>"Uncertain"</formula>
    </cfRule>
    <cfRule type="cellIs" dxfId="4983" priority="15" operator="equal">
      <formula>"Neutral"</formula>
    </cfRule>
    <cfRule type="cellIs" dxfId="4982" priority="16" operator="equal">
      <formula>"Minor Positive"</formula>
    </cfRule>
    <cfRule type="cellIs" dxfId="4981" priority="17" operator="equal">
      <formula>"Significant Positive"</formula>
    </cfRule>
  </conditionalFormatting>
  <conditionalFormatting sqref="J47">
    <cfRule type="cellIs" dxfId="4980" priority="30" operator="equal">
      <formula>"Significant Negative"</formula>
    </cfRule>
    <cfRule type="cellIs" dxfId="4979" priority="31" operator="equal">
      <formula>"Minor Negative"</formula>
    </cfRule>
    <cfRule type="cellIs" dxfId="4978" priority="32" operator="equal">
      <formula>"Uncertain"</formula>
    </cfRule>
    <cfRule type="cellIs" dxfId="4977" priority="33" operator="equal">
      <formula>"Neutral"</formula>
    </cfRule>
    <cfRule type="cellIs" dxfId="4976" priority="34" operator="equal">
      <formula>"Minor Positive"</formula>
    </cfRule>
    <cfRule type="cellIs" dxfId="4975" priority="35" operator="equal">
      <formula>"Significant Positive"</formula>
    </cfRule>
  </conditionalFormatting>
  <conditionalFormatting sqref="J54">
    <cfRule type="cellIs" dxfId="4974" priority="6" operator="equal">
      <formula>"Significant Negative"</formula>
    </cfRule>
    <cfRule type="cellIs" dxfId="4973" priority="7" operator="equal">
      <formula>"Minor Negative"</formula>
    </cfRule>
    <cfRule type="cellIs" dxfId="4972" priority="8" operator="equal">
      <formula>"Uncertain"</formula>
    </cfRule>
    <cfRule type="cellIs" dxfId="4971" priority="9" operator="equal">
      <formula>"Neutral"</formula>
    </cfRule>
    <cfRule type="cellIs" dxfId="4970" priority="10" operator="equal">
      <formula>"Minor Positive"</formula>
    </cfRule>
    <cfRule type="cellIs" dxfId="4969" priority="11"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3BDDD8BB-FB16-426A-AEA0-F30C95572519}">
          <x14:formula1>
            <xm:f>'Drop downs'!$G$2:$G$7</xm:f>
          </x14:formula1>
          <xm:sqref>J8 J18 J20 J28 J36 J42 J84 J54 J57 J65 J72 J77 J47 J49</xm:sqref>
        </x14:dataValidation>
        <x14:dataValidation type="list" allowBlank="1" showInputMessage="1" showErrorMessage="1" xr:uid="{6C14DE04-A877-434A-BCA2-06B72ACEFF41}">
          <x14:formula1>
            <xm:f>'Drop downs'!$F$2:$F$6</xm:f>
          </x14:formula1>
          <xm:sqref>I8 I18 I20 I28 I36 I42 I84 I54 I57 I65 I72 I77 I47 I49</xm:sqref>
        </x14:dataValidation>
        <x14:dataValidation type="list" allowBlank="1" showInputMessage="1" showErrorMessage="1" xr:uid="{3E6A8367-9287-4AFC-8131-BD72A542F0E6}">
          <x14:formula1>
            <xm:f>'Drop downs'!$E$2:$E$6</xm:f>
          </x14:formula1>
          <xm:sqref>H8 H18 H20 H28 H36 H42 H84 H54 H57 H65 H72 H77 H47 H49</xm:sqref>
        </x14:dataValidation>
        <x14:dataValidation type="list" allowBlank="1" showInputMessage="1" showErrorMessage="1" xr:uid="{31D59E21-1ABB-42C7-A65C-387ADBD025C5}">
          <x14:formula1>
            <xm:f>'Drop downs'!$D$2:$D$7</xm:f>
          </x14:formula1>
          <xm:sqref>G8 G18 G20 G28 G36 G42 G84 G54 G57 G65 G72 G77 G47 G49</xm:sqref>
        </x14:dataValidation>
        <x14:dataValidation type="list" allowBlank="1" showInputMessage="1" showErrorMessage="1" xr:uid="{BAC3A202-4EBE-4CB3-9554-31B425A5A849}">
          <x14:formula1>
            <xm:f>'Drop downs'!$C$2:$C$5</xm:f>
          </x14:formula1>
          <xm:sqref>F8 F18 F20 F28 F36 F42 F84 F54 F57 F65 F72 F77 F47 F49</xm:sqref>
        </x14:dataValidation>
        <x14:dataValidation type="list" allowBlank="1" showInputMessage="1" showErrorMessage="1" xr:uid="{96A4B32D-C18B-462B-9EEE-9AA373C3AC59}">
          <x14:formula1>
            <xm:f>'Drop downs'!$B$2:$B$4</xm:f>
          </x14:formula1>
          <xm:sqref>E8 E18 E20 E28 E36 E42 E84 E54 E57 E65 E72 E77 E47 E49</xm:sqref>
        </x14:dataValidation>
        <x14:dataValidation type="list" allowBlank="1" showInputMessage="1" showErrorMessage="1" xr:uid="{6EC59AB3-F57D-4A69-A148-924A62B8CFB2}">
          <x14:formula1>
            <xm:f>'Drop downs'!$J$2:$J$3</xm:f>
          </x14:formula1>
          <xm:sqref>L8 L18 L20 L28 L36 L42 L84 L54 L57 L65 L72 L77 L47 L49</xm:sqref>
        </x14:dataValidation>
        <x14:dataValidation type="list" allowBlank="1" showInputMessage="1" showErrorMessage="1" xr:uid="{DF64CD6A-56B3-4C3C-B377-6228D4D16541}">
          <x14:formula1>
            <xm:f>'Drop downs'!$A$2:$A$3</xm:f>
          </x14:formula1>
          <xm:sqref>D8:D87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7104E-B074-4744-BF69-C34969367891}">
  <sheetPr codeName="Sheet87">
    <tabColor theme="4" tint="0.79998168889431442"/>
  </sheetPr>
  <dimension ref="A1:W99"/>
  <sheetViews>
    <sheetView topLeftCell="A20" zoomScale="120" zoomScaleNormal="120" workbookViewId="0">
      <selection activeCell="D33" sqref="D33"/>
    </sheetView>
  </sheetViews>
  <sheetFormatPr defaultColWidth="8.54296875" defaultRowHeight="14.5" x14ac:dyDescent="0.35"/>
  <cols>
    <col min="1" max="1" width="46.453125" bestFit="1" customWidth="1"/>
    <col min="2" max="2" width="8.179687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3" width="41.453125" customWidth="1"/>
    <col min="14" max="16" width="32.81640625" customWidth="1"/>
    <col min="17" max="23" width="32.1796875" hidden="1" customWidth="1"/>
  </cols>
  <sheetData>
    <row r="1" spans="1:22" x14ac:dyDescent="0.35">
      <c r="A1" s="74" t="s">
        <v>28</v>
      </c>
      <c r="C1" s="263" t="s">
        <v>470</v>
      </c>
      <c r="D1" s="263"/>
      <c r="E1" s="263"/>
      <c r="F1" s="264"/>
      <c r="G1" s="16"/>
      <c r="I1" s="7"/>
      <c r="J1" s="7"/>
      <c r="K1" s="7"/>
    </row>
    <row r="2" spans="1:22" x14ac:dyDescent="0.35">
      <c r="A2" s="74" t="s">
        <v>29</v>
      </c>
      <c r="B2" s="9"/>
      <c r="C2" s="263" t="s">
        <v>471</v>
      </c>
      <c r="D2" s="263"/>
      <c r="E2" s="263"/>
      <c r="F2" s="264"/>
      <c r="I2" s="8"/>
      <c r="J2" s="8"/>
      <c r="K2" s="8"/>
    </row>
    <row r="3" spans="1:22" ht="43.5" customHeight="1" x14ac:dyDescent="0.35">
      <c r="A3" s="75" t="s">
        <v>30</v>
      </c>
      <c r="B3" s="4"/>
      <c r="C3" s="263" t="s">
        <v>472</v>
      </c>
      <c r="D3" s="263"/>
      <c r="E3" s="263"/>
      <c r="F3" s="264"/>
      <c r="I3" s="8"/>
      <c r="J3" s="8"/>
      <c r="K3" s="8"/>
    </row>
    <row r="4" spans="1:22" ht="17.25" customHeight="1" x14ac:dyDescent="0.35">
      <c r="A4" s="75" t="s">
        <v>31</v>
      </c>
      <c r="B4" s="17"/>
      <c r="C4" s="229" t="s">
        <v>473</v>
      </c>
      <c r="D4" s="229"/>
      <c r="E4" s="229"/>
      <c r="F4" s="230"/>
      <c r="I4" s="8"/>
      <c r="J4" s="8"/>
      <c r="K4" s="8"/>
    </row>
    <row r="6" spans="1:22" x14ac:dyDescent="0.35">
      <c r="A6" s="225" t="s">
        <v>32</v>
      </c>
      <c r="B6" s="225"/>
      <c r="C6" s="225"/>
      <c r="D6" s="76"/>
      <c r="E6" s="224" t="s">
        <v>33</v>
      </c>
      <c r="F6" s="224"/>
      <c r="G6" s="224"/>
      <c r="H6" s="224"/>
      <c r="I6" s="224"/>
      <c r="J6" s="224"/>
      <c r="K6" s="224"/>
      <c r="L6" s="224"/>
      <c r="M6" s="224"/>
      <c r="O6" s="172"/>
      <c r="P6" s="172"/>
      <c r="R6" s="18"/>
      <c r="S6" s="18"/>
      <c r="T6" s="18"/>
      <c r="U6" s="18"/>
    </row>
    <row r="7" spans="1:22" ht="47" thickBot="1" x14ac:dyDescent="0.4">
      <c r="A7" s="78" t="s">
        <v>317</v>
      </c>
      <c r="B7" s="78" t="s">
        <v>35</v>
      </c>
      <c r="C7" s="78" t="s">
        <v>318</v>
      </c>
      <c r="D7" s="78" t="s">
        <v>319</v>
      </c>
      <c r="E7" s="78" t="s">
        <v>38</v>
      </c>
      <c r="F7" s="78" t="s">
        <v>39</v>
      </c>
      <c r="G7" s="78" t="s">
        <v>40</v>
      </c>
      <c r="H7" s="78" t="s">
        <v>41</v>
      </c>
      <c r="I7" s="78" t="s">
        <v>42</v>
      </c>
      <c r="J7" s="78" t="s">
        <v>43</v>
      </c>
      <c r="K7" s="78" t="s">
        <v>44</v>
      </c>
      <c r="L7" s="78" t="s">
        <v>45</v>
      </c>
      <c r="M7" s="78" t="s">
        <v>46</v>
      </c>
      <c r="N7" s="78" t="s">
        <v>474</v>
      </c>
      <c r="O7" s="172"/>
      <c r="P7" s="172"/>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250</v>
      </c>
      <c r="E8" s="325" t="s">
        <v>418</v>
      </c>
      <c r="F8" s="325" t="s">
        <v>475</v>
      </c>
      <c r="G8" s="325" t="s">
        <v>424</v>
      </c>
      <c r="H8" s="325" t="s">
        <v>421</v>
      </c>
      <c r="I8" s="325" t="s">
        <v>436</v>
      </c>
      <c r="J8" s="310" t="s">
        <v>154</v>
      </c>
      <c r="K8" s="319" t="s">
        <v>476</v>
      </c>
      <c r="L8" s="310" t="s">
        <v>250</v>
      </c>
      <c r="M8" s="330"/>
      <c r="N8" s="330"/>
      <c r="O8" s="172"/>
      <c r="P8" s="172"/>
      <c r="R8" s="12" t="str">
        <f>IF(OR(J8='Drop downs'!$G$7,J8='Drop downs'!$G$5), B8&amp;": "&amp;K8&amp;CHAR(10),"")</f>
        <v/>
      </c>
      <c r="S8" s="12" t="str">
        <f>IF(J8='Drop downs'!$G$2,B8&amp;": "&amp;K8&amp;""," ")</f>
        <v xml:space="preserve">IIA1: The policy aims for new development and growth to be predominantly directed into the Harrow &amp; Wealdstone Opportunity Area. New development within the Opportunity Area will be more intensive than elsewhere in the borough, due to the character of the area and its proximity to public transport and infrastructure. The Opportunity Area contains two town centres. The design of development and uses in these areas must be appropriate, improving the vitality and vibrancy of the centres and ensuring development remains at a human scale.  The policy supports IIA1 and could result in a potential significant positive effect. </v>
      </c>
      <c r="T8" s="12" t="str">
        <f>IF(Strategic_Policy_01!E8='Drop downs'!$B$6,Strategic_Policy_01!B8&amp;": "&amp;Strategic_Policy_01!K8&amp;"","")</f>
        <v/>
      </c>
      <c r="U8" t="str">
        <f>IF(M8&gt;0,B8&amp;":"&amp;M8&amp;"
","")</f>
        <v/>
      </c>
      <c r="V8" t="str">
        <f>IF(N8&gt;0,B8&amp;":"&amp;N8&amp;"
","")</f>
        <v/>
      </c>
    </row>
    <row r="9" spans="1:22" x14ac:dyDescent="0.35">
      <c r="A9" s="317"/>
      <c r="B9" s="328"/>
      <c r="C9" s="24" t="s">
        <v>322</v>
      </c>
      <c r="D9" s="24" t="s">
        <v>250</v>
      </c>
      <c r="E9" s="326"/>
      <c r="F9" s="326"/>
      <c r="G9" s="326"/>
      <c r="H9" s="326"/>
      <c r="I9" s="326"/>
      <c r="J9" s="298"/>
      <c r="K9" s="236"/>
      <c r="L9" s="298"/>
      <c r="M9" s="331"/>
      <c r="N9" s="331"/>
      <c r="O9" s="172"/>
      <c r="P9" s="172"/>
      <c r="R9" s="12"/>
      <c r="S9" s="12"/>
      <c r="T9" s="12"/>
      <c r="U9" s="2"/>
    </row>
    <row r="10" spans="1:22" x14ac:dyDescent="0.35">
      <c r="A10" s="317"/>
      <c r="B10" s="328"/>
      <c r="C10" s="24" t="s">
        <v>323</v>
      </c>
      <c r="D10" s="24" t="s">
        <v>254</v>
      </c>
      <c r="E10" s="326"/>
      <c r="F10" s="326"/>
      <c r="G10" s="326"/>
      <c r="H10" s="326"/>
      <c r="I10" s="326"/>
      <c r="J10" s="298"/>
      <c r="K10" s="236"/>
      <c r="L10" s="298"/>
      <c r="M10" s="331"/>
      <c r="N10" s="331"/>
      <c r="O10" s="172"/>
      <c r="P10" s="172"/>
      <c r="R10" s="12"/>
      <c r="S10" s="12"/>
      <c r="T10" s="12"/>
    </row>
    <row r="11" spans="1:22" x14ac:dyDescent="0.35">
      <c r="A11" s="317"/>
      <c r="B11" s="328"/>
      <c r="C11" s="24" t="s">
        <v>324</v>
      </c>
      <c r="D11" s="24" t="s">
        <v>250</v>
      </c>
      <c r="E11" s="326"/>
      <c r="F11" s="326"/>
      <c r="G11" s="326"/>
      <c r="H11" s="326"/>
      <c r="I11" s="326"/>
      <c r="J11" s="298"/>
      <c r="K11" s="236"/>
      <c r="L11" s="298"/>
      <c r="M11" s="331"/>
      <c r="N11" s="331"/>
      <c r="O11" s="172"/>
      <c r="P11" s="172"/>
      <c r="R11" s="12"/>
      <c r="S11" s="12"/>
      <c r="T11" s="12"/>
    </row>
    <row r="12" spans="1:22" x14ac:dyDescent="0.35">
      <c r="A12" s="317"/>
      <c r="B12" s="328"/>
      <c r="C12" s="24" t="s">
        <v>325</v>
      </c>
      <c r="D12" s="24" t="s">
        <v>250</v>
      </c>
      <c r="E12" s="326"/>
      <c r="F12" s="326"/>
      <c r="G12" s="326"/>
      <c r="H12" s="326"/>
      <c r="I12" s="326"/>
      <c r="J12" s="298"/>
      <c r="K12" s="236"/>
      <c r="L12" s="298"/>
      <c r="M12" s="331"/>
      <c r="N12" s="331"/>
      <c r="O12" s="172"/>
      <c r="P12" s="172"/>
      <c r="R12" s="12"/>
      <c r="S12" s="12"/>
      <c r="T12" s="12"/>
    </row>
    <row r="13" spans="1:22" x14ac:dyDescent="0.35">
      <c r="A13" s="317"/>
      <c r="B13" s="328"/>
      <c r="C13" s="24" t="s">
        <v>326</v>
      </c>
      <c r="D13" s="24" t="s">
        <v>250</v>
      </c>
      <c r="E13" s="326"/>
      <c r="F13" s="326"/>
      <c r="G13" s="326"/>
      <c r="H13" s="326"/>
      <c r="I13" s="326"/>
      <c r="J13" s="298"/>
      <c r="K13" s="236"/>
      <c r="L13" s="298"/>
      <c r="M13" s="331"/>
      <c r="N13" s="331"/>
      <c r="O13" s="172"/>
      <c r="P13" s="172"/>
      <c r="R13" s="12"/>
      <c r="S13" s="12"/>
      <c r="T13" s="12"/>
    </row>
    <row r="14" spans="1:22" ht="15.65" customHeight="1" x14ac:dyDescent="0.35">
      <c r="A14" s="317"/>
      <c r="B14" s="328"/>
      <c r="C14" s="24" t="s">
        <v>327</v>
      </c>
      <c r="D14" s="24" t="s">
        <v>250</v>
      </c>
      <c r="E14" s="326"/>
      <c r="F14" s="326"/>
      <c r="G14" s="326"/>
      <c r="H14" s="326"/>
      <c r="I14" s="326"/>
      <c r="J14" s="298"/>
      <c r="K14" s="236"/>
      <c r="L14" s="298"/>
      <c r="M14" s="331"/>
      <c r="N14" s="331"/>
      <c r="O14" s="172"/>
      <c r="P14" s="172"/>
      <c r="R14" s="12"/>
      <c r="S14" s="12"/>
      <c r="T14" s="12"/>
    </row>
    <row r="15" spans="1:22" x14ac:dyDescent="0.35">
      <c r="A15" s="317"/>
      <c r="B15" s="328"/>
      <c r="C15" s="24" t="s">
        <v>328</v>
      </c>
      <c r="D15" s="24" t="s">
        <v>250</v>
      </c>
      <c r="E15" s="326"/>
      <c r="F15" s="326"/>
      <c r="G15" s="326"/>
      <c r="H15" s="326"/>
      <c r="I15" s="326"/>
      <c r="J15" s="298"/>
      <c r="K15" s="236"/>
      <c r="L15" s="298"/>
      <c r="M15" s="331"/>
      <c r="N15" s="331"/>
      <c r="O15" s="172"/>
      <c r="P15" s="172"/>
      <c r="R15" s="12"/>
      <c r="S15" s="12"/>
      <c r="T15" s="12"/>
    </row>
    <row r="16" spans="1:22" ht="29" x14ac:dyDescent="0.35">
      <c r="A16" s="317"/>
      <c r="B16" s="328"/>
      <c r="C16" s="24" t="s">
        <v>329</v>
      </c>
      <c r="D16" s="24" t="s">
        <v>250</v>
      </c>
      <c r="E16" s="326"/>
      <c r="F16" s="326"/>
      <c r="G16" s="326"/>
      <c r="H16" s="326"/>
      <c r="I16" s="326"/>
      <c r="J16" s="298"/>
      <c r="K16" s="236"/>
      <c r="L16" s="298"/>
      <c r="M16" s="331"/>
      <c r="N16" s="331"/>
      <c r="O16" s="172"/>
      <c r="P16" s="172"/>
      <c r="R16" s="12"/>
      <c r="S16" s="12"/>
      <c r="T16" s="12"/>
    </row>
    <row r="17" spans="1:22" ht="15" thickBot="1" x14ac:dyDescent="0.4">
      <c r="A17" s="318"/>
      <c r="B17" s="267"/>
      <c r="C17" s="19" t="s">
        <v>330</v>
      </c>
      <c r="D17" s="19" t="s">
        <v>250</v>
      </c>
      <c r="E17" s="258"/>
      <c r="F17" s="258"/>
      <c r="G17" s="258"/>
      <c r="H17" s="258"/>
      <c r="I17" s="258"/>
      <c r="J17" s="270"/>
      <c r="K17" s="320"/>
      <c r="L17" s="270"/>
      <c r="M17" s="332"/>
      <c r="N17" s="332"/>
      <c r="O17" s="172"/>
      <c r="P17" s="172"/>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54" t="s">
        <v>435</v>
      </c>
      <c r="L18" s="310" t="s">
        <v>254</v>
      </c>
      <c r="M18" s="330"/>
      <c r="N18" s="330"/>
      <c r="O18" s="172"/>
      <c r="P18" s="172"/>
      <c r="R18" s="12" t="str">
        <f>IF(OR(J18='Drop downs'!$G$7,J18='Drop downs'!$G$5), B18&amp;": "&amp;K18&amp;CHAR(10),"")</f>
        <v/>
      </c>
      <c r="S18" s="12" t="str">
        <f>IF(J18='Drop downs'!$G$2,B18&amp;": "&amp;K18&amp;""," ")</f>
        <v xml:space="preserve"> </v>
      </c>
      <c r="T18" s="12" t="str">
        <f>IF(Strategic_Policy_01!E18='Drop downs'!$B$6,Strategic_Policy_01!B18&amp;": "&amp;Strategic_Policy_01!K18&amp;"","")</f>
        <v/>
      </c>
      <c r="U18" t="str">
        <f>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55"/>
      <c r="L19" s="270"/>
      <c r="M19" s="332"/>
      <c r="N19" s="332"/>
      <c r="O19" s="172"/>
      <c r="P19" s="172"/>
      <c r="Q19" s="12"/>
      <c r="R19" s="12"/>
      <c r="S19" s="12"/>
      <c r="T19" s="12"/>
    </row>
    <row r="20" spans="1:22" ht="72.5" x14ac:dyDescent="0.35">
      <c r="A20" s="316" t="s">
        <v>334</v>
      </c>
      <c r="B20" s="307" t="s">
        <v>118</v>
      </c>
      <c r="C20" s="79" t="s">
        <v>335</v>
      </c>
      <c r="D20" s="86" t="s">
        <v>250</v>
      </c>
      <c r="E20" s="310" t="s">
        <v>418</v>
      </c>
      <c r="F20" s="310" t="s">
        <v>419</v>
      </c>
      <c r="G20" s="310" t="s">
        <v>424</v>
      </c>
      <c r="H20" s="310" t="s">
        <v>477</v>
      </c>
      <c r="I20" s="310" t="s">
        <v>422</v>
      </c>
      <c r="J20" s="344" t="s">
        <v>478</v>
      </c>
      <c r="K20" s="363" t="s">
        <v>479</v>
      </c>
      <c r="L20" s="310" t="s">
        <v>254</v>
      </c>
      <c r="M20" s="330"/>
      <c r="N20" s="330"/>
      <c r="O20" s="172"/>
      <c r="P20" s="172"/>
      <c r="Q20" s="16"/>
      <c r="R20" s="12" t="str">
        <f>IF(OR(J20='Drop downs'!$G$7,J20='Drop downs'!$G$5), B20&amp;": "&amp;K20&amp;CHAR(10),"")</f>
        <v/>
      </c>
      <c r="S20" s="12" t="str">
        <f>IF(J20='Drop downs'!$G$2,B20&amp;": "&amp;K20&amp;""," ")</f>
        <v xml:space="preserve"> </v>
      </c>
      <c r="T20" s="12" t="str">
        <f>IF(Strategic_Policy_01!E20='Drop downs'!$B$6,Strategic_Policy_01!B20&amp;": "&amp;Strategic_Policy_01!K20&amp;"","")</f>
        <v/>
      </c>
      <c r="U20" t="str">
        <f>IF(M20&gt;0,B20&amp;":"&amp;M20&amp;"
","")</f>
        <v/>
      </c>
      <c r="V20" t="str">
        <f>IF(N20&gt;0,B20&amp;":"&amp;N20&amp;"
","")</f>
        <v/>
      </c>
    </row>
    <row r="21" spans="1:22" x14ac:dyDescent="0.35">
      <c r="A21" s="317"/>
      <c r="B21" s="308"/>
      <c r="C21" s="3" t="s">
        <v>336</v>
      </c>
      <c r="D21" s="24" t="s">
        <v>250</v>
      </c>
      <c r="E21" s="298"/>
      <c r="F21" s="298"/>
      <c r="G21" s="298"/>
      <c r="H21" s="298"/>
      <c r="I21" s="298"/>
      <c r="J21" s="271"/>
      <c r="K21" s="364"/>
      <c r="L21" s="298"/>
      <c r="M21" s="331"/>
      <c r="N21" s="331"/>
      <c r="O21" s="172"/>
      <c r="P21" s="172"/>
      <c r="R21" s="12"/>
      <c r="S21" s="12"/>
      <c r="T21" s="12"/>
    </row>
    <row r="22" spans="1:22" x14ac:dyDescent="0.35">
      <c r="A22" s="317"/>
      <c r="B22" s="308"/>
      <c r="C22" s="3" t="s">
        <v>337</v>
      </c>
      <c r="D22" s="24" t="s">
        <v>254</v>
      </c>
      <c r="E22" s="298"/>
      <c r="F22" s="298"/>
      <c r="G22" s="298"/>
      <c r="H22" s="298"/>
      <c r="I22" s="298"/>
      <c r="J22" s="271"/>
      <c r="K22" s="364"/>
      <c r="L22" s="298"/>
      <c r="M22" s="331"/>
      <c r="N22" s="331"/>
      <c r="O22" s="172"/>
      <c r="P22" s="172"/>
      <c r="R22" s="12"/>
      <c r="S22" s="12"/>
      <c r="T22" s="12"/>
    </row>
    <row r="23" spans="1:22" x14ac:dyDescent="0.35">
      <c r="A23" s="317"/>
      <c r="B23" s="308"/>
      <c r="C23" s="3" t="s">
        <v>338</v>
      </c>
      <c r="D23" s="24" t="s">
        <v>254</v>
      </c>
      <c r="E23" s="298"/>
      <c r="F23" s="298"/>
      <c r="G23" s="298"/>
      <c r="H23" s="298"/>
      <c r="I23" s="298"/>
      <c r="J23" s="271"/>
      <c r="K23" s="364"/>
      <c r="L23" s="298"/>
      <c r="M23" s="331"/>
      <c r="N23" s="331"/>
      <c r="O23" s="172"/>
      <c r="P23" s="172"/>
      <c r="R23" s="12"/>
      <c r="S23" s="12"/>
      <c r="T23" s="12"/>
    </row>
    <row r="24" spans="1:22" x14ac:dyDescent="0.35">
      <c r="A24" s="317"/>
      <c r="B24" s="308"/>
      <c r="C24" s="3" t="s">
        <v>339</v>
      </c>
      <c r="D24" s="24" t="s">
        <v>254</v>
      </c>
      <c r="E24" s="298"/>
      <c r="F24" s="298"/>
      <c r="G24" s="298"/>
      <c r="H24" s="298"/>
      <c r="I24" s="298"/>
      <c r="J24" s="271"/>
      <c r="K24" s="364"/>
      <c r="L24" s="298"/>
      <c r="M24" s="331"/>
      <c r="N24" s="331"/>
      <c r="O24" s="172"/>
      <c r="P24" s="172"/>
      <c r="R24" s="12"/>
      <c r="S24" s="12"/>
      <c r="T24" s="12"/>
    </row>
    <row r="25" spans="1:22" ht="29" x14ac:dyDescent="0.35">
      <c r="A25" s="317"/>
      <c r="B25" s="308"/>
      <c r="C25" s="3" t="s">
        <v>340</v>
      </c>
      <c r="D25" s="24" t="s">
        <v>250</v>
      </c>
      <c r="E25" s="298"/>
      <c r="F25" s="298"/>
      <c r="G25" s="298"/>
      <c r="H25" s="298"/>
      <c r="I25" s="298"/>
      <c r="J25" s="271"/>
      <c r="K25" s="364"/>
      <c r="L25" s="298"/>
      <c r="M25" s="331"/>
      <c r="N25" s="331"/>
      <c r="O25" s="172"/>
      <c r="P25" s="172"/>
      <c r="R25" s="12"/>
      <c r="S25" s="12"/>
      <c r="T25" s="12"/>
    </row>
    <row r="26" spans="1:22" x14ac:dyDescent="0.35">
      <c r="A26" s="317"/>
      <c r="B26" s="308"/>
      <c r="C26" s="3" t="s">
        <v>341</v>
      </c>
      <c r="D26" s="24" t="s">
        <v>254</v>
      </c>
      <c r="E26" s="298"/>
      <c r="F26" s="298"/>
      <c r="G26" s="298"/>
      <c r="H26" s="298"/>
      <c r="I26" s="298"/>
      <c r="J26" s="271"/>
      <c r="K26" s="364"/>
      <c r="L26" s="298"/>
      <c r="M26" s="331"/>
      <c r="N26" s="331"/>
      <c r="O26" s="172"/>
      <c r="P26" s="172"/>
      <c r="R26" s="12"/>
      <c r="S26" s="12"/>
      <c r="T26" s="12"/>
    </row>
    <row r="27" spans="1:22" ht="29.5" thickBot="1" x14ac:dyDescent="0.4">
      <c r="A27" s="318"/>
      <c r="B27" s="309"/>
      <c r="C27" s="15" t="s">
        <v>342</v>
      </c>
      <c r="D27" s="24" t="s">
        <v>254</v>
      </c>
      <c r="E27" s="270"/>
      <c r="F27" s="270"/>
      <c r="G27" s="270"/>
      <c r="H27" s="270"/>
      <c r="I27" s="270"/>
      <c r="J27" s="345"/>
      <c r="K27" s="365"/>
      <c r="L27" s="270"/>
      <c r="M27" s="332"/>
      <c r="N27" s="332"/>
      <c r="O27" s="172"/>
      <c r="P27" s="172"/>
      <c r="R27" s="12"/>
      <c r="S27" s="12"/>
      <c r="T27" s="12"/>
    </row>
    <row r="28" spans="1:22" ht="29.15" customHeight="1" x14ac:dyDescent="0.35">
      <c r="A28" s="316" t="s">
        <v>343</v>
      </c>
      <c r="B28" s="307" t="s">
        <v>119</v>
      </c>
      <c r="C28" s="85" t="s">
        <v>344</v>
      </c>
      <c r="D28" s="79" t="s">
        <v>480</v>
      </c>
      <c r="E28" s="310" t="s">
        <v>418</v>
      </c>
      <c r="F28" s="310" t="s">
        <v>481</v>
      </c>
      <c r="G28" s="310" t="s">
        <v>424</v>
      </c>
      <c r="H28" s="310" t="s">
        <v>421</v>
      </c>
      <c r="I28" s="310" t="s">
        <v>422</v>
      </c>
      <c r="J28" s="310" t="s">
        <v>478</v>
      </c>
      <c r="K28" s="319" t="s">
        <v>482</v>
      </c>
      <c r="L28" s="310" t="s">
        <v>254</v>
      </c>
      <c r="M28" s="330"/>
      <c r="N28" s="349" t="s">
        <v>483</v>
      </c>
      <c r="O28" s="27"/>
      <c r="P28" s="27"/>
      <c r="R28" s="12" t="str">
        <f>IF(OR(J28='Drop downs'!$G$7,J28='Drop downs'!$G$5), B28&amp;": "&amp;K28&amp;CHAR(10),"")</f>
        <v/>
      </c>
      <c r="S28" s="12" t="str">
        <f>IF(J28='Drop downs'!$G$2,B28&amp;": "&amp;K28&amp;""," ")</f>
        <v xml:space="preserve"> </v>
      </c>
      <c r="T28" s="12" t="str">
        <f>IF(Strategic_Policy_01!E28='Drop downs'!$B$6,Strategic_Policy_01!B28&amp;": "&amp;Strategic_Policy_01!K28&amp;"","")</f>
        <v/>
      </c>
      <c r="U28" t="str">
        <f>IF(M28&gt;0,B28&amp;":"&amp;M28&amp;"
","")</f>
        <v/>
      </c>
      <c r="V28" t="str">
        <f>IF(N28&gt;0,B28&amp;":"&amp;N28&amp;"
","")</f>
        <v xml:space="preserve">IIA4:The policy could perform more positively if it specifically mentioned elements of high quality design such as safe and attractive neighbourhoods, access to amenity/open space, sustainable access for all e.g. by walking and cycling. Reference to consultation could be strengthened by adding reference to encouraging inclusive consultation with representative groups of society.  
</v>
      </c>
    </row>
    <row r="29" spans="1:22" ht="29" x14ac:dyDescent="0.35">
      <c r="A29" s="317"/>
      <c r="B29" s="308"/>
      <c r="C29" s="83" t="s">
        <v>345</v>
      </c>
      <c r="D29" s="3" t="s">
        <v>484</v>
      </c>
      <c r="E29" s="298"/>
      <c r="F29" s="298"/>
      <c r="G29" s="298"/>
      <c r="H29" s="298"/>
      <c r="I29" s="298"/>
      <c r="J29" s="298"/>
      <c r="K29" s="236"/>
      <c r="L29" s="298"/>
      <c r="M29" s="331"/>
      <c r="N29" s="350"/>
      <c r="O29" s="27"/>
      <c r="P29" s="27"/>
      <c r="R29" s="12"/>
      <c r="S29" s="12"/>
      <c r="T29" s="12"/>
    </row>
    <row r="30" spans="1:22" x14ac:dyDescent="0.35">
      <c r="A30" s="317"/>
      <c r="B30" s="308"/>
      <c r="C30" s="83" t="s">
        <v>346</v>
      </c>
      <c r="D30" s="3" t="s">
        <v>480</v>
      </c>
      <c r="E30" s="298"/>
      <c r="F30" s="298"/>
      <c r="G30" s="298"/>
      <c r="H30" s="298"/>
      <c r="I30" s="298"/>
      <c r="J30" s="298"/>
      <c r="K30" s="236"/>
      <c r="L30" s="298"/>
      <c r="M30" s="331"/>
      <c r="N30" s="350"/>
      <c r="O30" s="27"/>
      <c r="P30" s="27"/>
      <c r="R30" s="12"/>
      <c r="S30" s="12"/>
      <c r="T30" s="12"/>
    </row>
    <row r="31" spans="1:22" ht="30" customHeight="1" x14ac:dyDescent="0.35">
      <c r="A31" s="317"/>
      <c r="B31" s="308"/>
      <c r="C31" s="83" t="s">
        <v>347</v>
      </c>
      <c r="D31" s="3" t="s">
        <v>484</v>
      </c>
      <c r="E31" s="298"/>
      <c r="F31" s="298"/>
      <c r="G31" s="298"/>
      <c r="H31" s="298"/>
      <c r="I31" s="298"/>
      <c r="J31" s="298"/>
      <c r="K31" s="236"/>
      <c r="L31" s="298"/>
      <c r="M31" s="331"/>
      <c r="N31" s="350"/>
      <c r="O31" s="27"/>
      <c r="P31" s="27"/>
      <c r="R31" s="12"/>
      <c r="S31" s="12"/>
      <c r="T31" s="12"/>
    </row>
    <row r="32" spans="1:22" x14ac:dyDescent="0.35">
      <c r="A32" s="317"/>
      <c r="B32" s="308"/>
      <c r="C32" s="83" t="s">
        <v>348</v>
      </c>
      <c r="D32" s="3" t="s">
        <v>250</v>
      </c>
      <c r="E32" s="298"/>
      <c r="F32" s="298"/>
      <c r="G32" s="298"/>
      <c r="H32" s="298"/>
      <c r="I32" s="298"/>
      <c r="J32" s="298"/>
      <c r="K32" s="236"/>
      <c r="L32" s="298"/>
      <c r="M32" s="331"/>
      <c r="N32" s="350"/>
      <c r="O32" s="27"/>
      <c r="P32" s="27"/>
      <c r="R32" s="12"/>
      <c r="S32" s="12"/>
      <c r="T32" s="12"/>
    </row>
    <row r="33" spans="1:22" x14ac:dyDescent="0.35">
      <c r="A33" s="317"/>
      <c r="B33" s="308"/>
      <c r="C33" s="83" t="s">
        <v>349</v>
      </c>
      <c r="D33" s="3" t="s">
        <v>484</v>
      </c>
      <c r="E33" s="298"/>
      <c r="F33" s="298"/>
      <c r="G33" s="298"/>
      <c r="H33" s="298"/>
      <c r="I33" s="298"/>
      <c r="J33" s="298"/>
      <c r="K33" s="236"/>
      <c r="L33" s="298"/>
      <c r="M33" s="331"/>
      <c r="N33" s="350"/>
      <c r="O33" s="27"/>
      <c r="P33" s="27"/>
      <c r="R33" s="12"/>
      <c r="S33" s="12"/>
      <c r="T33" s="12"/>
    </row>
    <row r="34" spans="1:22" x14ac:dyDescent="0.35">
      <c r="A34" s="317"/>
      <c r="B34" s="308"/>
      <c r="C34" s="83" t="s">
        <v>350</v>
      </c>
      <c r="D34" s="3" t="s">
        <v>484</v>
      </c>
      <c r="E34" s="298"/>
      <c r="F34" s="298"/>
      <c r="G34" s="298"/>
      <c r="H34" s="298"/>
      <c r="I34" s="298"/>
      <c r="J34" s="298"/>
      <c r="K34" s="236"/>
      <c r="L34" s="298"/>
      <c r="M34" s="331"/>
      <c r="N34" s="350"/>
      <c r="O34" s="27"/>
      <c r="P34" s="27"/>
      <c r="R34" s="12"/>
      <c r="S34" s="12"/>
      <c r="T34" s="12"/>
    </row>
    <row r="35" spans="1:22" ht="32.5" customHeight="1" thickBot="1" x14ac:dyDescent="0.4">
      <c r="A35" s="322"/>
      <c r="B35" s="309"/>
      <c r="C35" s="93" t="s">
        <v>351</v>
      </c>
      <c r="D35" s="80" t="s">
        <v>250</v>
      </c>
      <c r="E35" s="299"/>
      <c r="F35" s="299"/>
      <c r="G35" s="299"/>
      <c r="H35" s="299"/>
      <c r="I35" s="299"/>
      <c r="J35" s="299"/>
      <c r="K35" s="301"/>
      <c r="L35" s="299"/>
      <c r="M35" s="333"/>
      <c r="N35" s="351"/>
      <c r="O35" s="27"/>
      <c r="P35" s="27"/>
      <c r="R35" s="12"/>
      <c r="S35" s="12"/>
      <c r="T35" s="12"/>
    </row>
    <row r="36" spans="1:22" x14ac:dyDescent="0.35">
      <c r="A36" s="321" t="s">
        <v>352</v>
      </c>
      <c r="B36" s="307" t="s">
        <v>120</v>
      </c>
      <c r="C36" s="82" t="s">
        <v>353</v>
      </c>
      <c r="D36" s="82" t="s">
        <v>254</v>
      </c>
      <c r="E36" s="272" t="s">
        <v>101</v>
      </c>
      <c r="F36" s="272" t="s">
        <v>101</v>
      </c>
      <c r="G36" s="272" t="s">
        <v>101</v>
      </c>
      <c r="H36" s="272" t="s">
        <v>101</v>
      </c>
      <c r="I36" s="272" t="s">
        <v>101</v>
      </c>
      <c r="J36" s="272" t="s">
        <v>159</v>
      </c>
      <c r="K36" s="366" t="s">
        <v>485</v>
      </c>
      <c r="L36" s="272" t="s">
        <v>254</v>
      </c>
      <c r="M36" s="334"/>
      <c r="N36" s="334"/>
      <c r="O36" s="172"/>
      <c r="P36" s="172"/>
      <c r="R36" s="12" t="str">
        <f>IF(OR(J36='Drop downs'!$G$7,J36='Drop downs'!$G$5), B36&amp;": "&amp;K36&amp;CHAR(10),"")</f>
        <v/>
      </c>
      <c r="S36" s="12" t="str">
        <f>IF(J36='Drop downs'!$G$2,B36&amp;": "&amp;K36&amp;""," ")</f>
        <v xml:space="preserve"> </v>
      </c>
      <c r="T36" s="12" t="str">
        <f>IF(Strategic_Policy_01!E36='Drop downs'!$B$6,Strategic_Policy_01!B36&amp;": "&amp;Strategic_Policy_01!K36&amp;"","")</f>
        <v/>
      </c>
      <c r="U36" t="str">
        <f>IF(M36&gt;0,B36&amp;":"&amp;M36&amp;"
","")</f>
        <v/>
      </c>
      <c r="V36" t="str">
        <f>IF(N36&gt;0,B36&amp;":"&amp;N36&amp;"
","")</f>
        <v/>
      </c>
    </row>
    <row r="37" spans="1:22" ht="29" x14ac:dyDescent="0.35">
      <c r="A37" s="317"/>
      <c r="B37" s="308"/>
      <c r="C37" s="3" t="s">
        <v>354</v>
      </c>
      <c r="D37" s="3" t="s">
        <v>254</v>
      </c>
      <c r="E37" s="298"/>
      <c r="F37" s="298"/>
      <c r="G37" s="298"/>
      <c r="H37" s="298"/>
      <c r="I37" s="298"/>
      <c r="J37" s="298"/>
      <c r="K37" s="312"/>
      <c r="L37" s="298"/>
      <c r="M37" s="331"/>
      <c r="N37" s="331"/>
      <c r="O37" s="172"/>
      <c r="P37" s="172"/>
      <c r="R37" s="12"/>
      <c r="S37" s="12"/>
      <c r="T37" s="12"/>
    </row>
    <row r="38" spans="1:22" x14ac:dyDescent="0.35">
      <c r="A38" s="317"/>
      <c r="B38" s="308"/>
      <c r="C38" s="3" t="s">
        <v>355</v>
      </c>
      <c r="D38" s="3" t="s">
        <v>254</v>
      </c>
      <c r="E38" s="298"/>
      <c r="F38" s="298"/>
      <c r="G38" s="298"/>
      <c r="H38" s="298"/>
      <c r="I38" s="298"/>
      <c r="J38" s="298"/>
      <c r="K38" s="312"/>
      <c r="L38" s="298"/>
      <c r="M38" s="331"/>
      <c r="N38" s="331"/>
      <c r="O38" s="172"/>
      <c r="P38" s="172"/>
      <c r="R38" s="12"/>
      <c r="S38" s="12"/>
      <c r="T38" s="12"/>
    </row>
    <row r="39" spans="1:22" ht="29" x14ac:dyDescent="0.35">
      <c r="A39" s="317"/>
      <c r="B39" s="308"/>
      <c r="C39" s="3" t="s">
        <v>356</v>
      </c>
      <c r="D39" s="3" t="s">
        <v>254</v>
      </c>
      <c r="E39" s="298"/>
      <c r="F39" s="298"/>
      <c r="G39" s="298"/>
      <c r="H39" s="298"/>
      <c r="I39" s="298"/>
      <c r="J39" s="298"/>
      <c r="K39" s="312"/>
      <c r="L39" s="298"/>
      <c r="M39" s="331"/>
      <c r="N39" s="331"/>
      <c r="O39" s="172"/>
      <c r="P39" s="172"/>
      <c r="R39" s="12"/>
      <c r="S39" s="12"/>
      <c r="T39" s="12"/>
    </row>
    <row r="40" spans="1:22" ht="43.5" x14ac:dyDescent="0.35">
      <c r="A40" s="317"/>
      <c r="B40" s="308"/>
      <c r="C40" s="3" t="s">
        <v>357</v>
      </c>
      <c r="D40" s="3" t="s">
        <v>254</v>
      </c>
      <c r="E40" s="298"/>
      <c r="F40" s="298"/>
      <c r="G40" s="298"/>
      <c r="H40" s="298"/>
      <c r="I40" s="298"/>
      <c r="J40" s="298"/>
      <c r="K40" s="312"/>
      <c r="L40" s="298"/>
      <c r="M40" s="331"/>
      <c r="N40" s="331"/>
      <c r="O40" s="172"/>
      <c r="P40" s="172"/>
      <c r="R40" s="12"/>
      <c r="S40" s="12"/>
      <c r="T40" s="12"/>
    </row>
    <row r="41" spans="1:22" ht="29.5" thickBot="1" x14ac:dyDescent="0.4">
      <c r="A41" s="322"/>
      <c r="B41" s="309"/>
      <c r="C41" s="80" t="s">
        <v>358</v>
      </c>
      <c r="D41" s="80" t="s">
        <v>254</v>
      </c>
      <c r="E41" s="299"/>
      <c r="F41" s="299"/>
      <c r="G41" s="299"/>
      <c r="H41" s="299"/>
      <c r="I41" s="299"/>
      <c r="J41" s="299"/>
      <c r="K41" s="313"/>
      <c r="L41" s="299"/>
      <c r="M41" s="333"/>
      <c r="N41" s="333"/>
      <c r="O41" s="172"/>
      <c r="P41" s="172"/>
      <c r="R41" s="12"/>
      <c r="S41" s="12"/>
      <c r="T41" s="12"/>
    </row>
    <row r="42" spans="1:22" ht="29.15" customHeight="1" x14ac:dyDescent="0.35">
      <c r="A42" s="321" t="s">
        <v>359</v>
      </c>
      <c r="B42" s="307" t="s">
        <v>121</v>
      </c>
      <c r="C42" s="82" t="s">
        <v>360</v>
      </c>
      <c r="D42" s="82" t="s">
        <v>480</v>
      </c>
      <c r="E42" s="272" t="s">
        <v>432</v>
      </c>
      <c r="F42" s="272" t="s">
        <v>481</v>
      </c>
      <c r="G42" s="272" t="s">
        <v>424</v>
      </c>
      <c r="H42" s="272" t="s">
        <v>421</v>
      </c>
      <c r="I42" s="272" t="s">
        <v>422</v>
      </c>
      <c r="J42" s="272" t="s">
        <v>478</v>
      </c>
      <c r="K42" s="367" t="s">
        <v>486</v>
      </c>
      <c r="L42" s="272" t="s">
        <v>254</v>
      </c>
      <c r="M42" s="334"/>
      <c r="N42" s="362" t="s">
        <v>487</v>
      </c>
      <c r="O42" s="27"/>
      <c r="P42" s="27"/>
      <c r="R42" s="12" t="str">
        <f>IF(OR(J42='Drop downs'!$G$7,J42='Drop downs'!$G$5), B42&amp;": "&amp;K42&amp;CHAR(10),"")</f>
        <v/>
      </c>
      <c r="S42" s="12" t="str">
        <f>IF(J42='Drop downs'!$G$2,B42&amp;": "&amp;K42&amp;""," ")</f>
        <v xml:space="preserve"> </v>
      </c>
      <c r="T42" s="12" t="str">
        <f>IF(Strategic_Policy_01!E42='Drop downs'!$B$6,Strategic_Policy_01!B42&amp;": "&amp;Strategic_Policy_01!K42&amp;"","")</f>
        <v/>
      </c>
      <c r="U42" t="str">
        <f>IF(M42&gt;0,B42&amp;":"&amp;M42&amp;"
","")</f>
        <v/>
      </c>
      <c r="V42" t="str">
        <f>IF(N42&gt;0,B42&amp;":"&amp;N42&amp;"
","")</f>
        <v xml:space="preserve">IIA6:The policy could perform more positively if it specifically mentioned encouraging the design of new developments to optimise sustainable accessibility for all e.g. by walking and cycling. 
</v>
      </c>
    </row>
    <row r="43" spans="1:22" ht="30" customHeight="1" x14ac:dyDescent="0.35">
      <c r="A43" s="317"/>
      <c r="B43" s="308"/>
      <c r="C43" s="3" t="s">
        <v>361</v>
      </c>
      <c r="D43" s="3" t="s">
        <v>480</v>
      </c>
      <c r="E43" s="298"/>
      <c r="F43" s="298"/>
      <c r="G43" s="298"/>
      <c r="H43" s="298"/>
      <c r="I43" s="298"/>
      <c r="J43" s="298"/>
      <c r="K43" s="368"/>
      <c r="L43" s="298"/>
      <c r="M43" s="331"/>
      <c r="N43" s="350"/>
      <c r="O43" s="27"/>
      <c r="P43" s="27"/>
      <c r="R43" s="12"/>
      <c r="S43" s="12"/>
      <c r="T43" s="12"/>
    </row>
    <row r="44" spans="1:22" x14ac:dyDescent="0.35">
      <c r="A44" s="317"/>
      <c r="B44" s="308"/>
      <c r="C44" s="3" t="s">
        <v>362</v>
      </c>
      <c r="D44" s="3" t="s">
        <v>254</v>
      </c>
      <c r="E44" s="298"/>
      <c r="F44" s="298"/>
      <c r="G44" s="298"/>
      <c r="H44" s="298"/>
      <c r="I44" s="298"/>
      <c r="J44" s="298"/>
      <c r="K44" s="368"/>
      <c r="L44" s="298"/>
      <c r="M44" s="331"/>
      <c r="N44" s="350"/>
      <c r="O44" s="27"/>
      <c r="P44" s="27"/>
      <c r="R44" s="12"/>
      <c r="S44" s="12"/>
      <c r="T44" s="12"/>
    </row>
    <row r="45" spans="1:22" x14ac:dyDescent="0.35">
      <c r="A45" s="317"/>
      <c r="B45" s="308"/>
      <c r="C45" s="3" t="s">
        <v>363</v>
      </c>
      <c r="D45" s="3" t="s">
        <v>254</v>
      </c>
      <c r="E45" s="298"/>
      <c r="F45" s="298"/>
      <c r="G45" s="298"/>
      <c r="H45" s="298"/>
      <c r="I45" s="298"/>
      <c r="J45" s="298"/>
      <c r="K45" s="368"/>
      <c r="L45" s="298"/>
      <c r="M45" s="331"/>
      <c r="N45" s="350"/>
      <c r="O45" s="27"/>
      <c r="P45" s="27"/>
      <c r="R45" s="12"/>
      <c r="S45" s="12"/>
      <c r="T45" s="12"/>
    </row>
    <row r="46" spans="1:22" ht="29.5" thickBot="1" x14ac:dyDescent="0.4">
      <c r="A46" s="322"/>
      <c r="B46" s="309"/>
      <c r="C46" s="80" t="s">
        <v>364</v>
      </c>
      <c r="D46" s="3" t="s">
        <v>254</v>
      </c>
      <c r="E46" s="299"/>
      <c r="F46" s="299"/>
      <c r="G46" s="299"/>
      <c r="H46" s="299"/>
      <c r="I46" s="299"/>
      <c r="J46" s="299"/>
      <c r="K46" s="369"/>
      <c r="L46" s="299"/>
      <c r="M46" s="333"/>
      <c r="N46" s="351"/>
      <c r="O46" s="27"/>
      <c r="P46" s="27"/>
      <c r="R46" s="12"/>
      <c r="S46" s="12"/>
      <c r="T46" s="12"/>
    </row>
    <row r="47" spans="1:22" ht="43.5" x14ac:dyDescent="0.35">
      <c r="A47" s="321" t="s">
        <v>365</v>
      </c>
      <c r="B47" s="307" t="s">
        <v>122</v>
      </c>
      <c r="C47" s="82" t="s">
        <v>366</v>
      </c>
      <c r="D47" s="82" t="s">
        <v>254</v>
      </c>
      <c r="E47" s="272" t="s">
        <v>101</v>
      </c>
      <c r="F47" s="272" t="s">
        <v>101</v>
      </c>
      <c r="G47" s="272" t="s">
        <v>101</v>
      </c>
      <c r="H47" s="272" t="s">
        <v>101</v>
      </c>
      <c r="I47" s="272" t="s">
        <v>101</v>
      </c>
      <c r="J47" s="272" t="s">
        <v>159</v>
      </c>
      <c r="K47" s="367" t="s">
        <v>435</v>
      </c>
      <c r="L47" s="272" t="s">
        <v>254</v>
      </c>
      <c r="M47" s="334"/>
      <c r="N47" s="334"/>
      <c r="O47" s="172"/>
      <c r="P47" s="172"/>
      <c r="R47" s="12" t="str">
        <f>IF(OR(J47='Drop downs'!$G$7,J47='Drop downs'!$G$5), B47&amp;": "&amp;K47&amp;CHAR(10),"")</f>
        <v/>
      </c>
      <c r="S47" s="12" t="str">
        <f>IF(J47='Drop downs'!$G$2,B47&amp;": "&amp;K47&amp;""," ")</f>
        <v xml:space="preserve"> </v>
      </c>
      <c r="T47" s="12" t="str">
        <f>IF(Strategic_Policy_01!E47='Drop downs'!$B$6,Strategic_Policy_01!B47&amp;": "&amp;Strategic_Policy_01!K47&amp;"","")</f>
        <v/>
      </c>
      <c r="U47" t="str">
        <f>IF(M47&gt;0,B47&amp;":"&amp;M47&amp;"
","")</f>
        <v/>
      </c>
      <c r="V47" t="str">
        <f>IF(N47&gt;0,B47&amp;":"&amp;N47&amp;"
","")</f>
        <v/>
      </c>
    </row>
    <row r="48" spans="1:22" ht="52.5" customHeight="1" thickBot="1" x14ac:dyDescent="0.4">
      <c r="A48" s="318"/>
      <c r="B48" s="309"/>
      <c r="C48" s="15" t="s">
        <v>367</v>
      </c>
      <c r="D48" s="15" t="s">
        <v>254</v>
      </c>
      <c r="E48" s="299"/>
      <c r="F48" s="299"/>
      <c r="G48" s="299"/>
      <c r="H48" s="299"/>
      <c r="I48" s="299"/>
      <c r="J48" s="299"/>
      <c r="K48" s="369"/>
      <c r="L48" s="270"/>
      <c r="M48" s="332"/>
      <c r="N48" s="332"/>
      <c r="O48" s="172"/>
      <c r="P48" s="172"/>
      <c r="R48" s="12" t="str">
        <f>IF(OR(J48='Drop downs'!$G$7,J48='Drop downs'!$G$5), B48&amp;": "&amp;K48&amp;CHAR(10),"")</f>
        <v/>
      </c>
      <c r="S48" s="12" t="str">
        <f>IF(J48='Drop downs'!$G$2,B48&amp;": "&amp;K48&amp;""," ")</f>
        <v xml:space="preserve"> </v>
      </c>
      <c r="T48" s="12" t="str">
        <f>IF(Strategic_Policy_01!E48='Drop downs'!$B$6,Strategic_Policy_01!B48&amp;": "&amp;Strategic_Policy_01!K48&amp;"","")</f>
        <v xml:space="preserve">: </v>
      </c>
    </row>
    <row r="49" spans="1:22" ht="29" x14ac:dyDescent="0.35">
      <c r="A49" s="316" t="s">
        <v>368</v>
      </c>
      <c r="B49" s="307" t="s">
        <v>123</v>
      </c>
      <c r="C49" s="86" t="s">
        <v>369</v>
      </c>
      <c r="D49" s="86" t="s">
        <v>254</v>
      </c>
      <c r="E49" s="272" t="s">
        <v>101</v>
      </c>
      <c r="F49" s="272" t="s">
        <v>101</v>
      </c>
      <c r="G49" s="272" t="s">
        <v>101</v>
      </c>
      <c r="H49" s="272" t="s">
        <v>101</v>
      </c>
      <c r="I49" s="272" t="s">
        <v>101</v>
      </c>
      <c r="J49" s="272" t="s">
        <v>159</v>
      </c>
      <c r="K49" s="367" t="s">
        <v>435</v>
      </c>
      <c r="L49" s="310" t="s">
        <v>254</v>
      </c>
      <c r="M49" s="330"/>
      <c r="N49" s="330"/>
      <c r="O49" s="172"/>
      <c r="P49" s="172"/>
      <c r="R49" s="12" t="str">
        <f>IF(OR(J49='Drop downs'!$G$7,J49='Drop downs'!$G$5), B49&amp;": "&amp;K49&amp;CHAR(10),"")</f>
        <v/>
      </c>
      <c r="S49" s="12" t="str">
        <f>IF(J49='Drop downs'!$G$2,B49&amp;": "&amp;K49&amp;""," ")</f>
        <v xml:space="preserve"> </v>
      </c>
      <c r="T49" s="12" t="str">
        <f>IF(Strategic_Policy_01!E49='Drop downs'!$B$6,Strategic_Policy_01!B49&amp;": "&amp;Strategic_Policy_01!K49&amp;"","")</f>
        <v/>
      </c>
      <c r="U49" t="str">
        <f>IF(M49&gt;0,B49&amp;":"&amp;M49&amp;"
","")</f>
        <v/>
      </c>
      <c r="V49" t="str">
        <f>IF(N49&gt;0,B49&amp;":"&amp;N49&amp;"
","")</f>
        <v/>
      </c>
    </row>
    <row r="50" spans="1:22" x14ac:dyDescent="0.35">
      <c r="A50" s="317"/>
      <c r="B50" s="308"/>
      <c r="C50" s="24" t="s">
        <v>370</v>
      </c>
      <c r="D50" s="24" t="s">
        <v>254</v>
      </c>
      <c r="E50" s="298"/>
      <c r="F50" s="298"/>
      <c r="G50" s="298"/>
      <c r="H50" s="298"/>
      <c r="I50" s="298"/>
      <c r="J50" s="298"/>
      <c r="K50" s="368"/>
      <c r="L50" s="298"/>
      <c r="M50" s="331"/>
      <c r="N50" s="331"/>
      <c r="O50" s="172"/>
      <c r="P50" s="172"/>
      <c r="R50" s="12"/>
      <c r="S50" s="12"/>
      <c r="T50" s="12"/>
    </row>
    <row r="51" spans="1:22" x14ac:dyDescent="0.35">
      <c r="A51" s="317"/>
      <c r="B51" s="308"/>
      <c r="C51" s="97" t="s">
        <v>371</v>
      </c>
      <c r="D51" s="24" t="s">
        <v>254</v>
      </c>
      <c r="E51" s="298"/>
      <c r="F51" s="298"/>
      <c r="G51" s="298"/>
      <c r="H51" s="298"/>
      <c r="I51" s="298"/>
      <c r="J51" s="298"/>
      <c r="K51" s="368"/>
      <c r="L51" s="298"/>
      <c r="M51" s="331"/>
      <c r="N51" s="331"/>
      <c r="O51" s="172"/>
      <c r="P51" s="172"/>
      <c r="R51" s="12"/>
      <c r="S51" s="12"/>
      <c r="T51" s="12"/>
    </row>
    <row r="52" spans="1:22" x14ac:dyDescent="0.35">
      <c r="A52" s="317"/>
      <c r="B52" s="308"/>
      <c r="C52" s="24" t="s">
        <v>372</v>
      </c>
      <c r="D52" s="24" t="s">
        <v>254</v>
      </c>
      <c r="E52" s="298"/>
      <c r="F52" s="298"/>
      <c r="G52" s="298"/>
      <c r="H52" s="298"/>
      <c r="I52" s="298"/>
      <c r="J52" s="298"/>
      <c r="K52" s="368"/>
      <c r="L52" s="298"/>
      <c r="M52" s="331"/>
      <c r="N52" s="331"/>
      <c r="O52" s="172"/>
      <c r="P52" s="172"/>
      <c r="R52" s="12"/>
      <c r="S52" s="12"/>
      <c r="T52" s="12"/>
    </row>
    <row r="53" spans="1:22" ht="15" thickBot="1" x14ac:dyDescent="0.4">
      <c r="A53" s="318"/>
      <c r="B53" s="309"/>
      <c r="C53" s="19" t="s">
        <v>373</v>
      </c>
      <c r="D53" s="24" t="s">
        <v>254</v>
      </c>
      <c r="E53" s="270"/>
      <c r="F53" s="270"/>
      <c r="G53" s="270"/>
      <c r="H53" s="270"/>
      <c r="I53" s="270"/>
      <c r="J53" s="270"/>
      <c r="K53" s="370"/>
      <c r="L53" s="270"/>
      <c r="M53" s="332"/>
      <c r="N53" s="332"/>
      <c r="O53" s="172"/>
      <c r="P53" s="17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162</v>
      </c>
      <c r="K54" s="319" t="s">
        <v>488</v>
      </c>
      <c r="L54" s="310" t="s">
        <v>254</v>
      </c>
      <c r="M54" s="349" t="s">
        <v>489</v>
      </c>
      <c r="N54" s="330"/>
      <c r="O54" s="172"/>
      <c r="P54" s="172"/>
      <c r="Q54" s="16"/>
      <c r="R54" s="12" t="str">
        <f>IF(OR(J54='Drop downs'!$G$7,J54='Drop downs'!$G$5), B54&amp;": "&amp;K54&amp;CHAR(10),"")</f>
        <v xml:space="preserve">IIA9: The policy does not mention risks from climate change to the economy or the need for the economy of Harrow to be resilient. An uncertain effect is identified. 
</v>
      </c>
      <c r="S54" s="12" t="str">
        <f>IF(J54='Drop downs'!$G$2,B54&amp;": "&amp;K54&amp;""," ")</f>
        <v xml:space="preserve"> </v>
      </c>
      <c r="T54" s="12" t="str">
        <f>IF(Strategic_Policy_01!E54='Drop downs'!$B$6,Strategic_Policy_01!B54&amp;": "&amp;Strategic_Policy_01!K54&amp;"","")</f>
        <v/>
      </c>
      <c r="U54" t="str">
        <f>IF(M54&gt;0,B54&amp;":"&amp;M54&amp;"
","")</f>
        <v xml:space="preserve">IIA9:Uncertainty surrounding the performance of the policy could be mitigated by referencing the need for climate change resilience to minimise risk to the economy. 
</v>
      </c>
      <c r="V54" t="str">
        <f>IF(N54&gt;0,B54&amp;":"&amp;N54&amp;"
","")</f>
        <v/>
      </c>
    </row>
    <row r="55" spans="1:22" ht="14.5" customHeight="1" x14ac:dyDescent="0.35">
      <c r="A55" s="317"/>
      <c r="B55" s="308"/>
      <c r="C55" s="94" t="s">
        <v>376</v>
      </c>
      <c r="D55" s="24" t="s">
        <v>250</v>
      </c>
      <c r="E55" s="298"/>
      <c r="F55" s="298"/>
      <c r="G55" s="298"/>
      <c r="H55" s="298"/>
      <c r="I55" s="298"/>
      <c r="J55" s="298"/>
      <c r="K55" s="236"/>
      <c r="L55" s="298"/>
      <c r="M55" s="350"/>
      <c r="N55" s="331"/>
      <c r="O55" s="172"/>
      <c r="P55" s="172"/>
      <c r="Q55" s="16"/>
      <c r="R55" s="12"/>
      <c r="S55" s="12"/>
      <c r="T55" s="12"/>
    </row>
    <row r="56" spans="1:22" ht="29.5" thickBot="1" x14ac:dyDescent="0.4">
      <c r="A56" s="318"/>
      <c r="B56" s="309"/>
      <c r="C56" s="98" t="s">
        <v>377</v>
      </c>
      <c r="D56" s="19" t="s">
        <v>254</v>
      </c>
      <c r="E56" s="270"/>
      <c r="F56" s="270"/>
      <c r="G56" s="270"/>
      <c r="H56" s="270"/>
      <c r="I56" s="270"/>
      <c r="J56" s="270"/>
      <c r="K56" s="320"/>
      <c r="L56" s="270"/>
      <c r="M56" s="359"/>
      <c r="N56" s="332"/>
      <c r="O56" s="172"/>
      <c r="P56" s="172"/>
      <c r="R56" s="12"/>
      <c r="S56" s="12"/>
      <c r="T56" s="12"/>
    </row>
    <row r="57" spans="1:22" ht="15" thickBot="1" x14ac:dyDescent="0.4">
      <c r="A57" s="316" t="s">
        <v>378</v>
      </c>
      <c r="B57" s="307" t="s">
        <v>125</v>
      </c>
      <c r="C57" s="86" t="s">
        <v>379</v>
      </c>
      <c r="D57" s="86" t="s">
        <v>254</v>
      </c>
      <c r="E57" s="310" t="s">
        <v>101</v>
      </c>
      <c r="F57" s="310" t="s">
        <v>101</v>
      </c>
      <c r="G57" s="310" t="s">
        <v>101</v>
      </c>
      <c r="H57" s="310" t="s">
        <v>101</v>
      </c>
      <c r="I57" s="310" t="s">
        <v>101</v>
      </c>
      <c r="J57" s="310" t="s">
        <v>159</v>
      </c>
      <c r="K57" s="319" t="s">
        <v>435</v>
      </c>
      <c r="L57" s="310" t="s">
        <v>254</v>
      </c>
      <c r="M57" s="330"/>
      <c r="N57" s="330"/>
      <c r="O57" s="172"/>
      <c r="P57" s="172"/>
      <c r="R57" s="12" t="str">
        <f>IF(OR(J57='Drop downs'!$G$7,J57='Drop downs'!$G$5), B57&amp;": "&amp;K57&amp;CHAR(10),"")</f>
        <v/>
      </c>
      <c r="S57" s="12" t="str">
        <f>IF(J57='Drop downs'!$G$2,B57&amp;": "&amp;K57&amp;""," ")</f>
        <v xml:space="preserve"> </v>
      </c>
      <c r="T57" s="12" t="str">
        <f>IF(Strategic_Policy_01!E57='Drop downs'!$B$6,Strategic_Policy_01!B57&amp;": "&amp;Strategic_Policy_01!K57&amp;"","")</f>
        <v/>
      </c>
      <c r="U57" t="str">
        <f>IF(M57&gt;0,B57&amp;":"&amp;M57&amp;"
","")</f>
        <v/>
      </c>
      <c r="V57" t="str">
        <f>IF(N57&gt;0,B57&amp;":"&amp;N57&amp;"
","")</f>
        <v/>
      </c>
    </row>
    <row r="58" spans="1:22" ht="15" thickBot="1" x14ac:dyDescent="0.4">
      <c r="A58" s="317"/>
      <c r="B58" s="308"/>
      <c r="C58" s="24" t="s">
        <v>380</v>
      </c>
      <c r="D58" s="86" t="s">
        <v>254</v>
      </c>
      <c r="E58" s="298"/>
      <c r="F58" s="298"/>
      <c r="G58" s="298"/>
      <c r="H58" s="298"/>
      <c r="I58" s="298"/>
      <c r="J58" s="298"/>
      <c r="K58" s="236"/>
      <c r="L58" s="298"/>
      <c r="M58" s="331"/>
      <c r="N58" s="331"/>
      <c r="O58" s="172"/>
      <c r="P58" s="172"/>
      <c r="R58" s="12"/>
      <c r="S58" s="12"/>
      <c r="T58" s="12"/>
    </row>
    <row r="59" spans="1:22" ht="15" thickBot="1" x14ac:dyDescent="0.4">
      <c r="A59" s="317"/>
      <c r="B59" s="308"/>
      <c r="C59" s="24" t="s">
        <v>381</v>
      </c>
      <c r="D59" s="86" t="s">
        <v>254</v>
      </c>
      <c r="E59" s="298"/>
      <c r="F59" s="298"/>
      <c r="G59" s="298"/>
      <c r="H59" s="298"/>
      <c r="I59" s="298"/>
      <c r="J59" s="298"/>
      <c r="K59" s="236"/>
      <c r="L59" s="298"/>
      <c r="M59" s="331"/>
      <c r="N59" s="331"/>
      <c r="O59" s="172"/>
      <c r="P59" s="172"/>
      <c r="R59" s="12"/>
      <c r="S59" s="12"/>
      <c r="T59" s="12"/>
    </row>
    <row r="60" spans="1:22" ht="15" thickBot="1" x14ac:dyDescent="0.4">
      <c r="A60" s="317"/>
      <c r="B60" s="308"/>
      <c r="C60" s="24" t="s">
        <v>382</v>
      </c>
      <c r="D60" s="86" t="s">
        <v>254</v>
      </c>
      <c r="E60" s="298"/>
      <c r="F60" s="298"/>
      <c r="G60" s="298"/>
      <c r="H60" s="298"/>
      <c r="I60" s="298"/>
      <c r="J60" s="298"/>
      <c r="K60" s="236"/>
      <c r="L60" s="298"/>
      <c r="M60" s="331"/>
      <c r="N60" s="331"/>
      <c r="O60" s="172"/>
      <c r="P60" s="172"/>
      <c r="R60" s="12"/>
      <c r="S60" s="12"/>
      <c r="T60" s="12"/>
    </row>
    <row r="61" spans="1:22" ht="15" thickBot="1" x14ac:dyDescent="0.4">
      <c r="A61" s="317"/>
      <c r="B61" s="308"/>
      <c r="C61" s="24" t="s">
        <v>383</v>
      </c>
      <c r="D61" s="86" t="s">
        <v>254</v>
      </c>
      <c r="E61" s="298"/>
      <c r="F61" s="298"/>
      <c r="G61" s="298"/>
      <c r="H61" s="298"/>
      <c r="I61" s="298"/>
      <c r="J61" s="298"/>
      <c r="K61" s="236"/>
      <c r="L61" s="298"/>
      <c r="M61" s="331"/>
      <c r="N61" s="331"/>
      <c r="O61" s="172"/>
      <c r="P61" s="172"/>
      <c r="R61" s="12"/>
      <c r="S61" s="12"/>
      <c r="T61" s="12"/>
    </row>
    <row r="62" spans="1:22" ht="15" thickBot="1" x14ac:dyDescent="0.4">
      <c r="A62" s="317"/>
      <c r="B62" s="308"/>
      <c r="C62" s="24" t="s">
        <v>384</v>
      </c>
      <c r="D62" s="86" t="s">
        <v>254</v>
      </c>
      <c r="E62" s="298"/>
      <c r="F62" s="298"/>
      <c r="G62" s="298"/>
      <c r="H62" s="298"/>
      <c r="I62" s="298"/>
      <c r="J62" s="298"/>
      <c r="K62" s="236"/>
      <c r="L62" s="298"/>
      <c r="M62" s="331"/>
      <c r="N62" s="331"/>
      <c r="O62" s="172"/>
      <c r="P62" s="172"/>
      <c r="R62" s="12"/>
      <c r="S62" s="12"/>
      <c r="T62" s="12"/>
    </row>
    <row r="63" spans="1:22" ht="29.5" thickBot="1" x14ac:dyDescent="0.4">
      <c r="A63" s="317"/>
      <c r="B63" s="308"/>
      <c r="C63" s="24" t="s">
        <v>385</v>
      </c>
      <c r="D63" s="86" t="s">
        <v>254</v>
      </c>
      <c r="E63" s="298"/>
      <c r="F63" s="298"/>
      <c r="G63" s="298"/>
      <c r="H63" s="298"/>
      <c r="I63" s="298"/>
      <c r="J63" s="298"/>
      <c r="K63" s="236"/>
      <c r="L63" s="298"/>
      <c r="M63" s="331"/>
      <c r="N63" s="331"/>
      <c r="O63" s="172"/>
      <c r="P63" s="172"/>
      <c r="R63" s="12"/>
      <c r="S63" s="12"/>
      <c r="T63" s="12"/>
    </row>
    <row r="64" spans="1:22" ht="15" thickBot="1" x14ac:dyDescent="0.4">
      <c r="A64" s="318"/>
      <c r="B64" s="309"/>
      <c r="C64" s="19" t="s">
        <v>386</v>
      </c>
      <c r="D64" s="86" t="s">
        <v>254</v>
      </c>
      <c r="E64" s="299"/>
      <c r="F64" s="299"/>
      <c r="G64" s="299"/>
      <c r="H64" s="299"/>
      <c r="I64" s="299"/>
      <c r="J64" s="299"/>
      <c r="K64" s="301"/>
      <c r="L64" s="270"/>
      <c r="M64" s="332"/>
      <c r="N64" s="332"/>
      <c r="O64" s="172"/>
      <c r="P64" s="172"/>
      <c r="R64" s="12"/>
      <c r="S64" s="12"/>
      <c r="T64" s="12"/>
    </row>
    <row r="65" spans="1:22" x14ac:dyDescent="0.35">
      <c r="A65" s="316" t="s">
        <v>387</v>
      </c>
      <c r="B65" s="307" t="s">
        <v>126</v>
      </c>
      <c r="C65" s="85" t="s">
        <v>388</v>
      </c>
      <c r="D65" s="86" t="s">
        <v>480</v>
      </c>
      <c r="E65" s="272" t="s">
        <v>432</v>
      </c>
      <c r="F65" s="272" t="s">
        <v>481</v>
      </c>
      <c r="G65" s="272" t="s">
        <v>424</v>
      </c>
      <c r="H65" s="272" t="s">
        <v>490</v>
      </c>
      <c r="I65" s="272" t="s">
        <v>422</v>
      </c>
      <c r="J65" s="272" t="s">
        <v>478</v>
      </c>
      <c r="K65" s="300" t="s">
        <v>491</v>
      </c>
      <c r="L65" s="310" t="s">
        <v>254</v>
      </c>
      <c r="M65" s="330"/>
      <c r="N65" s="330"/>
      <c r="O65" s="172"/>
      <c r="P65" s="172"/>
      <c r="R65" s="12" t="str">
        <f>IF(OR(J65='Drop downs'!$G$7,J65='Drop downs'!$G$5), B65&amp;": "&amp;K65&amp;CHAR(10),"")</f>
        <v/>
      </c>
      <c r="S65" s="12" t="str">
        <f>IF(J65='Drop downs'!$G$2,B65&amp;": "&amp;K65&amp;""," ")</f>
        <v xml:space="preserve"> </v>
      </c>
      <c r="T65" s="12" t="str">
        <f>IF(Strategic_Policy_01!E65='Drop downs'!$B$6,Strategic_Policy_01!B65&amp;": "&amp;Strategic_Policy_01!K65&amp;"","")</f>
        <v/>
      </c>
      <c r="U65" t="str">
        <f>IF(M65&gt;0,B65&amp;":"&amp;M65&amp;"
","")</f>
        <v/>
      </c>
      <c r="V65" t="str">
        <f>IF(N65&gt;0,B65&amp;":"&amp;N65&amp;"
","")</f>
        <v/>
      </c>
    </row>
    <row r="66" spans="1:22" x14ac:dyDescent="0.35">
      <c r="A66" s="317"/>
      <c r="B66" s="308"/>
      <c r="C66" s="83" t="s">
        <v>389</v>
      </c>
      <c r="D66" s="24" t="s">
        <v>484</v>
      </c>
      <c r="E66" s="298"/>
      <c r="F66" s="298"/>
      <c r="G66" s="298"/>
      <c r="H66" s="298"/>
      <c r="I66" s="298"/>
      <c r="J66" s="298"/>
      <c r="K66" s="236"/>
      <c r="L66" s="298"/>
      <c r="M66" s="331"/>
      <c r="N66" s="331"/>
      <c r="O66" s="172"/>
      <c r="P66" s="172"/>
      <c r="R66" s="12"/>
      <c r="S66" s="12"/>
      <c r="T66" s="12"/>
    </row>
    <row r="67" spans="1:22" ht="29" x14ac:dyDescent="0.35">
      <c r="A67" s="317"/>
      <c r="B67" s="308"/>
      <c r="C67" s="83" t="s">
        <v>390</v>
      </c>
      <c r="D67" s="24" t="s">
        <v>480</v>
      </c>
      <c r="E67" s="298"/>
      <c r="F67" s="298"/>
      <c r="G67" s="298"/>
      <c r="H67" s="298"/>
      <c r="I67" s="298"/>
      <c r="J67" s="298"/>
      <c r="K67" s="236"/>
      <c r="L67" s="298"/>
      <c r="M67" s="331"/>
      <c r="N67" s="331"/>
      <c r="O67" s="172"/>
      <c r="P67" s="172"/>
      <c r="R67" s="12"/>
      <c r="S67" s="12"/>
      <c r="T67" s="12"/>
    </row>
    <row r="68" spans="1:22" x14ac:dyDescent="0.35">
      <c r="A68" s="317"/>
      <c r="B68" s="308"/>
      <c r="C68" s="83" t="s">
        <v>391</v>
      </c>
      <c r="D68" s="24" t="s">
        <v>484</v>
      </c>
      <c r="E68" s="298"/>
      <c r="F68" s="298"/>
      <c r="G68" s="298"/>
      <c r="H68" s="298"/>
      <c r="I68" s="298"/>
      <c r="J68" s="298"/>
      <c r="K68" s="236"/>
      <c r="L68" s="298"/>
      <c r="M68" s="331"/>
      <c r="N68" s="331"/>
      <c r="O68" s="172"/>
      <c r="P68" s="172"/>
      <c r="R68" s="12"/>
      <c r="S68" s="12"/>
      <c r="T68" s="12"/>
    </row>
    <row r="69" spans="1:22" x14ac:dyDescent="0.35">
      <c r="A69" s="317"/>
      <c r="B69" s="308"/>
      <c r="C69" s="83" t="s">
        <v>392</v>
      </c>
      <c r="D69" s="24" t="s">
        <v>484</v>
      </c>
      <c r="E69" s="298"/>
      <c r="F69" s="298"/>
      <c r="G69" s="298"/>
      <c r="H69" s="298"/>
      <c r="I69" s="298"/>
      <c r="J69" s="298"/>
      <c r="K69" s="236"/>
      <c r="L69" s="298"/>
      <c r="M69" s="331"/>
      <c r="N69" s="331"/>
      <c r="O69" s="172"/>
      <c r="P69" s="172"/>
      <c r="R69" s="12"/>
      <c r="S69" s="12"/>
      <c r="T69" s="12"/>
    </row>
    <row r="70" spans="1:22" x14ac:dyDescent="0.35">
      <c r="A70" s="317"/>
      <c r="B70" s="308"/>
      <c r="C70" s="83" t="s">
        <v>393</v>
      </c>
      <c r="D70" s="24" t="s">
        <v>484</v>
      </c>
      <c r="E70" s="298"/>
      <c r="F70" s="298"/>
      <c r="G70" s="298"/>
      <c r="H70" s="298"/>
      <c r="I70" s="298"/>
      <c r="J70" s="298"/>
      <c r="K70" s="236"/>
      <c r="L70" s="298"/>
      <c r="M70" s="331"/>
      <c r="N70" s="331"/>
      <c r="O70" s="172"/>
      <c r="P70" s="172"/>
      <c r="R70" s="12"/>
      <c r="S70" s="12"/>
      <c r="T70" s="12"/>
    </row>
    <row r="71" spans="1:22" ht="30" customHeight="1" thickBot="1" x14ac:dyDescent="0.4">
      <c r="A71" s="318"/>
      <c r="B71" s="309"/>
      <c r="C71" s="100" t="s">
        <v>394</v>
      </c>
      <c r="D71" s="19" t="s">
        <v>484</v>
      </c>
      <c r="E71" s="299"/>
      <c r="F71" s="299"/>
      <c r="G71" s="299"/>
      <c r="H71" s="299"/>
      <c r="I71" s="299"/>
      <c r="J71" s="299"/>
      <c r="K71" s="301"/>
      <c r="L71" s="270"/>
      <c r="M71" s="332"/>
      <c r="N71" s="332"/>
      <c r="O71" s="172"/>
      <c r="P71" s="172"/>
      <c r="R71" s="12"/>
      <c r="S71" s="12"/>
      <c r="T71" s="12"/>
    </row>
    <row r="72" spans="1:22" x14ac:dyDescent="0.35">
      <c r="A72" s="316" t="s">
        <v>395</v>
      </c>
      <c r="B72" s="307" t="s">
        <v>127</v>
      </c>
      <c r="C72" s="85" t="s">
        <v>396</v>
      </c>
      <c r="D72" s="86"/>
      <c r="E72" s="272" t="s">
        <v>418</v>
      </c>
      <c r="F72" s="272" t="s">
        <v>475</v>
      </c>
      <c r="G72" s="272" t="s">
        <v>424</v>
      </c>
      <c r="H72" s="272" t="s">
        <v>490</v>
      </c>
      <c r="I72" s="272" t="s">
        <v>422</v>
      </c>
      <c r="J72" s="272" t="s">
        <v>154</v>
      </c>
      <c r="K72" s="371" t="s">
        <v>492</v>
      </c>
      <c r="L72" s="310" t="s">
        <v>254</v>
      </c>
      <c r="M72" s="330"/>
      <c r="N72" s="330"/>
      <c r="O72" s="172"/>
      <c r="P72" s="172"/>
      <c r="R72" s="12" t="str">
        <f>IF(OR(J72='Drop downs'!$G$7,J72='Drop downs'!$G$5), B72&amp;": "&amp;K72&amp;CHAR(10),"")</f>
        <v/>
      </c>
      <c r="S72" s="12" t="str">
        <f>IF(J72='Drop downs'!$G$2,B72&amp;": "&amp;K72&amp;""," ")</f>
        <v xml:space="preserve">IIA12: The policy requires development to be of a high quality to ensure proposals relate well to the existing character of the Borough. The policy sets out requirements of developers in order to guide and manage development within the Borough, the ensure that design-led developments respond positively to the character and context of the location within which they are proposed. Proposals will make optimal use of land in accordance with the requirements of the development plan. The Council will support contemporary architecture where appropriate, providing it does not harm or detract from an existing context or architectural character. The Council will support appropriate tall building developments that are located within designated tall building zones, and are of a high-quality design, appropriate height, and that provide for a mix of homes or employment opportunities for Harrow residents. Whilst it is acknowledged that character will evolve over time, new development within the suburban areas should respond positively to the existing character, ensuring that the Metroland and Village characteristics are respected and retained. The Council will manage development within areas of special character to ensure that they are not harmed. Design parameters will be used to guide development on allocation sites. Along with the other development management policies within the Local Plan, such as Policy GR4 (Tall Buildings), the policy has potential to achieve a significant positive effect. </v>
      </c>
      <c r="T72" s="12" t="str">
        <f>IF(Strategic_Policy_01!E72='Drop downs'!$B$6,Strategic_Policy_01!B72&amp;": "&amp;Strategic_Policy_01!K72&amp;"","")</f>
        <v/>
      </c>
      <c r="U72" t="str">
        <f>IF(M72&gt;0,B72&amp;":"&amp;M72&amp;"
","")</f>
        <v/>
      </c>
      <c r="V72" t="str">
        <f>IF(N73&gt;0,B73&amp;":"&amp;N73&amp;"
","")</f>
        <v/>
      </c>
    </row>
    <row r="73" spans="1:22" x14ac:dyDescent="0.35">
      <c r="A73" s="317"/>
      <c r="B73" s="308"/>
      <c r="C73" s="83" t="s">
        <v>397</v>
      </c>
      <c r="D73" s="24"/>
      <c r="E73" s="298"/>
      <c r="F73" s="298"/>
      <c r="G73" s="298"/>
      <c r="H73" s="298"/>
      <c r="I73" s="298"/>
      <c r="J73" s="298"/>
      <c r="K73" s="372"/>
      <c r="L73" s="298"/>
      <c r="M73" s="331"/>
      <c r="N73" s="331"/>
      <c r="O73" s="172"/>
      <c r="P73" s="172"/>
      <c r="R73" s="12"/>
      <c r="S73" s="12"/>
      <c r="T73" s="12"/>
    </row>
    <row r="74" spans="1:22" x14ac:dyDescent="0.35">
      <c r="A74" s="317"/>
      <c r="B74" s="308"/>
      <c r="C74" s="83" t="s">
        <v>398</v>
      </c>
      <c r="D74" s="24"/>
      <c r="E74" s="298"/>
      <c r="F74" s="298"/>
      <c r="G74" s="298"/>
      <c r="H74" s="298"/>
      <c r="I74" s="298"/>
      <c r="J74" s="298"/>
      <c r="K74" s="372"/>
      <c r="L74" s="298"/>
      <c r="M74" s="331"/>
      <c r="N74" s="331"/>
      <c r="O74" s="172"/>
      <c r="P74" s="172"/>
      <c r="R74" s="12"/>
      <c r="S74" s="12"/>
      <c r="T74" s="12"/>
    </row>
    <row r="75" spans="1:22" x14ac:dyDescent="0.35">
      <c r="A75" s="317"/>
      <c r="B75" s="308"/>
      <c r="C75" s="83" t="s">
        <v>399</v>
      </c>
      <c r="D75" s="24"/>
      <c r="E75" s="298"/>
      <c r="F75" s="298"/>
      <c r="G75" s="298"/>
      <c r="H75" s="298"/>
      <c r="I75" s="298"/>
      <c r="J75" s="298"/>
      <c r="K75" s="372"/>
      <c r="L75" s="298"/>
      <c r="M75" s="331"/>
      <c r="N75" s="331"/>
      <c r="O75" s="172"/>
      <c r="P75" s="172"/>
      <c r="R75" s="12"/>
      <c r="S75" s="12"/>
      <c r="T75" s="12"/>
    </row>
    <row r="76" spans="1:22" ht="290.5" customHeight="1" thickBot="1" x14ac:dyDescent="0.4">
      <c r="A76" s="322"/>
      <c r="B76" s="309"/>
      <c r="C76" s="87" t="s">
        <v>400</v>
      </c>
      <c r="D76" s="88"/>
      <c r="E76" s="299"/>
      <c r="F76" s="299"/>
      <c r="G76" s="299"/>
      <c r="H76" s="299"/>
      <c r="I76" s="299"/>
      <c r="J76" s="299"/>
      <c r="K76" s="373"/>
      <c r="L76" s="299"/>
      <c r="M76" s="333"/>
      <c r="N76" s="333"/>
      <c r="O76" s="172"/>
      <c r="P76" s="172"/>
      <c r="R76" s="12"/>
      <c r="S76" s="12"/>
      <c r="T76" s="12"/>
    </row>
    <row r="77" spans="1:22" x14ac:dyDescent="0.35">
      <c r="A77" s="304" t="s">
        <v>401</v>
      </c>
      <c r="B77" s="307" t="s">
        <v>128</v>
      </c>
      <c r="C77" s="91" t="s">
        <v>402</v>
      </c>
      <c r="D77" s="82" t="s">
        <v>254</v>
      </c>
      <c r="E77" s="272" t="s">
        <v>101</v>
      </c>
      <c r="F77" s="272" t="s">
        <v>101</v>
      </c>
      <c r="G77" s="272" t="s">
        <v>101</v>
      </c>
      <c r="H77" s="272" t="s">
        <v>101</v>
      </c>
      <c r="I77" s="272" t="s">
        <v>101</v>
      </c>
      <c r="J77" s="272" t="s">
        <v>159</v>
      </c>
      <c r="K77" s="367" t="s">
        <v>435</v>
      </c>
      <c r="L77" s="272" t="s">
        <v>254</v>
      </c>
      <c r="M77" s="334"/>
      <c r="N77" s="334"/>
      <c r="O77" s="172"/>
      <c r="P77" s="172"/>
      <c r="R77" s="12" t="str">
        <f>IF(OR(J77='Drop downs'!$G$7,J77='Drop downs'!$G$5), B77&amp;": "&amp;K77&amp;CHAR(10),"")</f>
        <v/>
      </c>
      <c r="S77" s="12" t="str">
        <f>IF(J77='Drop downs'!$G$2,B77&amp;": "&amp;K77&amp;""," ")</f>
        <v xml:space="preserve"> </v>
      </c>
      <c r="T77" s="12" t="str">
        <f>IF(Strategic_Policy_01!E77='Drop downs'!$B$6,Strategic_Policy_01!B77&amp;": "&amp;Strategic_Policy_01!K77&amp;"","")</f>
        <v/>
      </c>
      <c r="U77" t="str">
        <f>IF(M77&gt;0,B77&amp;":"&amp;M77&amp;"
","")</f>
        <v/>
      </c>
      <c r="V77" t="str">
        <f>IF(N77&gt;0,B77&amp;":"&amp;N77&amp;"
","")</f>
        <v/>
      </c>
    </row>
    <row r="78" spans="1:22" x14ac:dyDescent="0.35">
      <c r="A78" s="305"/>
      <c r="B78" s="308"/>
      <c r="C78" s="83" t="s">
        <v>403</v>
      </c>
      <c r="D78" s="3" t="s">
        <v>254</v>
      </c>
      <c r="E78" s="298"/>
      <c r="F78" s="298"/>
      <c r="G78" s="298"/>
      <c r="H78" s="298"/>
      <c r="I78" s="298"/>
      <c r="J78" s="298"/>
      <c r="K78" s="368"/>
      <c r="L78" s="298"/>
      <c r="M78" s="331"/>
      <c r="N78" s="331"/>
      <c r="O78" s="172"/>
      <c r="P78" s="172"/>
      <c r="R78" s="12"/>
      <c r="S78" s="12"/>
      <c r="T78" s="12"/>
    </row>
    <row r="79" spans="1:22" x14ac:dyDescent="0.35">
      <c r="A79" s="305"/>
      <c r="B79" s="308"/>
      <c r="C79" s="83" t="s">
        <v>404</v>
      </c>
      <c r="D79" s="3" t="s">
        <v>254</v>
      </c>
      <c r="E79" s="298"/>
      <c r="F79" s="298"/>
      <c r="G79" s="298"/>
      <c r="H79" s="298"/>
      <c r="I79" s="298"/>
      <c r="J79" s="298"/>
      <c r="K79" s="368"/>
      <c r="L79" s="298"/>
      <c r="M79" s="331"/>
      <c r="N79" s="331"/>
      <c r="O79" s="172"/>
      <c r="P79" s="172"/>
      <c r="R79" s="12"/>
      <c r="S79" s="12"/>
      <c r="T79" s="12"/>
    </row>
    <row r="80" spans="1:22" x14ac:dyDescent="0.35">
      <c r="A80" s="305"/>
      <c r="B80" s="308"/>
      <c r="C80" s="84" t="s">
        <v>405</v>
      </c>
      <c r="D80" s="3" t="s">
        <v>254</v>
      </c>
      <c r="E80" s="298"/>
      <c r="F80" s="298"/>
      <c r="G80" s="298"/>
      <c r="H80" s="298"/>
      <c r="I80" s="298"/>
      <c r="J80" s="298"/>
      <c r="K80" s="368"/>
      <c r="L80" s="298"/>
      <c r="M80" s="331"/>
      <c r="N80" s="331"/>
      <c r="O80" s="172"/>
      <c r="P80" s="172"/>
      <c r="R80" s="12"/>
      <c r="S80" s="12"/>
      <c r="T80" s="12"/>
    </row>
    <row r="81" spans="1:22" ht="29" x14ac:dyDescent="0.35">
      <c r="A81" s="305"/>
      <c r="B81" s="308"/>
      <c r="C81" s="84" t="s">
        <v>406</v>
      </c>
      <c r="D81" s="3" t="s">
        <v>254</v>
      </c>
      <c r="E81" s="298"/>
      <c r="F81" s="298"/>
      <c r="G81" s="298"/>
      <c r="H81" s="298"/>
      <c r="I81" s="298"/>
      <c r="J81" s="298"/>
      <c r="K81" s="368"/>
      <c r="L81" s="298"/>
      <c r="M81" s="331"/>
      <c r="N81" s="331"/>
      <c r="O81" s="172"/>
      <c r="P81" s="172"/>
      <c r="R81" s="12"/>
      <c r="S81" s="12"/>
      <c r="T81" s="12"/>
    </row>
    <row r="82" spans="1:22" ht="29" x14ac:dyDescent="0.35">
      <c r="A82" s="305"/>
      <c r="B82" s="308"/>
      <c r="C82" s="84" t="s">
        <v>407</v>
      </c>
      <c r="D82" s="3" t="s">
        <v>254</v>
      </c>
      <c r="E82" s="298"/>
      <c r="F82" s="298"/>
      <c r="G82" s="298"/>
      <c r="H82" s="298"/>
      <c r="I82" s="298"/>
      <c r="J82" s="298"/>
      <c r="K82" s="368"/>
      <c r="L82" s="298"/>
      <c r="M82" s="331"/>
      <c r="N82" s="331"/>
      <c r="O82" s="172"/>
      <c r="P82" s="172"/>
      <c r="R82" s="12"/>
      <c r="S82" s="12"/>
      <c r="T82" s="12"/>
    </row>
    <row r="83" spans="1:22" ht="15" thickBot="1" x14ac:dyDescent="0.4">
      <c r="A83" s="306"/>
      <c r="B83" s="309"/>
      <c r="C83" s="90" t="s">
        <v>408</v>
      </c>
      <c r="D83" s="80" t="s">
        <v>254</v>
      </c>
      <c r="E83" s="299"/>
      <c r="F83" s="299"/>
      <c r="G83" s="299"/>
      <c r="H83" s="299"/>
      <c r="I83" s="299"/>
      <c r="J83" s="299"/>
      <c r="K83" s="369"/>
      <c r="L83" s="299"/>
      <c r="M83" s="333"/>
      <c r="N83" s="333"/>
      <c r="O83" s="172"/>
      <c r="P83" s="172"/>
      <c r="R83" s="12"/>
      <c r="S83" s="12"/>
      <c r="T83" s="12"/>
    </row>
    <row r="84" spans="1:22" x14ac:dyDescent="0.35">
      <c r="A84" s="304" t="s">
        <v>409</v>
      </c>
      <c r="B84" s="307" t="s">
        <v>129</v>
      </c>
      <c r="C84" s="101" t="s">
        <v>410</v>
      </c>
      <c r="D84" s="82" t="s">
        <v>254</v>
      </c>
      <c r="E84" s="272" t="s">
        <v>101</v>
      </c>
      <c r="F84" s="272" t="s">
        <v>101</v>
      </c>
      <c r="G84" s="272" t="s">
        <v>101</v>
      </c>
      <c r="H84" s="272" t="s">
        <v>101</v>
      </c>
      <c r="I84" s="272" t="s">
        <v>101</v>
      </c>
      <c r="J84" s="272" t="s">
        <v>159</v>
      </c>
      <c r="K84" s="367" t="s">
        <v>435</v>
      </c>
      <c r="L84" s="272" t="s">
        <v>254</v>
      </c>
      <c r="M84" s="334"/>
      <c r="N84" s="334"/>
      <c r="O84" s="172"/>
      <c r="P84" s="172"/>
      <c r="R84" s="12" t="str">
        <f>IF(OR(J84='Drop downs'!$G$7,J84='Drop downs'!$G$5), B84&amp;": "&amp;K84&amp;CHAR(10),"")</f>
        <v/>
      </c>
      <c r="S84" s="12" t="str">
        <f>IF(J84='Drop downs'!$G$2,B84&amp;": "&amp;K84&amp;""," ")</f>
        <v xml:space="preserve"> </v>
      </c>
      <c r="T84" s="12" t="str">
        <f>IF(Strategic_Policy_01!E84='Drop downs'!$B$6,Strategic_Policy_01!B84&amp;": "&amp;Strategic_Policy_01!K84&amp;"","")</f>
        <v/>
      </c>
      <c r="U84" t="str">
        <f>IF(M84&gt;0,B84&amp;":"&amp;M84&amp;"
","")</f>
        <v/>
      </c>
      <c r="V84" t="str">
        <f>IF(N84&gt;0,B84&amp;":"&amp;N84&amp;"
","")</f>
        <v/>
      </c>
    </row>
    <row r="85" spans="1:22" x14ac:dyDescent="0.35">
      <c r="A85" s="305"/>
      <c r="B85" s="308"/>
      <c r="C85" s="84" t="s">
        <v>411</v>
      </c>
      <c r="D85" s="3" t="s">
        <v>254</v>
      </c>
      <c r="E85" s="298"/>
      <c r="F85" s="298"/>
      <c r="G85" s="298"/>
      <c r="H85" s="298"/>
      <c r="I85" s="298"/>
      <c r="J85" s="298"/>
      <c r="K85" s="368"/>
      <c r="L85" s="298"/>
      <c r="M85" s="331"/>
      <c r="N85" s="331"/>
      <c r="O85" s="172"/>
      <c r="P85" s="172"/>
      <c r="R85" s="12"/>
      <c r="S85" s="12"/>
      <c r="T85" s="12"/>
    </row>
    <row r="86" spans="1:22" x14ac:dyDescent="0.35">
      <c r="A86" s="305"/>
      <c r="B86" s="308"/>
      <c r="C86" s="84" t="s">
        <v>412</v>
      </c>
      <c r="D86" s="3" t="s">
        <v>254</v>
      </c>
      <c r="E86" s="298"/>
      <c r="F86" s="298"/>
      <c r="G86" s="298"/>
      <c r="H86" s="298"/>
      <c r="I86" s="298"/>
      <c r="J86" s="298"/>
      <c r="K86" s="368"/>
      <c r="L86" s="298"/>
      <c r="M86" s="331"/>
      <c r="N86" s="331"/>
      <c r="O86" s="172"/>
      <c r="P86" s="172"/>
      <c r="R86" s="12"/>
      <c r="S86" s="12"/>
      <c r="T86" s="12"/>
    </row>
    <row r="87" spans="1:22" ht="15" thickBot="1" x14ac:dyDescent="0.4">
      <c r="A87" s="306"/>
      <c r="B87" s="309"/>
      <c r="C87" s="87" t="s">
        <v>413</v>
      </c>
      <c r="D87" s="3" t="s">
        <v>254</v>
      </c>
      <c r="E87" s="299"/>
      <c r="F87" s="299"/>
      <c r="G87" s="299"/>
      <c r="H87" s="299"/>
      <c r="I87" s="299"/>
      <c r="J87" s="299"/>
      <c r="K87" s="369"/>
      <c r="L87" s="299"/>
      <c r="M87" s="333"/>
      <c r="N87" s="333"/>
      <c r="O87" s="172"/>
      <c r="P87" s="172"/>
      <c r="R87" s="12"/>
      <c r="S87" s="12"/>
      <c r="T87" s="12" t="str">
        <f>IF(Strategic_Policy_01!E87='Drop downs'!$B$6,Strategic_Policy_01!B87&amp;": "&amp;Strategic_Policy_01!K87&amp;"","")</f>
        <v xml:space="preserve">: </v>
      </c>
    </row>
    <row r="88" spans="1:22" ht="15" thickBot="1" x14ac:dyDescent="0.4"/>
    <row r="89" spans="1:22" x14ac:dyDescent="0.35">
      <c r="A89" s="335" t="s">
        <v>57</v>
      </c>
      <c r="B89" s="336"/>
      <c r="C89" s="336"/>
      <c r="D89" s="336"/>
      <c r="E89" s="336"/>
      <c r="F89" s="336"/>
      <c r="G89" s="336"/>
      <c r="H89" s="336"/>
      <c r="I89" s="336"/>
      <c r="J89" s="336"/>
      <c r="K89" s="336"/>
      <c r="L89" s="336"/>
      <c r="M89" s="336"/>
      <c r="N89" s="337"/>
      <c r="O89" s="177"/>
      <c r="P89" s="177"/>
    </row>
    <row r="90" spans="1:22" s="2" customFormat="1" ht="129" customHeight="1" x14ac:dyDescent="0.35">
      <c r="A90" s="338" t="str">
        <f>R8&amp;R18&amp;R20&amp;R28&amp;R36&amp;R42&amp;R47&amp;R48&amp;R49&amp;R54&amp;R57&amp;R65&amp;R72&amp;R77&amp;R84&amp;R87</f>
        <v xml:space="preserve">IIA9: The policy does not mention risks from climate change to the economy or the need for the economy of Harrow to be resilient. An uncertain effect is identified. 
</v>
      </c>
      <c r="B90" s="339"/>
      <c r="C90" s="339"/>
      <c r="D90" s="339"/>
      <c r="E90" s="339"/>
      <c r="F90" s="339"/>
      <c r="G90" s="339"/>
      <c r="H90" s="339"/>
      <c r="I90" s="339"/>
      <c r="J90" s="339"/>
      <c r="K90" s="339"/>
      <c r="L90" s="339"/>
      <c r="M90" s="339"/>
      <c r="N90" s="340"/>
      <c r="O90" s="178"/>
      <c r="P90" s="178"/>
    </row>
    <row r="91" spans="1:22" x14ac:dyDescent="0.35">
      <c r="A91" s="295" t="s">
        <v>59</v>
      </c>
      <c r="B91" s="296"/>
      <c r="C91" s="296"/>
      <c r="D91" s="296"/>
      <c r="E91" s="296"/>
      <c r="F91" s="296"/>
      <c r="G91" s="296"/>
      <c r="H91" s="296"/>
      <c r="I91" s="296"/>
      <c r="J91" s="296"/>
      <c r="K91" s="296"/>
      <c r="L91" s="296"/>
      <c r="M91" s="296"/>
      <c r="N91" s="297"/>
      <c r="O91" s="177"/>
      <c r="P91" s="177"/>
    </row>
    <row r="92" spans="1:22" ht="122.5" customHeight="1" x14ac:dyDescent="0.35">
      <c r="A92" s="338" t="str">
        <f>S8&amp;S18&amp;S20&amp;S28&amp;S36&amp;S42&amp;S47&amp;S48&amp;S49&amp;S54&amp;S57&amp;S65&amp;S72&amp;S77&amp;S84&amp;S87</f>
        <v xml:space="preserve">IIA1: The policy aims for new development and growth to be predominantly directed into the Harrow &amp; Wealdstone Opportunity Area. New development within the Opportunity Area will be more intensive than elsewhere in the borough, due to the character of the area and its proximity to public transport and infrastructure. The Opportunity Area contains two town centres. The design of development and uses in these areas must be appropriate, improving the vitality and vibrancy of the centres and ensuring development remains at a human scale.  The policy supports IIA1 and could result in a potential significant positive effect.            IIA12: The policy requires development to be of a high quality to ensure proposals relate well to the existing character of the Borough. The policy sets out requirements of developers in order to guide and manage development within the Borough, the ensure that design-led developments respond positively to the character and context of the location within which they are proposed. Proposals will make optimal use of land in accordance with the requirements of the development plan. The Council will support contemporary architecture where appropriate, providing it does not harm or detract from an existing context or architectural character. The Council will support appropriate tall building developments that are located within designated tall building zones, and are of a high-quality design, appropriate height, and that provide for a mix of homes or employment opportunities for Harrow residents. Whilst it is acknowledged that character will evolve over time, new development within the suburban areas should respond positively to the existing character, ensuring that the Metroland and Village characteristics are respected and retained. The Council will manage development within areas of special character to ensure that they are not harmed. Design parameters will be used to guide development on allocation sites. Along with the other development management policies within the Local Plan, such as Policy GR4 (Tall Buildings), the policy has potential to achieve a significant positive effect.   </v>
      </c>
      <c r="B92" s="339"/>
      <c r="C92" s="339"/>
      <c r="D92" s="339"/>
      <c r="E92" s="339"/>
      <c r="F92" s="339"/>
      <c r="G92" s="339"/>
      <c r="H92" s="339"/>
      <c r="I92" s="339"/>
      <c r="J92" s="339"/>
      <c r="K92" s="339"/>
      <c r="L92" s="339"/>
      <c r="M92" s="339"/>
      <c r="N92" s="340"/>
      <c r="O92" s="178"/>
      <c r="P92" s="178"/>
    </row>
    <row r="93" spans="1:22" x14ac:dyDescent="0.35">
      <c r="A93" s="295" t="s">
        <v>61</v>
      </c>
      <c r="B93" s="296"/>
      <c r="C93" s="296"/>
      <c r="D93" s="296"/>
      <c r="E93" s="296"/>
      <c r="F93" s="296"/>
      <c r="G93" s="296"/>
      <c r="H93" s="296"/>
      <c r="I93" s="296"/>
      <c r="J93" s="296"/>
      <c r="K93" s="296"/>
      <c r="L93" s="296"/>
      <c r="M93" s="296"/>
      <c r="N93" s="297"/>
      <c r="O93" s="177"/>
      <c r="P93" s="177"/>
    </row>
    <row r="94" spans="1:22" ht="150" customHeight="1" x14ac:dyDescent="0.35">
      <c r="A94" s="292"/>
      <c r="B94" s="293"/>
      <c r="C94" s="293"/>
      <c r="D94" s="293"/>
      <c r="E94" s="293"/>
      <c r="F94" s="293"/>
      <c r="G94" s="293"/>
      <c r="H94" s="293"/>
      <c r="I94" s="293"/>
      <c r="J94" s="293"/>
      <c r="K94" s="293"/>
      <c r="L94" s="293"/>
      <c r="M94" s="293"/>
      <c r="N94" s="294"/>
      <c r="O94" s="179"/>
      <c r="P94" s="179"/>
    </row>
    <row r="95" spans="1:22" x14ac:dyDescent="0.35">
      <c r="A95" s="295" t="s">
        <v>46</v>
      </c>
      <c r="B95" s="296"/>
      <c r="C95" s="296"/>
      <c r="D95" s="296"/>
      <c r="E95" s="296"/>
      <c r="F95" s="296"/>
      <c r="G95" s="296"/>
      <c r="H95" s="296"/>
      <c r="I95" s="296"/>
      <c r="J95" s="296"/>
      <c r="K95" s="296"/>
      <c r="L95" s="296"/>
      <c r="M95" s="296"/>
      <c r="N95" s="297"/>
      <c r="O95" s="177"/>
      <c r="P95" s="177"/>
    </row>
    <row r="96" spans="1:22" ht="186.75" customHeight="1" x14ac:dyDescent="0.35">
      <c r="A96" s="292" t="str">
        <f>U8&amp;U18&amp;U20&amp;U28&amp;U36&amp;U42&amp;U47&amp;U49&amp;U54&amp;U57&amp;U65&amp;U72&amp;U77&amp;U84</f>
        <v xml:space="preserve">IIA9:Uncertainty surrounding the performance of the policy could be mitigated by referencing the need for climate change resilience to minimise risk to the economy. 
</v>
      </c>
      <c r="B96" s="293"/>
      <c r="C96" s="293"/>
      <c r="D96" s="293"/>
      <c r="E96" s="293"/>
      <c r="F96" s="293"/>
      <c r="G96" s="293"/>
      <c r="H96" s="293"/>
      <c r="I96" s="293"/>
      <c r="J96" s="293"/>
      <c r="K96" s="293"/>
      <c r="L96" s="293"/>
      <c r="M96" s="293"/>
      <c r="N96" s="294"/>
      <c r="O96" s="179"/>
      <c r="P96" s="179"/>
    </row>
    <row r="97" spans="1:16" x14ac:dyDescent="0.35">
      <c r="A97" s="295" t="s">
        <v>320</v>
      </c>
      <c r="B97" s="296"/>
      <c r="C97" s="296"/>
      <c r="D97" s="296"/>
      <c r="E97" s="296"/>
      <c r="F97" s="296"/>
      <c r="G97" s="296"/>
      <c r="H97" s="296"/>
      <c r="I97" s="296"/>
      <c r="J97" s="296"/>
      <c r="K97" s="296"/>
      <c r="L97" s="296"/>
      <c r="M97" s="296"/>
      <c r="N97" s="297"/>
      <c r="O97" s="177"/>
      <c r="P97" s="177"/>
    </row>
    <row r="98" spans="1:16" ht="65.150000000000006" customHeight="1" thickBot="1" x14ac:dyDescent="0.4">
      <c r="A98" s="341" t="str">
        <f>V8&amp;V18&amp;V20&amp;V28&amp;V36&amp;V42&amp;V47&amp;V49&amp;V54&amp;V57&amp;V65&amp;V72&amp;V77&amp;V84</f>
        <v xml:space="preserve">IIA4:The policy could perform more positively if it specifically mentioned elements of high quality design such as safe and attractive neighbourhoods, access to amenity/open space, sustainable access for all e.g. by walking and cycling. Reference to consultation could be strengthened by adding reference to encouraging inclusive consultation with representative groups of society.  
IIA6:The policy could perform more positively if it specifically mentioned encouraging the design of new developments to optimise sustainable accessibility for all e.g. by walking and cycling. 
</v>
      </c>
      <c r="B98" s="342"/>
      <c r="C98" s="342"/>
      <c r="D98" s="342"/>
      <c r="E98" s="342"/>
      <c r="F98" s="342"/>
      <c r="G98" s="342"/>
      <c r="H98" s="342"/>
      <c r="I98" s="342"/>
      <c r="J98" s="342"/>
      <c r="K98" s="342"/>
      <c r="L98" s="342"/>
      <c r="M98" s="342"/>
      <c r="N98" s="343"/>
      <c r="O98" s="179"/>
      <c r="P98" s="179"/>
    </row>
    <row r="99" spans="1:16" x14ac:dyDescent="0.35">
      <c r="O99" s="33"/>
      <c r="P99" s="33"/>
    </row>
  </sheetData>
  <sheetProtection algorithmName="SHA-512" hashValue="YdhEFgb8ajnAC3r6zC6L1ZRPWEsZd8z5n9c2jGAqyCUu2oOVo4Szlke+HA4ScDbpb8piE6nny7ZtU3TXSZztwQ==" saltValue="bWHTzL9m6v6ZES0it+RMnQ==" spinCount="100000" sheet="1" objects="1" scenarios="1"/>
  <autoFilter ref="A7:M87" xr:uid="{D2C47CAF-421C-4D58-AA7A-22430CCF83D7}"/>
  <mergeCells count="184">
    <mergeCell ref="A96:N96"/>
    <mergeCell ref="A97:N97"/>
    <mergeCell ref="A98:N98"/>
    <mergeCell ref="A90:N90"/>
    <mergeCell ref="A91:N91"/>
    <mergeCell ref="A92:N92"/>
    <mergeCell ref="A93:N93"/>
    <mergeCell ref="A94:N94"/>
    <mergeCell ref="A95:N95"/>
    <mergeCell ref="K84:K87"/>
    <mergeCell ref="L84:L87"/>
    <mergeCell ref="M84:M87"/>
    <mergeCell ref="N84:N87"/>
    <mergeCell ref="A89:N89"/>
    <mergeCell ref="N77:N83"/>
    <mergeCell ref="A84:A87"/>
    <mergeCell ref="B84:B87"/>
    <mergeCell ref="E84:E87"/>
    <mergeCell ref="F84:F87"/>
    <mergeCell ref="G84:G87"/>
    <mergeCell ref="H84:H87"/>
    <mergeCell ref="I84:I87"/>
    <mergeCell ref="J84:J87"/>
    <mergeCell ref="H77:H83"/>
    <mergeCell ref="I77:I83"/>
    <mergeCell ref="J77:J83"/>
    <mergeCell ref="K77:K83"/>
    <mergeCell ref="L77:L83"/>
    <mergeCell ref="M77:M83"/>
    <mergeCell ref="K72:K76"/>
    <mergeCell ref="L72:L76"/>
    <mergeCell ref="M72:M76"/>
    <mergeCell ref="N72:N76"/>
    <mergeCell ref="A77:A83"/>
    <mergeCell ref="B77:B83"/>
    <mergeCell ref="E77:E83"/>
    <mergeCell ref="F77:F83"/>
    <mergeCell ref="G77:G83"/>
    <mergeCell ref="A72:A76"/>
    <mergeCell ref="B72:B76"/>
    <mergeCell ref="E72:E76"/>
    <mergeCell ref="F72:F76"/>
    <mergeCell ref="G72:G76"/>
    <mergeCell ref="H72:H76"/>
    <mergeCell ref="I72:I76"/>
    <mergeCell ref="J72:J76"/>
    <mergeCell ref="H65:H71"/>
    <mergeCell ref="I65:I71"/>
    <mergeCell ref="J65:J71"/>
    <mergeCell ref="K57:K64"/>
    <mergeCell ref="L57:L64"/>
    <mergeCell ref="M57:M64"/>
    <mergeCell ref="N57:N64"/>
    <mergeCell ref="A65:A71"/>
    <mergeCell ref="B65:B71"/>
    <mergeCell ref="E65:E71"/>
    <mergeCell ref="F65:F71"/>
    <mergeCell ref="G65:G71"/>
    <mergeCell ref="N65:N71"/>
    <mergeCell ref="K65:K71"/>
    <mergeCell ref="L65:L71"/>
    <mergeCell ref="M65:M71"/>
    <mergeCell ref="A57:A64"/>
    <mergeCell ref="B57:B64"/>
    <mergeCell ref="E57:E64"/>
    <mergeCell ref="F57:F64"/>
    <mergeCell ref="G57:G64"/>
    <mergeCell ref="H57:H64"/>
    <mergeCell ref="I57:I64"/>
    <mergeCell ref="J57:J64"/>
    <mergeCell ref="H54:H56"/>
    <mergeCell ref="I54:I56"/>
    <mergeCell ref="J54:J56"/>
    <mergeCell ref="K49:K53"/>
    <mergeCell ref="L49:L53"/>
    <mergeCell ref="M49:M53"/>
    <mergeCell ref="N49:N53"/>
    <mergeCell ref="A54:A56"/>
    <mergeCell ref="B54:B56"/>
    <mergeCell ref="E54:E56"/>
    <mergeCell ref="F54:F56"/>
    <mergeCell ref="G54:G56"/>
    <mergeCell ref="N54:N56"/>
    <mergeCell ref="K54:K56"/>
    <mergeCell ref="L54:L56"/>
    <mergeCell ref="M54:M56"/>
    <mergeCell ref="A49:A53"/>
    <mergeCell ref="B49:B53"/>
    <mergeCell ref="E49:E53"/>
    <mergeCell ref="F49:F53"/>
    <mergeCell ref="G49:G53"/>
    <mergeCell ref="H49:H53"/>
    <mergeCell ref="I49:I53"/>
    <mergeCell ref="J49:J53"/>
    <mergeCell ref="H47:H48"/>
    <mergeCell ref="I47:I48"/>
    <mergeCell ref="J47:J48"/>
    <mergeCell ref="K42:K46"/>
    <mergeCell ref="L42:L46"/>
    <mergeCell ref="M42:M46"/>
    <mergeCell ref="N42:N46"/>
    <mergeCell ref="A47:A48"/>
    <mergeCell ref="B47:B48"/>
    <mergeCell ref="E47:E48"/>
    <mergeCell ref="F47:F48"/>
    <mergeCell ref="G47:G48"/>
    <mergeCell ref="N47:N48"/>
    <mergeCell ref="K47:K48"/>
    <mergeCell ref="L47:L48"/>
    <mergeCell ref="M47:M48"/>
    <mergeCell ref="A42:A46"/>
    <mergeCell ref="B42:B46"/>
    <mergeCell ref="E42:E46"/>
    <mergeCell ref="F42:F46"/>
    <mergeCell ref="G42:G46"/>
    <mergeCell ref="H42:H46"/>
    <mergeCell ref="I42:I46"/>
    <mergeCell ref="J42:J46"/>
    <mergeCell ref="H36:H41"/>
    <mergeCell ref="I36:I41"/>
    <mergeCell ref="J36:J41"/>
    <mergeCell ref="N28:N35"/>
    <mergeCell ref="A36:A41"/>
    <mergeCell ref="B36:B41"/>
    <mergeCell ref="E36:E41"/>
    <mergeCell ref="F36:F41"/>
    <mergeCell ref="G36:G41"/>
    <mergeCell ref="N36:N41"/>
    <mergeCell ref="K36:K41"/>
    <mergeCell ref="L36:L41"/>
    <mergeCell ref="M36:M41"/>
    <mergeCell ref="A20:A27"/>
    <mergeCell ref="B20:B27"/>
    <mergeCell ref="E20:E27"/>
    <mergeCell ref="F20:F27"/>
    <mergeCell ref="G20:G27"/>
    <mergeCell ref="N20:N27"/>
    <mergeCell ref="A28:A35"/>
    <mergeCell ref="B28:B35"/>
    <mergeCell ref="E28:E35"/>
    <mergeCell ref="F28:F35"/>
    <mergeCell ref="G28:G35"/>
    <mergeCell ref="H28:H35"/>
    <mergeCell ref="I28:I35"/>
    <mergeCell ref="J28:J35"/>
    <mergeCell ref="H20:H27"/>
    <mergeCell ref="I20:I27"/>
    <mergeCell ref="J20:J27"/>
    <mergeCell ref="K20:K27"/>
    <mergeCell ref="L20:L27"/>
    <mergeCell ref="M20:M27"/>
    <mergeCell ref="K28:K35"/>
    <mergeCell ref="L28:L35"/>
    <mergeCell ref="M28:M35"/>
    <mergeCell ref="N8:N17"/>
    <mergeCell ref="A18:A19"/>
    <mergeCell ref="B18:B19"/>
    <mergeCell ref="E18:E19"/>
    <mergeCell ref="F18:F19"/>
    <mergeCell ref="G18:G19"/>
    <mergeCell ref="H18:H19"/>
    <mergeCell ref="I18:I19"/>
    <mergeCell ref="J18:J19"/>
    <mergeCell ref="H8:H17"/>
    <mergeCell ref="I8:I17"/>
    <mergeCell ref="J8:J17"/>
    <mergeCell ref="K8:K17"/>
    <mergeCell ref="L8:L17"/>
    <mergeCell ref="M8:M17"/>
    <mergeCell ref="K18:K19"/>
    <mergeCell ref="L18:L19"/>
    <mergeCell ref="M18:M19"/>
    <mergeCell ref="N18:N19"/>
    <mergeCell ref="C1:F1"/>
    <mergeCell ref="C2:F2"/>
    <mergeCell ref="C4:F4"/>
    <mergeCell ref="A6:C6"/>
    <mergeCell ref="E6:M6"/>
    <mergeCell ref="A8:A17"/>
    <mergeCell ref="B8:B17"/>
    <mergeCell ref="E8:E17"/>
    <mergeCell ref="F8:F17"/>
    <mergeCell ref="G8:G17"/>
    <mergeCell ref="C3:F3"/>
  </mergeCells>
  <conditionalFormatting sqref="C50:C53">
    <cfRule type="expression" dxfId="4968" priority="51">
      <formula>$D50="No"</formula>
    </cfRule>
  </conditionalFormatting>
  <conditionalFormatting sqref="C8:D87">
    <cfRule type="expression" dxfId="4967" priority="1">
      <formula>$D8="No"</formula>
    </cfRule>
  </conditionalFormatting>
  <conditionalFormatting sqref="J8 J18">
    <cfRule type="cellIs" dxfId="4966" priority="53" operator="equal">
      <formula>"Significant Negative"</formula>
    </cfRule>
    <cfRule type="cellIs" dxfId="4965" priority="57" operator="equal">
      <formula>"Minor Positive"</formula>
    </cfRule>
    <cfRule type="cellIs" dxfId="4964" priority="56" operator="equal">
      <formula>"Neutral"</formula>
    </cfRule>
    <cfRule type="cellIs" dxfId="4963" priority="55" operator="equal">
      <formula>"Uncertain"</formula>
    </cfRule>
    <cfRule type="cellIs" dxfId="4962" priority="58" operator="equal">
      <formula>"Significant Positive"</formula>
    </cfRule>
    <cfRule type="cellIs" dxfId="4961" priority="54" operator="equal">
      <formula>"Minor Negative"</formula>
    </cfRule>
  </conditionalFormatting>
  <conditionalFormatting sqref="J20">
    <cfRule type="cellIs" dxfId="4960" priority="2" operator="equal">
      <formula>"Significant Negative"</formula>
    </cfRule>
    <cfRule type="cellIs" dxfId="4959" priority="3" operator="equal">
      <formula>"Minor Negative"</formula>
    </cfRule>
    <cfRule type="cellIs" dxfId="4958" priority="4" operator="equal">
      <formula>"Uncertain"</formula>
    </cfRule>
    <cfRule type="cellIs" dxfId="4957" priority="5" operator="equal">
      <formula>"Neutral"</formula>
    </cfRule>
    <cfRule type="cellIs" dxfId="4956" priority="6" operator="equal">
      <formula>"Minor Positive"</formula>
    </cfRule>
    <cfRule type="cellIs" dxfId="4955" priority="7" operator="equal">
      <formula>"Significant Positive"</formula>
    </cfRule>
  </conditionalFormatting>
  <conditionalFormatting sqref="J28 J57">
    <cfRule type="cellIs" dxfId="4954" priority="49" operator="equal">
      <formula>"Significant Positive"</formula>
    </cfRule>
    <cfRule type="cellIs" dxfId="4953" priority="48" operator="equal">
      <formula>"Minor Positive"</formula>
    </cfRule>
    <cfRule type="cellIs" dxfId="4952" priority="47" operator="equal">
      <formula>"Neutral"</formula>
    </cfRule>
    <cfRule type="cellIs" dxfId="4951" priority="46" operator="equal">
      <formula>"Uncertain"</formula>
    </cfRule>
    <cfRule type="cellIs" dxfId="4950" priority="45" operator="equal">
      <formula>"Minor Negative"</formula>
    </cfRule>
    <cfRule type="cellIs" dxfId="4949" priority="44" operator="equal">
      <formula>"Significant Negative"</formula>
    </cfRule>
  </conditionalFormatting>
  <conditionalFormatting sqref="J36">
    <cfRule type="cellIs" dxfId="4948" priority="18" operator="equal">
      <formula>"Minor Positive"</formula>
    </cfRule>
    <cfRule type="cellIs" dxfId="4947" priority="19" operator="equal">
      <formula>"Significant Positive"</formula>
    </cfRule>
    <cfRule type="cellIs" dxfId="4946" priority="15" operator="equal">
      <formula>"Minor Negative"</formula>
    </cfRule>
    <cfRule type="cellIs" dxfId="4945" priority="14" operator="equal">
      <formula>"Significant Negative"</formula>
    </cfRule>
    <cfRule type="cellIs" dxfId="4944" priority="16" operator="equal">
      <formula>"Uncertain"</formula>
    </cfRule>
    <cfRule type="cellIs" dxfId="4943" priority="17" operator="equal">
      <formula>"Neutral"</formula>
    </cfRule>
  </conditionalFormatting>
  <conditionalFormatting sqref="J42">
    <cfRule type="cellIs" dxfId="4942" priority="9" operator="equal">
      <formula>"Minor Negative"</formula>
    </cfRule>
    <cfRule type="cellIs" dxfId="4941" priority="10" operator="equal">
      <formula>"Uncertain"</formula>
    </cfRule>
    <cfRule type="cellIs" dxfId="4940" priority="11" operator="equal">
      <formula>"Neutral"</formula>
    </cfRule>
    <cfRule type="cellIs" dxfId="4939" priority="8" operator="equal">
      <formula>"Significant Negative"</formula>
    </cfRule>
    <cfRule type="cellIs" dxfId="4938" priority="13" operator="equal">
      <formula>"Significant Positive"</formula>
    </cfRule>
    <cfRule type="cellIs" dxfId="4937" priority="12" operator="equal">
      <formula>"Minor Positive"</formula>
    </cfRule>
  </conditionalFormatting>
  <conditionalFormatting sqref="J47">
    <cfRule type="cellIs" dxfId="4936" priority="25" operator="equal">
      <formula>"Significant Positive"</formula>
    </cfRule>
    <cfRule type="cellIs" dxfId="4935" priority="24" operator="equal">
      <formula>"Minor Positive"</formula>
    </cfRule>
    <cfRule type="cellIs" dxfId="4934" priority="23" operator="equal">
      <formula>"Neutral"</formula>
    </cfRule>
    <cfRule type="cellIs" dxfId="4933" priority="22" operator="equal">
      <formula>"Uncertain"</formula>
    </cfRule>
    <cfRule type="cellIs" dxfId="4932" priority="21" operator="equal">
      <formula>"Minor Negative"</formula>
    </cfRule>
    <cfRule type="cellIs" dxfId="4931" priority="20" operator="equal">
      <formula>"Significant Negative"</formula>
    </cfRule>
  </conditionalFormatting>
  <conditionalFormatting sqref="J49">
    <cfRule type="cellIs" dxfId="4930" priority="30" operator="equal">
      <formula>"Minor Positive"</formula>
    </cfRule>
    <cfRule type="cellIs" dxfId="4929" priority="31" operator="equal">
      <formula>"Significant Positive"</formula>
    </cfRule>
    <cfRule type="cellIs" dxfId="4928" priority="28" operator="equal">
      <formula>"Uncertain"</formula>
    </cfRule>
    <cfRule type="cellIs" dxfId="4927" priority="27" operator="equal">
      <formula>"Minor Negative"</formula>
    </cfRule>
    <cfRule type="cellIs" dxfId="4926" priority="26" operator="equal">
      <formula>"Significant Negative"</formula>
    </cfRule>
    <cfRule type="cellIs" dxfId="4925" priority="29" operator="equal">
      <formula>"Neutral"</formula>
    </cfRule>
  </conditionalFormatting>
  <conditionalFormatting sqref="J54">
    <cfRule type="cellIs" dxfId="4924" priority="38" operator="equal">
      <formula>"Significant Negative"</formula>
    </cfRule>
    <cfRule type="cellIs" dxfId="4923" priority="39" operator="equal">
      <formula>"Minor Negative"</formula>
    </cfRule>
    <cfRule type="cellIs" dxfId="4922" priority="40" operator="equal">
      <formula>"Uncertain"</formula>
    </cfRule>
    <cfRule type="cellIs" dxfId="4921" priority="41" operator="equal">
      <formula>"Neutral"</formula>
    </cfRule>
    <cfRule type="cellIs" dxfId="4920" priority="43" operator="equal">
      <formula>"Significant Positive"</formula>
    </cfRule>
    <cfRule type="cellIs" dxfId="4919" priority="42" operator="equal">
      <formula>"Minor Positive"</formula>
    </cfRule>
  </conditionalFormatting>
  <conditionalFormatting sqref="J65 J72 J77 J84">
    <cfRule type="cellIs" dxfId="4918" priority="32" operator="equal">
      <formula>"Significant Negative"</formula>
    </cfRule>
    <cfRule type="cellIs" dxfId="4917" priority="33" operator="equal">
      <formula>"Minor Negative"</formula>
    </cfRule>
    <cfRule type="cellIs" dxfId="4916" priority="34" operator="equal">
      <formula>"Uncertain"</formula>
    </cfRule>
    <cfRule type="cellIs" dxfId="4915" priority="35" operator="equal">
      <formula>"Neutral"</formula>
    </cfRule>
    <cfRule type="cellIs" dxfId="4914" priority="36" operator="equal">
      <formula>"Minor Positive"</formula>
    </cfRule>
    <cfRule type="cellIs" dxfId="4913" priority="37"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6">
        <x14:dataValidation type="list" allowBlank="1" showInputMessage="1" showErrorMessage="1" xr:uid="{6C477CDA-6D56-48AA-B00D-A816DD9EA07A}">
          <x14:formula1>
            <xm:f>'Drop downs'!$B$2:$B$4</xm:f>
          </x14:formula1>
          <xm:sqref>E20</xm:sqref>
        </x14:dataValidation>
        <x14:dataValidation type="list" allowBlank="1" showInputMessage="1" showErrorMessage="1" xr:uid="{192B4B46-E7AE-4EFF-A5EB-49A4687896B3}">
          <x14:formula1>
            <xm:f>'Drop downs'!$C$2:$C$5</xm:f>
          </x14:formula1>
          <xm:sqref>F20</xm:sqref>
        </x14:dataValidation>
        <x14:dataValidation type="list" allowBlank="1" showInputMessage="1" showErrorMessage="1" xr:uid="{C4A63DB0-8EF1-48CC-8D24-7404F42953B7}">
          <x14:formula1>
            <xm:f>'Drop downs'!$D$2:$D$7</xm:f>
          </x14:formula1>
          <xm:sqref>G20</xm:sqref>
        </x14:dataValidation>
        <x14:dataValidation type="list" allowBlank="1" showInputMessage="1" showErrorMessage="1" xr:uid="{ED128565-2BE8-44AE-A7EF-1CDAA88E882A}">
          <x14:formula1>
            <xm:f>'Drop downs'!$E$2:$E$6</xm:f>
          </x14:formula1>
          <xm:sqref>H20</xm:sqref>
        </x14:dataValidation>
        <x14:dataValidation type="list" allowBlank="1" showInputMessage="1" showErrorMessage="1" xr:uid="{830FED30-5B64-4D21-AF42-BC336CAA9E63}">
          <x14:formula1>
            <xm:f>'Drop downs'!$F$2:$F$6</xm:f>
          </x14:formula1>
          <xm:sqref>I20</xm:sqref>
        </x14:dataValidation>
        <x14:dataValidation type="list" allowBlank="1" showInputMessage="1" showErrorMessage="1" xr:uid="{49CF4EBA-0A18-42D2-B4B5-E21767EB69A6}">
          <x14:formula1>
            <xm:f>'Drop downs'!$A$2:$A$3</xm:f>
          </x14:formula1>
          <xm:sqref>D20:D27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173BF-0F47-40F4-804C-A6E7D41A8816}">
  <sheetPr codeName="Sheet91">
    <tabColor theme="4" tint="0.79998168889431442"/>
  </sheetPr>
  <dimension ref="A1:W98"/>
  <sheetViews>
    <sheetView topLeftCell="C25" zoomScale="90" zoomScaleNormal="9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3" width="44.453125" customWidth="1"/>
    <col min="14" max="14" width="32.81640625" customWidth="1"/>
    <col min="15" max="16" width="8.54296875" customWidth="1"/>
    <col min="17" max="17" width="32.1796875" customWidth="1"/>
    <col min="18" max="23" width="32.1796875" hidden="1" customWidth="1"/>
  </cols>
  <sheetData>
    <row r="1" spans="1:22" x14ac:dyDescent="0.35">
      <c r="A1" s="74" t="s">
        <v>28</v>
      </c>
      <c r="C1" s="263" t="s">
        <v>493</v>
      </c>
      <c r="D1" s="263"/>
      <c r="E1" s="263"/>
      <c r="F1" s="264"/>
      <c r="G1" s="16"/>
      <c r="I1" s="7"/>
      <c r="J1" s="7"/>
      <c r="K1" s="7"/>
    </row>
    <row r="2" spans="1:22" x14ac:dyDescent="0.35">
      <c r="A2" s="74" t="s">
        <v>29</v>
      </c>
      <c r="B2" s="9"/>
      <c r="C2" s="263" t="s">
        <v>471</v>
      </c>
      <c r="D2" s="263"/>
      <c r="E2" s="263"/>
      <c r="F2" s="264"/>
      <c r="I2" s="8"/>
      <c r="J2" s="8"/>
      <c r="K2" s="8"/>
    </row>
    <row r="3" spans="1:22" ht="29.15" customHeight="1" x14ac:dyDescent="0.35">
      <c r="A3" s="75" t="s">
        <v>30</v>
      </c>
      <c r="B3" s="4"/>
      <c r="C3" s="263" t="s">
        <v>494</v>
      </c>
      <c r="D3" s="263"/>
      <c r="E3" s="263"/>
      <c r="F3" s="264"/>
      <c r="I3" s="8"/>
      <c r="J3" s="8"/>
      <c r="K3" s="8"/>
    </row>
    <row r="4" spans="1:22" ht="17.25" customHeight="1" x14ac:dyDescent="0.35">
      <c r="A4" s="75" t="s">
        <v>31</v>
      </c>
      <c r="B4" s="17"/>
      <c r="C4" s="229" t="s">
        <v>444</v>
      </c>
      <c r="D4" s="229"/>
      <c r="E4" s="229"/>
      <c r="F4" s="230"/>
      <c r="I4" s="8"/>
      <c r="J4" s="8"/>
      <c r="K4" s="8"/>
    </row>
    <row r="6" spans="1:22" x14ac:dyDescent="0.35">
      <c r="A6" s="225" t="s">
        <v>32</v>
      </c>
      <c r="B6" s="225"/>
      <c r="C6" s="225"/>
      <c r="D6" s="76"/>
      <c r="E6" s="224" t="s">
        <v>33</v>
      </c>
      <c r="F6" s="224"/>
      <c r="G6" s="224"/>
      <c r="H6" s="224"/>
      <c r="I6" s="224"/>
      <c r="J6" s="224"/>
      <c r="K6" s="224"/>
      <c r="L6" s="224"/>
      <c r="M6" s="224"/>
      <c r="R6" s="18"/>
      <c r="S6" s="18"/>
      <c r="T6" s="18"/>
      <c r="U6" s="18"/>
    </row>
    <row r="7" spans="1:22" ht="47" thickBot="1" x14ac:dyDescent="0.4">
      <c r="A7" s="78" t="s">
        <v>317</v>
      </c>
      <c r="B7" s="78" t="s">
        <v>35</v>
      </c>
      <c r="C7" s="78" t="s">
        <v>318</v>
      </c>
      <c r="D7" s="78" t="s">
        <v>319</v>
      </c>
      <c r="E7" s="78" t="s">
        <v>38</v>
      </c>
      <c r="F7" s="78" t="s">
        <v>39</v>
      </c>
      <c r="G7" s="78" t="s">
        <v>40</v>
      </c>
      <c r="H7" s="78" t="s">
        <v>41</v>
      </c>
      <c r="I7" s="78" t="s">
        <v>42</v>
      </c>
      <c r="J7" s="78" t="s">
        <v>43</v>
      </c>
      <c r="K7" s="78" t="s">
        <v>44</v>
      </c>
      <c r="L7" s="78" t="s">
        <v>45</v>
      </c>
      <c r="M7" s="78" t="s">
        <v>46</v>
      </c>
      <c r="N7" s="103"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495</v>
      </c>
      <c r="L8" s="310" t="s">
        <v>254</v>
      </c>
      <c r="M8" s="377"/>
      <c r="N8" s="374" t="s">
        <v>496</v>
      </c>
      <c r="R8" s="12" t="str">
        <f>IF(OR(J8='Drop downs'!$G$7,J8='Drop downs'!$G$5), B8&amp;": "&amp;K8&amp;CHAR(10),"")</f>
        <v/>
      </c>
      <c r="S8" s="12" t="str">
        <f>IF(J8='Drop downs'!$G$2,B8&amp;": "&amp;K8&amp;""," ")</f>
        <v xml:space="preserve"> </v>
      </c>
      <c r="T8" s="12" t="str">
        <f>IF(GR1_Development_Standard!E8='Drop downs'!$B$6,GR1_Development_Standard!B8&amp;": "&amp;GR1_Development_Standard!K8&amp;"","")</f>
        <v/>
      </c>
      <c r="U8" t="str">
        <f>IF(N8&gt;0,B8&amp;":"&amp;N8&amp;"
","")</f>
        <v xml:space="preserve">IIA1:The policy would perform more positively if it referenced provision of home / flexible work space within design of new developments. 
</v>
      </c>
      <c r="V8" t="str">
        <f>IF(N8&gt;0,B8&amp;":"&amp;N8&amp;"
","")</f>
        <v xml:space="preserve">IIA1:The policy would perform more positively if it referenced provision of home / flexible work space within design of new developments. 
</v>
      </c>
    </row>
    <row r="9" spans="1:22" x14ac:dyDescent="0.35">
      <c r="A9" s="317"/>
      <c r="B9" s="328"/>
      <c r="C9" s="24" t="s">
        <v>322</v>
      </c>
      <c r="D9" s="24" t="s">
        <v>254</v>
      </c>
      <c r="E9" s="326"/>
      <c r="F9" s="326"/>
      <c r="G9" s="326"/>
      <c r="H9" s="326"/>
      <c r="I9" s="326"/>
      <c r="J9" s="298"/>
      <c r="K9" s="236"/>
      <c r="L9" s="298"/>
      <c r="M9" s="377"/>
      <c r="N9" s="375"/>
      <c r="R9" s="12"/>
      <c r="S9" s="12"/>
      <c r="T9" s="12"/>
      <c r="U9" s="2"/>
    </row>
    <row r="10" spans="1:22" x14ac:dyDescent="0.35">
      <c r="A10" s="317"/>
      <c r="B10" s="328"/>
      <c r="C10" s="24" t="s">
        <v>323</v>
      </c>
      <c r="D10" s="24" t="s">
        <v>480</v>
      </c>
      <c r="E10" s="326"/>
      <c r="F10" s="326"/>
      <c r="G10" s="326"/>
      <c r="H10" s="326"/>
      <c r="I10" s="326"/>
      <c r="J10" s="298"/>
      <c r="K10" s="236"/>
      <c r="L10" s="298"/>
      <c r="M10" s="377"/>
      <c r="N10" s="375"/>
      <c r="R10" s="12"/>
      <c r="S10" s="12"/>
      <c r="T10" s="12"/>
    </row>
    <row r="11" spans="1:22" x14ac:dyDescent="0.35">
      <c r="A11" s="317"/>
      <c r="B11" s="328"/>
      <c r="C11" s="24" t="s">
        <v>324</v>
      </c>
      <c r="D11" s="24" t="s">
        <v>254</v>
      </c>
      <c r="E11" s="326"/>
      <c r="F11" s="326"/>
      <c r="G11" s="326"/>
      <c r="H11" s="326"/>
      <c r="I11" s="326"/>
      <c r="J11" s="298"/>
      <c r="K11" s="236"/>
      <c r="L11" s="298"/>
      <c r="M11" s="377"/>
      <c r="N11" s="375"/>
      <c r="R11" s="12"/>
      <c r="S11" s="12"/>
      <c r="T11" s="12"/>
    </row>
    <row r="12" spans="1:22" x14ac:dyDescent="0.35">
      <c r="A12" s="317"/>
      <c r="B12" s="328"/>
      <c r="C12" s="24" t="s">
        <v>325</v>
      </c>
      <c r="D12" s="24" t="s">
        <v>254</v>
      </c>
      <c r="E12" s="326"/>
      <c r="F12" s="326"/>
      <c r="G12" s="326"/>
      <c r="H12" s="326"/>
      <c r="I12" s="326"/>
      <c r="J12" s="298"/>
      <c r="K12" s="236"/>
      <c r="L12" s="298"/>
      <c r="M12" s="377"/>
      <c r="N12" s="375"/>
      <c r="R12" s="12"/>
      <c r="S12" s="12"/>
      <c r="T12" s="12"/>
    </row>
    <row r="13" spans="1:22" x14ac:dyDescent="0.35">
      <c r="A13" s="317"/>
      <c r="B13" s="328"/>
      <c r="C13" s="24" t="s">
        <v>326</v>
      </c>
      <c r="D13" s="24" t="s">
        <v>254</v>
      </c>
      <c r="E13" s="326"/>
      <c r="F13" s="326"/>
      <c r="G13" s="326"/>
      <c r="H13" s="326"/>
      <c r="I13" s="326"/>
      <c r="J13" s="298"/>
      <c r="K13" s="236"/>
      <c r="L13" s="298"/>
      <c r="M13" s="377"/>
      <c r="N13" s="375"/>
      <c r="R13" s="12"/>
      <c r="S13" s="12"/>
      <c r="T13" s="12"/>
    </row>
    <row r="14" spans="1:22" ht="14.5" customHeight="1" x14ac:dyDescent="0.35">
      <c r="A14" s="317"/>
      <c r="B14" s="328"/>
      <c r="C14" s="24" t="s">
        <v>327</v>
      </c>
      <c r="D14" s="24" t="s">
        <v>254</v>
      </c>
      <c r="E14" s="326"/>
      <c r="F14" s="326"/>
      <c r="G14" s="326"/>
      <c r="H14" s="326"/>
      <c r="I14" s="326"/>
      <c r="J14" s="298"/>
      <c r="K14" s="236"/>
      <c r="L14" s="298"/>
      <c r="M14" s="377"/>
      <c r="N14" s="375"/>
      <c r="R14" s="12"/>
      <c r="S14" s="12"/>
      <c r="T14" s="12"/>
    </row>
    <row r="15" spans="1:22" x14ac:dyDescent="0.35">
      <c r="A15" s="317"/>
      <c r="B15" s="328"/>
      <c r="C15" s="24" t="s">
        <v>328</v>
      </c>
      <c r="D15" s="24" t="s">
        <v>254</v>
      </c>
      <c r="E15" s="326"/>
      <c r="F15" s="326"/>
      <c r="G15" s="326"/>
      <c r="H15" s="326"/>
      <c r="I15" s="326"/>
      <c r="J15" s="298"/>
      <c r="K15" s="236"/>
      <c r="L15" s="298"/>
      <c r="M15" s="377"/>
      <c r="N15" s="375"/>
      <c r="R15" s="12"/>
      <c r="S15" s="12"/>
      <c r="T15" s="12"/>
    </row>
    <row r="16" spans="1:22" ht="29" x14ac:dyDescent="0.35">
      <c r="A16" s="317"/>
      <c r="B16" s="328"/>
      <c r="C16" s="24" t="s">
        <v>329</v>
      </c>
      <c r="D16" s="24" t="s">
        <v>254</v>
      </c>
      <c r="E16" s="326"/>
      <c r="F16" s="326"/>
      <c r="G16" s="326"/>
      <c r="H16" s="326"/>
      <c r="I16" s="326"/>
      <c r="J16" s="298"/>
      <c r="K16" s="236"/>
      <c r="L16" s="298"/>
      <c r="M16" s="377"/>
      <c r="N16" s="375"/>
      <c r="R16" s="12"/>
      <c r="S16" s="12"/>
      <c r="T16" s="12"/>
    </row>
    <row r="17" spans="1:22" ht="15" thickBot="1" x14ac:dyDescent="0.4">
      <c r="A17" s="318"/>
      <c r="B17" s="267"/>
      <c r="C17" s="19" t="s">
        <v>330</v>
      </c>
      <c r="D17" s="24" t="s">
        <v>254</v>
      </c>
      <c r="E17" s="258"/>
      <c r="F17" s="258"/>
      <c r="G17" s="258"/>
      <c r="H17" s="258"/>
      <c r="I17" s="258"/>
      <c r="J17" s="270"/>
      <c r="K17" s="320"/>
      <c r="L17" s="270"/>
      <c r="M17" s="378"/>
      <c r="N17" s="376"/>
      <c r="R17" s="12"/>
      <c r="S17" s="12"/>
      <c r="T17" s="12"/>
    </row>
    <row r="18" spans="1:22" ht="39" customHeight="1" x14ac:dyDescent="0.35">
      <c r="A18" s="323" t="s">
        <v>331</v>
      </c>
      <c r="B18" s="307" t="s">
        <v>117</v>
      </c>
      <c r="C18" s="86" t="s">
        <v>332</v>
      </c>
      <c r="D18" s="86" t="s">
        <v>254</v>
      </c>
      <c r="E18" s="344" t="s">
        <v>101</v>
      </c>
      <c r="F18" s="344" t="s">
        <v>101</v>
      </c>
      <c r="G18" s="344" t="s">
        <v>101</v>
      </c>
      <c r="H18" s="344" t="s">
        <v>101</v>
      </c>
      <c r="I18" s="344" t="s">
        <v>101</v>
      </c>
      <c r="J18" s="310" t="s">
        <v>159</v>
      </c>
      <c r="K18" s="319" t="s">
        <v>435</v>
      </c>
      <c r="L18" s="310" t="s">
        <v>254</v>
      </c>
      <c r="M18" s="379"/>
      <c r="N18" s="379"/>
      <c r="R18" s="12" t="str">
        <f>IF(OR(J18='Drop downs'!$G$7,J18='Drop downs'!$G$5), B18&amp;": "&amp;K18&amp;CHAR(10),"")</f>
        <v/>
      </c>
      <c r="S18" s="12" t="str">
        <f>IF(J18='Drop downs'!$G$2,B18&amp;": "&amp;K18&amp;""," ")</f>
        <v xml:space="preserve"> </v>
      </c>
      <c r="T18" s="12" t="str">
        <f>IF(GR1_Development_Standard!E18='Drop downs'!$B$6,GR1_Development_Standard!B18&amp;": "&amp;GR1_Development_Standard!K18&amp;"","")</f>
        <v/>
      </c>
      <c r="U18" t="str">
        <f>IF(M18&gt;0,B18&amp;":"&amp;M18&amp;"
","")</f>
        <v/>
      </c>
      <c r="V18" t="str">
        <f>IF(N18&gt;0,B18&amp;":"&amp;N18&amp;"
","")</f>
        <v/>
      </c>
    </row>
    <row r="19" spans="1:22" ht="50.25" customHeight="1" thickBot="1" x14ac:dyDescent="0.4">
      <c r="A19" s="324"/>
      <c r="B19" s="309"/>
      <c r="C19" s="19" t="s">
        <v>333</v>
      </c>
      <c r="D19" s="19" t="s">
        <v>254</v>
      </c>
      <c r="E19" s="345"/>
      <c r="F19" s="345"/>
      <c r="G19" s="345"/>
      <c r="H19" s="345"/>
      <c r="I19" s="345"/>
      <c r="J19" s="270"/>
      <c r="K19" s="320"/>
      <c r="L19" s="270"/>
      <c r="M19" s="380"/>
      <c r="N19" s="380"/>
      <c r="R19" s="12"/>
      <c r="S19" s="12"/>
      <c r="T19" s="12"/>
    </row>
    <row r="20" spans="1:22" ht="72.5" x14ac:dyDescent="0.35">
      <c r="A20" s="316" t="s">
        <v>334</v>
      </c>
      <c r="B20" s="307" t="s">
        <v>118</v>
      </c>
      <c r="C20" s="79" t="s">
        <v>335</v>
      </c>
      <c r="D20" s="86" t="s">
        <v>254</v>
      </c>
      <c r="E20" s="344" t="s">
        <v>418</v>
      </c>
      <c r="F20" s="344" t="s">
        <v>481</v>
      </c>
      <c r="G20" s="344" t="s">
        <v>424</v>
      </c>
      <c r="H20" s="344" t="s">
        <v>490</v>
      </c>
      <c r="I20" s="344" t="s">
        <v>497</v>
      </c>
      <c r="J20" s="310" t="s">
        <v>478</v>
      </c>
      <c r="K20" s="319" t="s">
        <v>498</v>
      </c>
      <c r="L20" s="310" t="s">
        <v>254</v>
      </c>
      <c r="M20" s="379"/>
      <c r="N20" s="374" t="s">
        <v>499</v>
      </c>
      <c r="R20" s="12" t="str">
        <f>IF(OR(J20='Drop downs'!$G$7,J20='Drop downs'!$G$5), B20&amp;": "&amp;K20&amp;CHAR(10),"")</f>
        <v/>
      </c>
      <c r="S20" s="12" t="str">
        <f>IF(J20='Drop downs'!$G$2,B20&amp;": "&amp;K20&amp;""," ")</f>
        <v xml:space="preserve"> </v>
      </c>
      <c r="T20" s="12" t="str">
        <f>IF(GR1_Development_Standard!E20='Drop downs'!$B$6,GR1_Development_Standard!B20&amp;": "&amp;GR1_Development_Standard!K20&amp;"","")</f>
        <v/>
      </c>
      <c r="U20" t="str">
        <f>IF(M20&gt;0,B20&amp;":"&amp;M20&amp;"
","")</f>
        <v/>
      </c>
      <c r="V20" t="str">
        <f>IF(N20&gt;0,B20&amp;":"&amp;N20&amp;"
","")</f>
        <v xml:space="preserve">IIA3:The policy could include more references to designing developments inclusively, for a range of users as appropriate to the proposed development.
</v>
      </c>
    </row>
    <row r="21" spans="1:22" x14ac:dyDescent="0.35">
      <c r="A21" s="317"/>
      <c r="B21" s="308"/>
      <c r="C21" s="3" t="s">
        <v>336</v>
      </c>
      <c r="D21" s="19" t="s">
        <v>254</v>
      </c>
      <c r="E21" s="271"/>
      <c r="F21" s="271"/>
      <c r="G21" s="271"/>
      <c r="H21" s="271"/>
      <c r="I21" s="271"/>
      <c r="J21" s="298"/>
      <c r="K21" s="236"/>
      <c r="L21" s="298"/>
      <c r="M21" s="381"/>
      <c r="N21" s="375"/>
      <c r="R21" s="12"/>
      <c r="S21" s="12"/>
      <c r="T21" s="12"/>
    </row>
    <row r="22" spans="1:22" x14ac:dyDescent="0.35">
      <c r="A22" s="317"/>
      <c r="B22" s="308"/>
      <c r="C22" s="3" t="s">
        <v>337</v>
      </c>
      <c r="D22" s="19" t="s">
        <v>254</v>
      </c>
      <c r="E22" s="271"/>
      <c r="F22" s="271"/>
      <c r="G22" s="271"/>
      <c r="H22" s="271"/>
      <c r="I22" s="271"/>
      <c r="J22" s="298"/>
      <c r="K22" s="236"/>
      <c r="L22" s="298"/>
      <c r="M22" s="381"/>
      <c r="N22" s="375"/>
      <c r="R22" s="12"/>
      <c r="S22" s="12"/>
      <c r="T22" s="12"/>
    </row>
    <row r="23" spans="1:22" x14ac:dyDescent="0.35">
      <c r="A23" s="317"/>
      <c r="B23" s="308"/>
      <c r="C23" s="3" t="s">
        <v>338</v>
      </c>
      <c r="D23" s="19" t="s">
        <v>254</v>
      </c>
      <c r="E23" s="271"/>
      <c r="F23" s="271"/>
      <c r="G23" s="271"/>
      <c r="H23" s="271"/>
      <c r="I23" s="271"/>
      <c r="J23" s="298"/>
      <c r="K23" s="236"/>
      <c r="L23" s="298"/>
      <c r="M23" s="381"/>
      <c r="N23" s="375"/>
      <c r="R23" s="12"/>
      <c r="S23" s="12"/>
      <c r="T23" s="12"/>
    </row>
    <row r="24" spans="1:22" x14ac:dyDescent="0.35">
      <c r="A24" s="317"/>
      <c r="B24" s="308"/>
      <c r="C24" s="3" t="s">
        <v>339</v>
      </c>
      <c r="D24" s="19" t="s">
        <v>254</v>
      </c>
      <c r="E24" s="271"/>
      <c r="F24" s="271"/>
      <c r="G24" s="271"/>
      <c r="H24" s="271"/>
      <c r="I24" s="271"/>
      <c r="J24" s="298"/>
      <c r="K24" s="236"/>
      <c r="L24" s="298"/>
      <c r="M24" s="381"/>
      <c r="N24" s="375"/>
      <c r="R24" s="12"/>
      <c r="S24" s="12"/>
      <c r="T24" s="12"/>
    </row>
    <row r="25" spans="1:22" ht="29" x14ac:dyDescent="0.35">
      <c r="A25" s="317"/>
      <c r="B25" s="308"/>
      <c r="C25" s="3" t="s">
        <v>340</v>
      </c>
      <c r="D25" s="19" t="s">
        <v>254</v>
      </c>
      <c r="E25" s="271"/>
      <c r="F25" s="271"/>
      <c r="G25" s="271"/>
      <c r="H25" s="271"/>
      <c r="I25" s="271"/>
      <c r="J25" s="298"/>
      <c r="K25" s="236"/>
      <c r="L25" s="298"/>
      <c r="M25" s="381"/>
      <c r="N25" s="375"/>
      <c r="R25" s="12"/>
      <c r="S25" s="12"/>
      <c r="T25" s="12"/>
    </row>
    <row r="26" spans="1:22" x14ac:dyDescent="0.35">
      <c r="A26" s="317"/>
      <c r="B26" s="308"/>
      <c r="C26" s="3" t="s">
        <v>341</v>
      </c>
      <c r="D26" s="19" t="s">
        <v>250</v>
      </c>
      <c r="E26" s="271"/>
      <c r="F26" s="271"/>
      <c r="G26" s="271"/>
      <c r="H26" s="271"/>
      <c r="I26" s="271"/>
      <c r="J26" s="298"/>
      <c r="K26" s="236"/>
      <c r="L26" s="298"/>
      <c r="M26" s="381"/>
      <c r="N26" s="375"/>
      <c r="R26" s="12"/>
      <c r="S26" s="12"/>
      <c r="T26" s="12"/>
    </row>
    <row r="27" spans="1:22" ht="29.5" thickBot="1" x14ac:dyDescent="0.4">
      <c r="A27" s="318"/>
      <c r="B27" s="309"/>
      <c r="C27" s="15" t="s">
        <v>342</v>
      </c>
      <c r="D27" s="19" t="s">
        <v>250</v>
      </c>
      <c r="E27" s="345"/>
      <c r="F27" s="345"/>
      <c r="G27" s="345"/>
      <c r="H27" s="345"/>
      <c r="I27" s="345"/>
      <c r="J27" s="270"/>
      <c r="K27" s="320"/>
      <c r="L27" s="270"/>
      <c r="M27" s="380"/>
      <c r="N27" s="376"/>
      <c r="R27" s="12"/>
      <c r="S27" s="12"/>
      <c r="T27" s="12"/>
    </row>
    <row r="28" spans="1:22" ht="29" x14ac:dyDescent="0.35">
      <c r="A28" s="316" t="s">
        <v>343</v>
      </c>
      <c r="B28" s="307" t="s">
        <v>119</v>
      </c>
      <c r="C28" s="85" t="s">
        <v>344</v>
      </c>
      <c r="D28" s="79" t="s">
        <v>250</v>
      </c>
      <c r="E28" s="310" t="s">
        <v>418</v>
      </c>
      <c r="F28" s="310" t="s">
        <v>481</v>
      </c>
      <c r="G28" s="310" t="s">
        <v>424</v>
      </c>
      <c r="H28" s="310" t="s">
        <v>490</v>
      </c>
      <c r="I28" s="310" t="s">
        <v>497</v>
      </c>
      <c r="J28" s="310" t="s">
        <v>478</v>
      </c>
      <c r="K28" s="319" t="s">
        <v>500</v>
      </c>
      <c r="L28" s="310" t="s">
        <v>254</v>
      </c>
      <c r="M28" s="379"/>
      <c r="N28" s="374" t="s">
        <v>501</v>
      </c>
      <c r="R28" s="12" t="str">
        <f>IF(OR(J28='Drop downs'!$G$7,J28='Drop downs'!$G$5), B28&amp;": "&amp;K28&amp;CHAR(10),"")</f>
        <v/>
      </c>
      <c r="S28" s="12" t="str">
        <f>IF(J28='Drop downs'!$G$2,B28&amp;": "&amp;K28&amp;""," ")</f>
        <v xml:space="preserve"> </v>
      </c>
      <c r="T28" s="12" t="str">
        <f>IF(GR1_Development_Standard!E28='Drop downs'!$B$6,GR1_Development_Standard!B28&amp;": "&amp;GR1_Development_Standard!K28&amp;"","")</f>
        <v/>
      </c>
      <c r="U28" t="str">
        <f>IF(M28&gt;0,B28&amp;":"&amp;M28&amp;"
","")</f>
        <v/>
      </c>
      <c r="V28" t="str">
        <f>IF(N28&gt;0,B28&amp;":"&amp;N28&amp;"
","")</f>
        <v xml:space="preserve">IIA4:The policy could go further to encourage healthy developments to be delivered such as encouraging the incorporation of allotments/food growing, open space / greenspace, and mention connections via sustainable and active modes of transport, particularly in relation to the layout of developments. 
</v>
      </c>
    </row>
    <row r="29" spans="1:22" ht="29" x14ac:dyDescent="0.35">
      <c r="A29" s="317"/>
      <c r="B29" s="308"/>
      <c r="C29" s="83" t="s">
        <v>345</v>
      </c>
      <c r="D29" s="3" t="s">
        <v>254</v>
      </c>
      <c r="E29" s="298"/>
      <c r="F29" s="298"/>
      <c r="G29" s="298"/>
      <c r="H29" s="298"/>
      <c r="I29" s="298"/>
      <c r="J29" s="298"/>
      <c r="K29" s="236"/>
      <c r="L29" s="298"/>
      <c r="M29" s="381"/>
      <c r="N29" s="375"/>
      <c r="R29" s="12"/>
      <c r="S29" s="12"/>
      <c r="T29" s="12"/>
    </row>
    <row r="30" spans="1:22" x14ac:dyDescent="0.35">
      <c r="A30" s="317"/>
      <c r="B30" s="308"/>
      <c r="C30" s="83" t="s">
        <v>346</v>
      </c>
      <c r="D30" s="3" t="s">
        <v>250</v>
      </c>
      <c r="E30" s="298"/>
      <c r="F30" s="298"/>
      <c r="G30" s="298"/>
      <c r="H30" s="298"/>
      <c r="I30" s="298"/>
      <c r="J30" s="298"/>
      <c r="K30" s="236"/>
      <c r="L30" s="298"/>
      <c r="M30" s="381"/>
      <c r="N30" s="375"/>
      <c r="R30" s="12"/>
      <c r="S30" s="12"/>
      <c r="T30" s="12"/>
    </row>
    <row r="31" spans="1:22" ht="30" customHeight="1" x14ac:dyDescent="0.35">
      <c r="A31" s="317"/>
      <c r="B31" s="308"/>
      <c r="C31" s="83" t="s">
        <v>347</v>
      </c>
      <c r="D31" s="3" t="s">
        <v>250</v>
      </c>
      <c r="E31" s="298"/>
      <c r="F31" s="298"/>
      <c r="G31" s="298"/>
      <c r="H31" s="298"/>
      <c r="I31" s="298"/>
      <c r="J31" s="298"/>
      <c r="K31" s="236"/>
      <c r="L31" s="298"/>
      <c r="M31" s="381"/>
      <c r="N31" s="375"/>
      <c r="R31" s="12"/>
      <c r="S31" s="12"/>
      <c r="T31" s="12"/>
    </row>
    <row r="32" spans="1:22" x14ac:dyDescent="0.35">
      <c r="A32" s="317"/>
      <c r="B32" s="308"/>
      <c r="C32" s="83" t="s">
        <v>348</v>
      </c>
      <c r="D32" s="3" t="s">
        <v>250</v>
      </c>
      <c r="E32" s="298"/>
      <c r="F32" s="298"/>
      <c r="G32" s="298"/>
      <c r="H32" s="298"/>
      <c r="I32" s="298"/>
      <c r="J32" s="298"/>
      <c r="K32" s="236"/>
      <c r="L32" s="298"/>
      <c r="M32" s="381"/>
      <c r="N32" s="375"/>
      <c r="R32" s="12"/>
      <c r="S32" s="12"/>
      <c r="T32" s="12"/>
    </row>
    <row r="33" spans="1:22" x14ac:dyDescent="0.35">
      <c r="A33" s="317"/>
      <c r="B33" s="308"/>
      <c r="C33" s="83" t="s">
        <v>349</v>
      </c>
      <c r="D33" s="3" t="s">
        <v>250</v>
      </c>
      <c r="E33" s="298"/>
      <c r="F33" s="298"/>
      <c r="G33" s="298"/>
      <c r="H33" s="298"/>
      <c r="I33" s="298"/>
      <c r="J33" s="298"/>
      <c r="K33" s="236"/>
      <c r="L33" s="298"/>
      <c r="M33" s="381"/>
      <c r="N33" s="375"/>
      <c r="R33" s="12"/>
      <c r="S33" s="12"/>
      <c r="T33" s="12"/>
    </row>
    <row r="34" spans="1:22" x14ac:dyDescent="0.35">
      <c r="A34" s="317"/>
      <c r="B34" s="308"/>
      <c r="C34" s="83" t="s">
        <v>350</v>
      </c>
      <c r="D34" s="3" t="s">
        <v>250</v>
      </c>
      <c r="E34" s="298"/>
      <c r="F34" s="298"/>
      <c r="G34" s="298"/>
      <c r="H34" s="298"/>
      <c r="I34" s="298"/>
      <c r="J34" s="298"/>
      <c r="K34" s="236"/>
      <c r="L34" s="298"/>
      <c r="M34" s="381"/>
      <c r="N34" s="375"/>
      <c r="R34" s="12"/>
      <c r="S34" s="12"/>
      <c r="T34" s="12"/>
    </row>
    <row r="35" spans="1:22" ht="26.25" customHeight="1" thickBot="1" x14ac:dyDescent="0.4">
      <c r="A35" s="322"/>
      <c r="B35" s="309"/>
      <c r="C35" s="93" t="s">
        <v>351</v>
      </c>
      <c r="D35" s="80" t="s">
        <v>254</v>
      </c>
      <c r="E35" s="299"/>
      <c r="F35" s="299"/>
      <c r="G35" s="299"/>
      <c r="H35" s="299"/>
      <c r="I35" s="299"/>
      <c r="J35" s="299"/>
      <c r="K35" s="301"/>
      <c r="L35" s="299"/>
      <c r="M35" s="380"/>
      <c r="N35" s="376"/>
      <c r="R35" s="12"/>
      <c r="S35" s="12"/>
      <c r="T35" s="12"/>
    </row>
    <row r="36" spans="1:22" x14ac:dyDescent="0.35">
      <c r="A36" s="321" t="s">
        <v>352</v>
      </c>
      <c r="B36" s="307" t="s">
        <v>120</v>
      </c>
      <c r="C36" s="82" t="s">
        <v>353</v>
      </c>
      <c r="D36" s="82" t="s">
        <v>254</v>
      </c>
      <c r="E36" s="272" t="s">
        <v>101</v>
      </c>
      <c r="F36" s="272" t="s">
        <v>101</v>
      </c>
      <c r="G36" s="272" t="s">
        <v>101</v>
      </c>
      <c r="H36" s="272" t="s">
        <v>101</v>
      </c>
      <c r="I36" s="272" t="s">
        <v>101</v>
      </c>
      <c r="J36" s="272" t="s">
        <v>159</v>
      </c>
      <c r="K36" s="300" t="s">
        <v>435</v>
      </c>
      <c r="L36" s="272" t="s">
        <v>254</v>
      </c>
      <c r="M36" s="379"/>
      <c r="N36" s="379"/>
      <c r="R36" s="12" t="str">
        <f>IF(OR(J36='Drop downs'!$G$7,J36='Drop downs'!$G$5), B36&amp;": "&amp;K36&amp;CHAR(10),"")</f>
        <v/>
      </c>
      <c r="S36" s="12" t="str">
        <f>IF(J36='Drop downs'!$G$2,B36&amp;": "&amp;K36&amp;""," ")</f>
        <v xml:space="preserve"> </v>
      </c>
      <c r="T36" s="12" t="str">
        <f>IF(GR1_Development_Standard!E36='Drop downs'!$B$6,GR1_Development_Standard!B36&amp;": "&amp;GR1_Development_Standard!K36&amp;"","")</f>
        <v/>
      </c>
      <c r="U36" t="str">
        <f>IF(M36&gt;0,B36&amp;":"&amp;M36&amp;"
","")</f>
        <v/>
      </c>
      <c r="V36" t="str">
        <f>IF(N36&gt;0,B36&amp;":"&amp;N36&amp;"
","")</f>
        <v/>
      </c>
    </row>
    <row r="37" spans="1:22" ht="29" x14ac:dyDescent="0.35">
      <c r="A37" s="317"/>
      <c r="B37" s="308"/>
      <c r="C37" s="3" t="s">
        <v>354</v>
      </c>
      <c r="D37" s="3" t="s">
        <v>254</v>
      </c>
      <c r="E37" s="298"/>
      <c r="F37" s="298"/>
      <c r="G37" s="298"/>
      <c r="H37" s="298"/>
      <c r="I37" s="298"/>
      <c r="J37" s="298"/>
      <c r="K37" s="236"/>
      <c r="L37" s="298"/>
      <c r="M37" s="381"/>
      <c r="N37" s="381"/>
      <c r="R37" s="12"/>
      <c r="S37" s="12"/>
      <c r="T37" s="12"/>
    </row>
    <row r="38" spans="1:22" x14ac:dyDescent="0.35">
      <c r="A38" s="317"/>
      <c r="B38" s="308"/>
      <c r="C38" s="3" t="s">
        <v>355</v>
      </c>
      <c r="D38" s="3" t="s">
        <v>254</v>
      </c>
      <c r="E38" s="298"/>
      <c r="F38" s="298"/>
      <c r="G38" s="298"/>
      <c r="H38" s="298"/>
      <c r="I38" s="298"/>
      <c r="J38" s="298"/>
      <c r="K38" s="236"/>
      <c r="L38" s="298"/>
      <c r="M38" s="381"/>
      <c r="N38" s="381"/>
      <c r="R38" s="12"/>
      <c r="S38" s="12"/>
      <c r="T38" s="12"/>
    </row>
    <row r="39" spans="1:22" ht="29" x14ac:dyDescent="0.35">
      <c r="A39" s="317"/>
      <c r="B39" s="308"/>
      <c r="C39" s="3" t="s">
        <v>356</v>
      </c>
      <c r="D39" s="3" t="s">
        <v>254</v>
      </c>
      <c r="E39" s="298"/>
      <c r="F39" s="298"/>
      <c r="G39" s="298"/>
      <c r="H39" s="298"/>
      <c r="I39" s="298"/>
      <c r="J39" s="298"/>
      <c r="K39" s="236"/>
      <c r="L39" s="298"/>
      <c r="M39" s="381"/>
      <c r="N39" s="381"/>
      <c r="R39" s="12"/>
      <c r="S39" s="12"/>
      <c r="T39" s="12"/>
    </row>
    <row r="40" spans="1:22" ht="43.5" x14ac:dyDescent="0.35">
      <c r="A40" s="317"/>
      <c r="B40" s="308"/>
      <c r="C40" s="3" t="s">
        <v>357</v>
      </c>
      <c r="D40" s="3" t="s">
        <v>254</v>
      </c>
      <c r="E40" s="298"/>
      <c r="F40" s="298"/>
      <c r="G40" s="298"/>
      <c r="H40" s="298"/>
      <c r="I40" s="298"/>
      <c r="J40" s="298"/>
      <c r="K40" s="236"/>
      <c r="L40" s="298"/>
      <c r="M40" s="381"/>
      <c r="N40" s="381"/>
      <c r="R40" s="12"/>
      <c r="S40" s="12"/>
      <c r="T40" s="12"/>
    </row>
    <row r="41" spans="1:22" ht="29.5" thickBot="1" x14ac:dyDescent="0.4">
      <c r="A41" s="322"/>
      <c r="B41" s="309"/>
      <c r="C41" s="80" t="s">
        <v>358</v>
      </c>
      <c r="D41" s="3" t="s">
        <v>254</v>
      </c>
      <c r="E41" s="299"/>
      <c r="F41" s="299"/>
      <c r="G41" s="299"/>
      <c r="H41" s="299"/>
      <c r="I41" s="299"/>
      <c r="J41" s="299"/>
      <c r="K41" s="301"/>
      <c r="L41" s="299"/>
      <c r="M41" s="380"/>
      <c r="N41" s="380"/>
      <c r="R41" s="12"/>
      <c r="S41" s="12"/>
      <c r="T41" s="12"/>
    </row>
    <row r="42" spans="1:22" ht="29" x14ac:dyDescent="0.35">
      <c r="A42" s="321" t="s">
        <v>359</v>
      </c>
      <c r="B42" s="307" t="s">
        <v>121</v>
      </c>
      <c r="C42" s="82" t="s">
        <v>360</v>
      </c>
      <c r="D42" s="82" t="s">
        <v>250</v>
      </c>
      <c r="E42" s="272" t="s">
        <v>101</v>
      </c>
      <c r="F42" s="272" t="s">
        <v>101</v>
      </c>
      <c r="G42" s="272" t="s">
        <v>101</v>
      </c>
      <c r="H42" s="272" t="s">
        <v>101</v>
      </c>
      <c r="I42" s="272" t="s">
        <v>101</v>
      </c>
      <c r="J42" s="272" t="s">
        <v>159</v>
      </c>
      <c r="K42" s="300" t="s">
        <v>435</v>
      </c>
      <c r="L42" s="272" t="s">
        <v>254</v>
      </c>
      <c r="M42" s="379"/>
      <c r="N42" s="374"/>
      <c r="R42" s="12" t="str">
        <f>IF(OR(J42='Drop downs'!$G$7,J42='Drop downs'!$G$5), B42&amp;": "&amp;K42&amp;CHAR(10),"")</f>
        <v/>
      </c>
      <c r="S42" s="12" t="str">
        <f>IF(J42='Drop downs'!$G$2,B42&amp;": "&amp;K42&amp;""," ")</f>
        <v xml:space="preserve"> </v>
      </c>
      <c r="T42" s="12" t="str">
        <f>IF(GR1_Development_Standard!E42='Drop downs'!$B$6,GR1_Development_Standard!B42&amp;": "&amp;GR1_Development_Standard!K42&amp;"","")</f>
        <v/>
      </c>
      <c r="U42" t="str">
        <f>IF(M42&gt;0,B42&amp;":"&amp;M42&amp;"
","")</f>
        <v/>
      </c>
      <c r="V42" t="str">
        <f>IF(N42&gt;0,B42&amp;":"&amp;N42&amp;"
","")</f>
        <v/>
      </c>
    </row>
    <row r="43" spans="1:22" ht="30" customHeight="1" x14ac:dyDescent="0.35">
      <c r="A43" s="317"/>
      <c r="B43" s="308"/>
      <c r="C43" s="3" t="s">
        <v>361</v>
      </c>
      <c r="D43" s="3" t="s">
        <v>254</v>
      </c>
      <c r="E43" s="298"/>
      <c r="F43" s="298"/>
      <c r="G43" s="298"/>
      <c r="H43" s="298"/>
      <c r="I43" s="298"/>
      <c r="J43" s="298"/>
      <c r="K43" s="236"/>
      <c r="L43" s="298"/>
      <c r="M43" s="381"/>
      <c r="N43" s="375"/>
      <c r="R43" s="12"/>
      <c r="S43" s="12"/>
      <c r="T43" s="12"/>
    </row>
    <row r="44" spans="1:22" x14ac:dyDescent="0.35">
      <c r="A44" s="317"/>
      <c r="B44" s="308"/>
      <c r="C44" s="3" t="s">
        <v>362</v>
      </c>
      <c r="D44" s="3" t="s">
        <v>254</v>
      </c>
      <c r="E44" s="298"/>
      <c r="F44" s="298"/>
      <c r="G44" s="298"/>
      <c r="H44" s="298"/>
      <c r="I44" s="298"/>
      <c r="J44" s="298"/>
      <c r="K44" s="236"/>
      <c r="L44" s="298"/>
      <c r="M44" s="381"/>
      <c r="N44" s="375"/>
      <c r="R44" s="12"/>
      <c r="S44" s="12"/>
      <c r="T44" s="12"/>
    </row>
    <row r="45" spans="1:22" x14ac:dyDescent="0.35">
      <c r="A45" s="317"/>
      <c r="B45" s="308"/>
      <c r="C45" s="3" t="s">
        <v>363</v>
      </c>
      <c r="D45" s="3" t="s">
        <v>254</v>
      </c>
      <c r="E45" s="298"/>
      <c r="F45" s="298"/>
      <c r="G45" s="298"/>
      <c r="H45" s="298"/>
      <c r="I45" s="298"/>
      <c r="J45" s="298"/>
      <c r="K45" s="236"/>
      <c r="L45" s="298"/>
      <c r="M45" s="381"/>
      <c r="N45" s="375"/>
      <c r="R45" s="12"/>
      <c r="S45" s="12"/>
      <c r="T45" s="12"/>
    </row>
    <row r="46" spans="1:22" ht="29.5" thickBot="1" x14ac:dyDescent="0.4">
      <c r="A46" s="322"/>
      <c r="B46" s="309"/>
      <c r="C46" s="80" t="s">
        <v>364</v>
      </c>
      <c r="D46" s="80" t="s">
        <v>250</v>
      </c>
      <c r="E46" s="299"/>
      <c r="F46" s="299"/>
      <c r="G46" s="299"/>
      <c r="H46" s="299"/>
      <c r="I46" s="299"/>
      <c r="J46" s="299"/>
      <c r="K46" s="301"/>
      <c r="L46" s="299"/>
      <c r="M46" s="380"/>
      <c r="N46" s="376"/>
      <c r="R46" s="12"/>
      <c r="S46" s="12"/>
      <c r="T46" s="12"/>
    </row>
    <row r="47" spans="1:22" ht="43.5" x14ac:dyDescent="0.35">
      <c r="A47" s="321" t="s">
        <v>365</v>
      </c>
      <c r="B47" s="307" t="s">
        <v>122</v>
      </c>
      <c r="C47" s="82" t="s">
        <v>366</v>
      </c>
      <c r="D47" s="82" t="s">
        <v>250</v>
      </c>
      <c r="E47" s="272" t="s">
        <v>418</v>
      </c>
      <c r="F47" s="272" t="s">
        <v>419</v>
      </c>
      <c r="G47" s="272" t="s">
        <v>424</v>
      </c>
      <c r="H47" s="272" t="s">
        <v>490</v>
      </c>
      <c r="I47" s="272" t="s">
        <v>497</v>
      </c>
      <c r="J47" s="272" t="s">
        <v>502</v>
      </c>
      <c r="K47" s="300" t="s">
        <v>503</v>
      </c>
      <c r="L47" s="272" t="s">
        <v>254</v>
      </c>
      <c r="M47" s="379"/>
      <c r="N47" s="379"/>
      <c r="R47" s="12" t="str">
        <f>IF(OR(J47='Drop downs'!$G$7,J47='Drop downs'!$G$5), B47&amp;": "&amp;K47&amp;CHAR(10),"")</f>
        <v/>
      </c>
      <c r="S47" s="12" t="str">
        <f>IF(J47='Drop downs'!$G$2,B47&amp;": "&amp;K47&amp;""," ")</f>
        <v xml:space="preserve">IIA7: The policy requires proposals to ensure amenity for existing and future occupiers would be safeguarded with regards to the impact of the proposed use and activity on noise, vibration, dust, air quality and light pollution on future and existing occupiers. A potential significant positive effect is therefore identified. </v>
      </c>
      <c r="T47" s="12" t="str">
        <f>IF(GR1_Development_Standard!E47='Drop downs'!$B$6,GR1_Development_Standard!B47&amp;": "&amp;GR1_Development_Standard!K47&amp;"","")</f>
        <v/>
      </c>
      <c r="U47" t="str">
        <f>IF(M47&gt;0,B47&amp;":"&amp;M47&amp;"
","")</f>
        <v/>
      </c>
      <c r="V47" t="str">
        <f>IF(N47&gt;0,B47&amp;":"&amp;N47&amp;"
","")</f>
        <v/>
      </c>
    </row>
    <row r="48" spans="1:22" ht="52.5" customHeight="1" thickBot="1" x14ac:dyDescent="0.4">
      <c r="A48" s="318"/>
      <c r="B48" s="309"/>
      <c r="C48" s="15" t="s">
        <v>367</v>
      </c>
      <c r="D48" s="15" t="s">
        <v>250</v>
      </c>
      <c r="E48" s="270"/>
      <c r="F48" s="270"/>
      <c r="G48" s="270"/>
      <c r="H48" s="270"/>
      <c r="I48" s="270"/>
      <c r="J48" s="270"/>
      <c r="K48" s="320"/>
      <c r="L48" s="270"/>
      <c r="M48" s="380"/>
      <c r="N48" s="380"/>
      <c r="R48" s="12" t="str">
        <f>IF(OR(J48='Drop downs'!$G$7,J48='Drop downs'!$G$5), B48&amp;": "&amp;K48&amp;CHAR(10),"")</f>
        <v/>
      </c>
      <c r="S48" s="12" t="str">
        <f>IF(J48='Drop downs'!$G$2,B48&amp;": "&amp;K48&amp;""," ")</f>
        <v xml:space="preserve"> </v>
      </c>
      <c r="T48" s="12" t="str">
        <f>IF(GR1_Development_Standard!E48='Drop downs'!$B$6,GR1_Development_Standard!B48&amp;": "&amp;GR1_Development_Standard!K48&amp;"","")</f>
        <v xml:space="preserve">: </v>
      </c>
    </row>
    <row r="49" spans="1:22" ht="29" x14ac:dyDescent="0.35">
      <c r="A49" s="316" t="s">
        <v>368</v>
      </c>
      <c r="B49" s="307" t="s">
        <v>123</v>
      </c>
      <c r="C49" s="86" t="s">
        <v>369</v>
      </c>
      <c r="D49" s="86" t="s">
        <v>250</v>
      </c>
      <c r="E49" s="310" t="s">
        <v>418</v>
      </c>
      <c r="F49" s="310" t="s">
        <v>419</v>
      </c>
      <c r="G49" s="310" t="s">
        <v>424</v>
      </c>
      <c r="H49" s="310" t="s">
        <v>421</v>
      </c>
      <c r="I49" s="310" t="s">
        <v>422</v>
      </c>
      <c r="J49" s="310" t="s">
        <v>157</v>
      </c>
      <c r="K49" s="319" t="s">
        <v>504</v>
      </c>
      <c r="L49" s="310" t="s">
        <v>254</v>
      </c>
      <c r="M49" s="374"/>
      <c r="N49" s="374" t="s">
        <v>505</v>
      </c>
      <c r="R49" s="12" t="str">
        <f>IF(OR(J49='Drop downs'!$G$7,J49='Drop downs'!$G$5), B49&amp;": "&amp;K49&amp;CHAR(10),"")</f>
        <v/>
      </c>
      <c r="S49" s="12" t="str">
        <f>IF(J49='Drop downs'!$G$2,B49&amp;": "&amp;K49&amp;""," ")</f>
        <v xml:space="preserve"> </v>
      </c>
      <c r="T49" s="12" t="str">
        <f>IF(GR1_Development_Standard!E49='Drop downs'!$B$6,GR1_Development_Standard!B49&amp;": "&amp;GR1_Development_Standard!K49&amp;"","")</f>
        <v/>
      </c>
      <c r="U49" t="str">
        <f>IF(M49&gt;0,B49&amp;":"&amp;M49&amp;"
","")</f>
        <v/>
      </c>
      <c r="V49" t="str">
        <f>IF(N49&gt;0,B49&amp;":"&amp;N49&amp;"
","")</f>
        <v xml:space="preserve">IIA8:Cross referencing to policy CN1 Sustainable Design &amp; Retrofitting and CN2 Energy Infrastructure could strengthen the policy. 
</v>
      </c>
    </row>
    <row r="50" spans="1:22" x14ac:dyDescent="0.35">
      <c r="A50" s="317"/>
      <c r="B50" s="308"/>
      <c r="C50" s="24" t="s">
        <v>370</v>
      </c>
      <c r="D50" s="24" t="s">
        <v>250</v>
      </c>
      <c r="E50" s="298"/>
      <c r="F50" s="298"/>
      <c r="G50" s="298"/>
      <c r="H50" s="298"/>
      <c r="I50" s="298"/>
      <c r="J50" s="298"/>
      <c r="K50" s="236"/>
      <c r="L50" s="298"/>
      <c r="M50" s="375"/>
      <c r="N50" s="375"/>
      <c r="R50" s="12"/>
      <c r="S50" s="12"/>
      <c r="T50" s="12"/>
    </row>
    <row r="51" spans="1:22" x14ac:dyDescent="0.35">
      <c r="A51" s="317"/>
      <c r="B51" s="308"/>
      <c r="C51" s="97" t="s">
        <v>371</v>
      </c>
      <c r="D51" s="24" t="s">
        <v>254</v>
      </c>
      <c r="E51" s="298"/>
      <c r="F51" s="298"/>
      <c r="G51" s="298"/>
      <c r="H51" s="298"/>
      <c r="I51" s="298"/>
      <c r="J51" s="298"/>
      <c r="K51" s="236"/>
      <c r="L51" s="298"/>
      <c r="M51" s="375"/>
      <c r="N51" s="375"/>
      <c r="R51" s="12"/>
      <c r="S51" s="12"/>
      <c r="T51" s="12"/>
    </row>
    <row r="52" spans="1:22" x14ac:dyDescent="0.35">
      <c r="A52" s="317"/>
      <c r="B52" s="308"/>
      <c r="C52" s="24" t="s">
        <v>372</v>
      </c>
      <c r="D52" s="24" t="s">
        <v>250</v>
      </c>
      <c r="E52" s="298"/>
      <c r="F52" s="298"/>
      <c r="G52" s="298"/>
      <c r="H52" s="298"/>
      <c r="I52" s="298"/>
      <c r="J52" s="298"/>
      <c r="K52" s="236"/>
      <c r="L52" s="298"/>
      <c r="M52" s="375"/>
      <c r="N52" s="375"/>
      <c r="R52" s="12"/>
      <c r="S52" s="12"/>
      <c r="T52" s="12"/>
    </row>
    <row r="53" spans="1:22" ht="89.15" customHeight="1" thickBot="1" x14ac:dyDescent="0.4">
      <c r="A53" s="318"/>
      <c r="B53" s="309"/>
      <c r="C53" s="19" t="s">
        <v>373</v>
      </c>
      <c r="D53" s="24" t="s">
        <v>250</v>
      </c>
      <c r="E53" s="270"/>
      <c r="F53" s="270"/>
      <c r="G53" s="270"/>
      <c r="H53" s="270"/>
      <c r="I53" s="270"/>
      <c r="J53" s="270"/>
      <c r="K53" s="320"/>
      <c r="L53" s="270"/>
      <c r="M53" s="376"/>
      <c r="N53" s="376"/>
      <c r="R53" s="12"/>
      <c r="S53" s="12"/>
      <c r="T53" s="12"/>
    </row>
    <row r="54" spans="1:22" ht="29.25" customHeight="1" x14ac:dyDescent="0.35">
      <c r="A54" s="316" t="s">
        <v>374</v>
      </c>
      <c r="B54" s="307" t="s">
        <v>124</v>
      </c>
      <c r="C54" s="95" t="s">
        <v>375</v>
      </c>
      <c r="D54" s="86" t="s">
        <v>250</v>
      </c>
      <c r="E54" s="310" t="s">
        <v>418</v>
      </c>
      <c r="F54" s="310" t="s">
        <v>419</v>
      </c>
      <c r="G54" s="310" t="s">
        <v>424</v>
      </c>
      <c r="H54" s="310" t="s">
        <v>421</v>
      </c>
      <c r="I54" s="310" t="s">
        <v>422</v>
      </c>
      <c r="J54" s="310" t="s">
        <v>157</v>
      </c>
      <c r="K54" s="354" t="s">
        <v>506</v>
      </c>
      <c r="L54" s="325" t="s">
        <v>254</v>
      </c>
      <c r="M54" s="382"/>
      <c r="N54" s="374" t="s">
        <v>507</v>
      </c>
      <c r="R54" s="12" t="str">
        <f>IF(OR(J54='Drop downs'!$G$7,J54='Drop downs'!$G$5), B54&amp;": "&amp;K54&amp;CHAR(10),"")</f>
        <v/>
      </c>
      <c r="S54" s="12" t="str">
        <f>IF(J54='Drop downs'!$G$2,B54&amp;": "&amp;K54&amp;""," ")</f>
        <v xml:space="preserve"> </v>
      </c>
      <c r="T54" s="12" t="str">
        <f>IF(GR1_Development_Standard!E54='Drop downs'!$B$6,GR1_Development_Standard!B54&amp;": "&amp;GR1_Development_Standard!K54&amp;"","")</f>
        <v/>
      </c>
      <c r="U54" t="str">
        <f>IF(M54&gt;0,B54&amp;":"&amp;M54&amp;"
","")</f>
        <v/>
      </c>
      <c r="V54" t="str">
        <f>IF(N54&gt;0,B54&amp;":"&amp;N54&amp;"
","")</f>
        <v xml:space="preserve">IIA9:Cross referencing to policy CN1 Sustainable Design &amp; Retrofitting, CN2 Energy Infrastructure and GI3 Biodiversity could strengthen the policy. 
</v>
      </c>
    </row>
    <row r="55" spans="1:22" ht="14.5" customHeight="1" x14ac:dyDescent="0.35">
      <c r="A55" s="317"/>
      <c r="B55" s="308"/>
      <c r="C55" s="94" t="s">
        <v>376</v>
      </c>
      <c r="D55" s="24" t="s">
        <v>250</v>
      </c>
      <c r="E55" s="298"/>
      <c r="F55" s="298"/>
      <c r="G55" s="298"/>
      <c r="H55" s="298"/>
      <c r="I55" s="298"/>
      <c r="J55" s="298"/>
      <c r="K55" s="232"/>
      <c r="L55" s="326"/>
      <c r="M55" s="383"/>
      <c r="N55" s="375"/>
      <c r="R55" s="12"/>
      <c r="S55" s="12"/>
      <c r="T55" s="12"/>
    </row>
    <row r="56" spans="1:22" ht="44.5" customHeight="1" thickBot="1" x14ac:dyDescent="0.4">
      <c r="A56" s="318"/>
      <c r="B56" s="309"/>
      <c r="C56" s="98" t="s">
        <v>377</v>
      </c>
      <c r="D56" s="19" t="s">
        <v>250</v>
      </c>
      <c r="E56" s="270"/>
      <c r="F56" s="270"/>
      <c r="G56" s="270"/>
      <c r="H56" s="270"/>
      <c r="I56" s="270"/>
      <c r="J56" s="270"/>
      <c r="K56" s="355"/>
      <c r="L56" s="258"/>
      <c r="M56" s="384"/>
      <c r="N56" s="376"/>
      <c r="R56" s="12"/>
      <c r="S56" s="12"/>
      <c r="T56" s="12"/>
    </row>
    <row r="57" spans="1:22" x14ac:dyDescent="0.35">
      <c r="A57" s="316" t="s">
        <v>378</v>
      </c>
      <c r="B57" s="307" t="s">
        <v>125</v>
      </c>
      <c r="C57" s="86" t="s">
        <v>379</v>
      </c>
      <c r="D57" s="86" t="s">
        <v>254</v>
      </c>
      <c r="E57" s="310" t="s">
        <v>418</v>
      </c>
      <c r="F57" s="310" t="s">
        <v>475</v>
      </c>
      <c r="G57" s="310" t="s">
        <v>424</v>
      </c>
      <c r="H57" s="310" t="s">
        <v>490</v>
      </c>
      <c r="I57" s="310" t="s">
        <v>497</v>
      </c>
      <c r="J57" s="310" t="s">
        <v>478</v>
      </c>
      <c r="K57" s="319" t="s">
        <v>508</v>
      </c>
      <c r="L57" s="310" t="s">
        <v>254</v>
      </c>
      <c r="M57" s="379"/>
      <c r="N57" s="379"/>
      <c r="R57" s="12" t="str">
        <f>IF(OR(J57='Drop downs'!$G$7,J57='Drop downs'!$G$5), B57&amp;": "&amp;K57&amp;CHAR(10),"")</f>
        <v/>
      </c>
      <c r="S57" s="12" t="str">
        <f>IF(J57='Drop downs'!$G$2,B57&amp;": "&amp;K57&amp;""," ")</f>
        <v xml:space="preserve"> </v>
      </c>
      <c r="T57" s="12" t="str">
        <f>IF(GR1_Development_Standard!E57='Drop downs'!$B$6,GR1_Development_Standard!B57&amp;": "&amp;GR1_Development_Standard!K57&amp;"","")</f>
        <v/>
      </c>
      <c r="U57" t="str">
        <f>IF(M57&gt;0,B57&amp;":"&amp;M57&amp;"
","")</f>
        <v/>
      </c>
      <c r="V57" t="str">
        <f>IF(N57&gt;0,B57&amp;":"&amp;N57&amp;"
","")</f>
        <v/>
      </c>
    </row>
    <row r="58" spans="1:22" x14ac:dyDescent="0.35">
      <c r="A58" s="317"/>
      <c r="B58" s="308"/>
      <c r="C58" s="24" t="s">
        <v>380</v>
      </c>
      <c r="D58" s="24" t="s">
        <v>254</v>
      </c>
      <c r="E58" s="298"/>
      <c r="F58" s="298"/>
      <c r="G58" s="298"/>
      <c r="H58" s="298"/>
      <c r="I58" s="298"/>
      <c r="J58" s="298"/>
      <c r="K58" s="236"/>
      <c r="L58" s="298"/>
      <c r="M58" s="381"/>
      <c r="N58" s="381"/>
      <c r="R58" s="12"/>
      <c r="S58" s="12"/>
      <c r="T58" s="12"/>
    </row>
    <row r="59" spans="1:22" x14ac:dyDescent="0.35">
      <c r="A59" s="317"/>
      <c r="B59" s="308"/>
      <c r="C59" s="24" t="s">
        <v>381</v>
      </c>
      <c r="D59" s="24" t="s">
        <v>250</v>
      </c>
      <c r="E59" s="298"/>
      <c r="F59" s="298"/>
      <c r="G59" s="298"/>
      <c r="H59" s="298"/>
      <c r="I59" s="298"/>
      <c r="J59" s="298"/>
      <c r="K59" s="236"/>
      <c r="L59" s="298"/>
      <c r="M59" s="381"/>
      <c r="N59" s="381"/>
      <c r="R59" s="12"/>
      <c r="S59" s="12"/>
      <c r="T59" s="12"/>
    </row>
    <row r="60" spans="1:22" x14ac:dyDescent="0.35">
      <c r="A60" s="317"/>
      <c r="B60" s="308"/>
      <c r="C60" s="24" t="s">
        <v>382</v>
      </c>
      <c r="D60" s="24" t="s">
        <v>250</v>
      </c>
      <c r="E60" s="298"/>
      <c r="F60" s="298"/>
      <c r="G60" s="298"/>
      <c r="H60" s="298"/>
      <c r="I60" s="298"/>
      <c r="J60" s="298"/>
      <c r="K60" s="236"/>
      <c r="L60" s="298"/>
      <c r="M60" s="381"/>
      <c r="N60" s="381"/>
      <c r="R60" s="12"/>
      <c r="S60" s="12"/>
      <c r="T60" s="12"/>
    </row>
    <row r="61" spans="1:22" x14ac:dyDescent="0.35">
      <c r="A61" s="317"/>
      <c r="B61" s="308"/>
      <c r="C61" s="24" t="s">
        <v>383</v>
      </c>
      <c r="D61" s="24" t="s">
        <v>250</v>
      </c>
      <c r="E61" s="298"/>
      <c r="F61" s="298"/>
      <c r="G61" s="298"/>
      <c r="H61" s="298"/>
      <c r="I61" s="298"/>
      <c r="J61" s="298"/>
      <c r="K61" s="236"/>
      <c r="L61" s="298"/>
      <c r="M61" s="381"/>
      <c r="N61" s="381"/>
      <c r="R61" s="12"/>
      <c r="S61" s="12"/>
      <c r="T61" s="12"/>
    </row>
    <row r="62" spans="1:22" x14ac:dyDescent="0.35">
      <c r="A62" s="317"/>
      <c r="B62" s="308"/>
      <c r="C62" s="24" t="s">
        <v>384</v>
      </c>
      <c r="D62" s="24" t="s">
        <v>250</v>
      </c>
      <c r="E62" s="298"/>
      <c r="F62" s="298"/>
      <c r="G62" s="298"/>
      <c r="H62" s="298"/>
      <c r="I62" s="298"/>
      <c r="J62" s="298"/>
      <c r="K62" s="236"/>
      <c r="L62" s="298"/>
      <c r="M62" s="381"/>
      <c r="N62" s="381"/>
      <c r="R62" s="12"/>
      <c r="S62" s="12"/>
      <c r="T62" s="12"/>
    </row>
    <row r="63" spans="1:22" ht="29" x14ac:dyDescent="0.35">
      <c r="A63" s="317"/>
      <c r="B63" s="308"/>
      <c r="C63" s="24" t="s">
        <v>385</v>
      </c>
      <c r="D63" s="24" t="s">
        <v>250</v>
      </c>
      <c r="E63" s="298"/>
      <c r="F63" s="298"/>
      <c r="G63" s="298"/>
      <c r="H63" s="298"/>
      <c r="I63" s="298"/>
      <c r="J63" s="298"/>
      <c r="K63" s="236"/>
      <c r="L63" s="298"/>
      <c r="M63" s="381"/>
      <c r="N63" s="381"/>
      <c r="R63" s="12"/>
      <c r="S63" s="12"/>
      <c r="T63" s="12"/>
    </row>
    <row r="64" spans="1:22" ht="15" thickBot="1" x14ac:dyDescent="0.4">
      <c r="A64" s="318"/>
      <c r="B64" s="309"/>
      <c r="C64" s="19" t="s">
        <v>386</v>
      </c>
      <c r="D64" s="19" t="s">
        <v>254</v>
      </c>
      <c r="E64" s="270"/>
      <c r="F64" s="270"/>
      <c r="G64" s="270"/>
      <c r="H64" s="270"/>
      <c r="I64" s="270"/>
      <c r="J64" s="270"/>
      <c r="K64" s="320"/>
      <c r="L64" s="270"/>
      <c r="M64" s="380"/>
      <c r="N64" s="380"/>
      <c r="R64" s="12"/>
      <c r="S64" s="12"/>
      <c r="T64" s="12"/>
    </row>
    <row r="65" spans="1:22" x14ac:dyDescent="0.35">
      <c r="A65" s="316" t="s">
        <v>387</v>
      </c>
      <c r="B65" s="307" t="s">
        <v>126</v>
      </c>
      <c r="C65" s="85" t="s">
        <v>388</v>
      </c>
      <c r="D65" s="86" t="s">
        <v>250</v>
      </c>
      <c r="E65" s="310" t="s">
        <v>432</v>
      </c>
      <c r="F65" s="310" t="s">
        <v>481</v>
      </c>
      <c r="G65" s="310" t="s">
        <v>424</v>
      </c>
      <c r="H65" s="310" t="s">
        <v>490</v>
      </c>
      <c r="I65" s="310" t="s">
        <v>497</v>
      </c>
      <c r="J65" s="310" t="s">
        <v>478</v>
      </c>
      <c r="K65" s="319" t="s">
        <v>509</v>
      </c>
      <c r="L65" s="310" t="s">
        <v>254</v>
      </c>
      <c r="M65" s="379"/>
      <c r="N65" s="374" t="s">
        <v>510</v>
      </c>
      <c r="R65" s="12" t="str">
        <f>IF(OR(J65='Drop downs'!$G$7,J65='Drop downs'!$G$5), B65&amp;": "&amp;K65&amp;CHAR(10),"")</f>
        <v/>
      </c>
      <c r="S65" s="12" t="str">
        <f>IF(J65='Drop downs'!$G$2,B65&amp;": "&amp;K65&amp;""," ")</f>
        <v xml:space="preserve"> </v>
      </c>
      <c r="T65" s="12" t="str">
        <f>IF(GR1_Development_Standard!E65='Drop downs'!$B$6,GR1_Development_Standard!B65&amp;": "&amp;GR1_Development_Standard!K65&amp;"","")</f>
        <v/>
      </c>
      <c r="U65" t="str">
        <f>IF(M65&gt;0,B65&amp;":"&amp;M65&amp;"
","")</f>
        <v/>
      </c>
      <c r="V65" t="str">
        <f>IF(N65&gt;0,B65&amp;":"&amp;N65&amp;"
","")</f>
        <v xml:space="preserve">IIA11:The policy could mention heritage-led regeneration and responding to local cultural and historic character in order to perform more positively.
</v>
      </c>
    </row>
    <row r="66" spans="1:22" x14ac:dyDescent="0.35">
      <c r="A66" s="317"/>
      <c r="B66" s="308"/>
      <c r="C66" s="83" t="s">
        <v>389</v>
      </c>
      <c r="D66" s="24" t="s">
        <v>254</v>
      </c>
      <c r="E66" s="298"/>
      <c r="F66" s="298"/>
      <c r="G66" s="298"/>
      <c r="H66" s="298"/>
      <c r="I66" s="298"/>
      <c r="J66" s="298"/>
      <c r="K66" s="236"/>
      <c r="L66" s="298"/>
      <c r="M66" s="381"/>
      <c r="N66" s="375"/>
      <c r="R66" s="12"/>
      <c r="S66" s="12"/>
      <c r="T66" s="12"/>
    </row>
    <row r="67" spans="1:22" ht="29" x14ac:dyDescent="0.35">
      <c r="A67" s="317"/>
      <c r="B67" s="308"/>
      <c r="C67" s="83" t="s">
        <v>390</v>
      </c>
      <c r="D67" s="24" t="s">
        <v>250</v>
      </c>
      <c r="E67" s="298"/>
      <c r="F67" s="298"/>
      <c r="G67" s="298"/>
      <c r="H67" s="298"/>
      <c r="I67" s="298"/>
      <c r="J67" s="298"/>
      <c r="K67" s="236"/>
      <c r="L67" s="298"/>
      <c r="M67" s="381"/>
      <c r="N67" s="375"/>
      <c r="R67" s="12"/>
      <c r="S67" s="12"/>
      <c r="T67" s="12"/>
    </row>
    <row r="68" spans="1:22" x14ac:dyDescent="0.35">
      <c r="A68" s="317"/>
      <c r="B68" s="308"/>
      <c r="C68" s="83" t="s">
        <v>391</v>
      </c>
      <c r="D68" s="24" t="s">
        <v>254</v>
      </c>
      <c r="E68" s="298"/>
      <c r="F68" s="298"/>
      <c r="G68" s="298"/>
      <c r="H68" s="298"/>
      <c r="I68" s="298"/>
      <c r="J68" s="298"/>
      <c r="K68" s="236"/>
      <c r="L68" s="298"/>
      <c r="M68" s="381"/>
      <c r="N68" s="375"/>
      <c r="R68" s="12"/>
      <c r="S68" s="12"/>
      <c r="T68" s="12"/>
    </row>
    <row r="69" spans="1:22" x14ac:dyDescent="0.35">
      <c r="A69" s="317"/>
      <c r="B69" s="308"/>
      <c r="C69" s="83" t="s">
        <v>392</v>
      </c>
      <c r="D69" s="24" t="s">
        <v>254</v>
      </c>
      <c r="E69" s="298"/>
      <c r="F69" s="298"/>
      <c r="G69" s="298"/>
      <c r="H69" s="298"/>
      <c r="I69" s="298"/>
      <c r="J69" s="298"/>
      <c r="K69" s="236"/>
      <c r="L69" s="298"/>
      <c r="M69" s="381"/>
      <c r="N69" s="375"/>
      <c r="R69" s="12"/>
      <c r="S69" s="12"/>
      <c r="T69" s="12"/>
    </row>
    <row r="70" spans="1:22" x14ac:dyDescent="0.35">
      <c r="A70" s="317"/>
      <c r="B70" s="308"/>
      <c r="C70" s="83" t="s">
        <v>393</v>
      </c>
      <c r="D70" s="24" t="s">
        <v>250</v>
      </c>
      <c r="E70" s="298"/>
      <c r="F70" s="298"/>
      <c r="G70" s="298"/>
      <c r="H70" s="298"/>
      <c r="I70" s="298"/>
      <c r="J70" s="298"/>
      <c r="K70" s="236"/>
      <c r="L70" s="298"/>
      <c r="M70" s="381"/>
      <c r="N70" s="375"/>
      <c r="R70" s="12"/>
      <c r="S70" s="12"/>
      <c r="T70" s="12"/>
    </row>
    <row r="71" spans="1:22" ht="80.25" customHeight="1" thickBot="1" x14ac:dyDescent="0.4">
      <c r="A71" s="318"/>
      <c r="B71" s="309"/>
      <c r="C71" s="100" t="s">
        <v>394</v>
      </c>
      <c r="D71" s="19" t="s">
        <v>254</v>
      </c>
      <c r="E71" s="270"/>
      <c r="F71" s="270"/>
      <c r="G71" s="270"/>
      <c r="H71" s="270"/>
      <c r="I71" s="270"/>
      <c r="J71" s="270"/>
      <c r="K71" s="320"/>
      <c r="L71" s="270"/>
      <c r="M71" s="380"/>
      <c r="N71" s="376"/>
      <c r="R71" s="12"/>
      <c r="S71" s="12"/>
      <c r="T71" s="12"/>
    </row>
    <row r="72" spans="1:22" x14ac:dyDescent="0.35">
      <c r="A72" s="316" t="s">
        <v>395</v>
      </c>
      <c r="B72" s="307" t="s">
        <v>127</v>
      </c>
      <c r="C72" s="85" t="s">
        <v>396</v>
      </c>
      <c r="D72" s="86" t="s">
        <v>250</v>
      </c>
      <c r="E72" s="310" t="s">
        <v>418</v>
      </c>
      <c r="F72" s="310" t="s">
        <v>475</v>
      </c>
      <c r="G72" s="310" t="s">
        <v>424</v>
      </c>
      <c r="H72" s="310" t="s">
        <v>490</v>
      </c>
      <c r="I72" s="310" t="s">
        <v>497</v>
      </c>
      <c r="J72" s="310" t="s">
        <v>478</v>
      </c>
      <c r="K72" s="311" t="s">
        <v>511</v>
      </c>
      <c r="L72" s="310" t="s">
        <v>254</v>
      </c>
      <c r="M72" s="379"/>
      <c r="N72" s="374" t="s">
        <v>512</v>
      </c>
      <c r="R72" s="12" t="str">
        <f>IF(OR(J72='Drop downs'!$G$7,J72='Drop downs'!$G$5), B72&amp;": "&amp;K72&amp;CHAR(10),"")</f>
        <v/>
      </c>
      <c r="S72" s="12" t="str">
        <f>IF(J72='Drop downs'!$G$2,B72&amp;": "&amp;K72&amp;""," ")</f>
        <v xml:space="preserve"> </v>
      </c>
      <c r="T72" s="12" t="str">
        <f>IF(GR1_Development_Standard!E72='Drop downs'!$B$6,GR1_Development_Standard!B72&amp;": "&amp;GR1_Development_Standard!K72&amp;"","")</f>
        <v/>
      </c>
      <c r="U72" t="str">
        <f>IF(M72&gt;0,B72&amp;":"&amp;M72&amp;"
","")</f>
        <v/>
      </c>
      <c r="V72" t="str">
        <f>IF(N73&gt;0,B73&amp;":"&amp;N73&amp;"
","")</f>
        <v/>
      </c>
    </row>
    <row r="73" spans="1:22" x14ac:dyDescent="0.35">
      <c r="A73" s="317"/>
      <c r="B73" s="308"/>
      <c r="C73" s="83" t="s">
        <v>397</v>
      </c>
      <c r="D73" s="24" t="s">
        <v>250</v>
      </c>
      <c r="E73" s="298"/>
      <c r="F73" s="298"/>
      <c r="G73" s="298"/>
      <c r="H73" s="298"/>
      <c r="I73" s="298"/>
      <c r="J73" s="298"/>
      <c r="K73" s="312"/>
      <c r="L73" s="298"/>
      <c r="M73" s="381"/>
      <c r="N73" s="375"/>
      <c r="R73" s="12"/>
      <c r="S73" s="12"/>
      <c r="T73" s="12"/>
    </row>
    <row r="74" spans="1:22" x14ac:dyDescent="0.35">
      <c r="A74" s="317"/>
      <c r="B74" s="308"/>
      <c r="C74" s="83" t="s">
        <v>398</v>
      </c>
      <c r="D74" s="24" t="s">
        <v>254</v>
      </c>
      <c r="E74" s="298"/>
      <c r="F74" s="298"/>
      <c r="G74" s="298"/>
      <c r="H74" s="298"/>
      <c r="I74" s="298"/>
      <c r="J74" s="298"/>
      <c r="K74" s="312"/>
      <c r="L74" s="298"/>
      <c r="M74" s="381"/>
      <c r="N74" s="375"/>
      <c r="R74" s="12"/>
      <c r="S74" s="12"/>
      <c r="T74" s="12"/>
    </row>
    <row r="75" spans="1:22" ht="33" customHeight="1" x14ac:dyDescent="0.35">
      <c r="A75" s="317"/>
      <c r="B75" s="308"/>
      <c r="C75" s="83" t="s">
        <v>399</v>
      </c>
      <c r="D75" s="24" t="s">
        <v>250</v>
      </c>
      <c r="E75" s="298"/>
      <c r="F75" s="298"/>
      <c r="G75" s="298"/>
      <c r="H75" s="298"/>
      <c r="I75" s="298"/>
      <c r="J75" s="298"/>
      <c r="K75" s="312"/>
      <c r="L75" s="298"/>
      <c r="M75" s="381"/>
      <c r="N75" s="375"/>
      <c r="R75" s="12"/>
      <c r="S75" s="12"/>
      <c r="T75" s="12"/>
    </row>
    <row r="76" spans="1:22" ht="109.5" customHeight="1" thickBot="1" x14ac:dyDescent="0.4">
      <c r="A76" s="322"/>
      <c r="B76" s="309"/>
      <c r="C76" s="87" t="s">
        <v>400</v>
      </c>
      <c r="D76" s="88" t="s">
        <v>250</v>
      </c>
      <c r="E76" s="299"/>
      <c r="F76" s="299"/>
      <c r="G76" s="299"/>
      <c r="H76" s="299"/>
      <c r="I76" s="299"/>
      <c r="J76" s="299"/>
      <c r="K76" s="313"/>
      <c r="L76" s="299"/>
      <c r="M76" s="380"/>
      <c r="N76" s="376"/>
      <c r="R76" s="12"/>
      <c r="S76" s="12"/>
      <c r="T76" s="12"/>
    </row>
    <row r="77" spans="1:22" x14ac:dyDescent="0.35">
      <c r="A77" s="304" t="s">
        <v>401</v>
      </c>
      <c r="B77" s="307" t="s">
        <v>128</v>
      </c>
      <c r="C77" s="91" t="s">
        <v>402</v>
      </c>
      <c r="D77" s="82" t="s">
        <v>254</v>
      </c>
      <c r="E77" s="272" t="s">
        <v>101</v>
      </c>
      <c r="F77" s="272" t="s">
        <v>101</v>
      </c>
      <c r="G77" s="272" t="s">
        <v>101</v>
      </c>
      <c r="H77" s="272" t="s">
        <v>101</v>
      </c>
      <c r="I77" s="272" t="s">
        <v>101</v>
      </c>
      <c r="J77" s="272" t="s">
        <v>162</v>
      </c>
      <c r="K77" s="300" t="s">
        <v>513</v>
      </c>
      <c r="L77" s="272" t="s">
        <v>250</v>
      </c>
      <c r="M77" s="374" t="s">
        <v>514</v>
      </c>
      <c r="N77" s="379"/>
      <c r="R77" s="12" t="str">
        <f>IF(OR(J77='Drop downs'!$G$7,J77='Drop downs'!$G$5), B77&amp;": "&amp;K77&amp;CHAR(10),"")</f>
        <v xml:space="preserve">IIA13: The policy requires proposals to incorporate sustainability measures, durable high-quality materials and to contribute where feasible to the circular economy. Sustainability measures could be interpreted to include water efficiency and efficient use of materials. Reference to the circular economy could include the reuse of demolition materials, sustainable material etc but it is open to interpretation. An uncertain effect is therefore identified. 
</v>
      </c>
      <c r="S77" s="12" t="str">
        <f>IF(J77='Drop downs'!$G$2,B77&amp;": "&amp;K77&amp;""," ")</f>
        <v xml:space="preserve"> </v>
      </c>
      <c r="T77" s="12" t="str">
        <f>IF(GR1_Development_Standard!E77='Drop downs'!$B$6,GR1_Development_Standard!B77&amp;": "&amp;GR1_Development_Standard!K77&amp;"","")</f>
        <v/>
      </c>
      <c r="U77" t="str">
        <f>IF(M77&gt;0,B77&amp;":"&amp;M77&amp;"
","")</f>
        <v xml:space="preserve">IIA13:The policy could do more to clarify that the design and layout of the development should incorporate sustainable materials, water efficiency, soil conservation, protection of the water environment and SUDs etc. Cross reference to policy CN1 Sustainable Design &amp; Retrofitting could be added to the policy. 
</v>
      </c>
      <c r="V77" t="str">
        <f>IF(N77&gt;0,B77&amp;":"&amp;N77&amp;"
","")</f>
        <v/>
      </c>
    </row>
    <row r="78" spans="1:22" x14ac:dyDescent="0.35">
      <c r="A78" s="305"/>
      <c r="B78" s="308"/>
      <c r="C78" s="83" t="s">
        <v>403</v>
      </c>
      <c r="D78" s="3" t="s">
        <v>254</v>
      </c>
      <c r="E78" s="298"/>
      <c r="F78" s="298"/>
      <c r="G78" s="298"/>
      <c r="H78" s="298"/>
      <c r="I78" s="298"/>
      <c r="J78" s="298"/>
      <c r="K78" s="236"/>
      <c r="L78" s="298"/>
      <c r="M78" s="375"/>
      <c r="N78" s="381"/>
      <c r="R78" s="12"/>
      <c r="S78" s="12"/>
      <c r="T78" s="12"/>
    </row>
    <row r="79" spans="1:22" x14ac:dyDescent="0.35">
      <c r="A79" s="305"/>
      <c r="B79" s="308"/>
      <c r="C79" s="83" t="s">
        <v>404</v>
      </c>
      <c r="D79" s="3" t="s">
        <v>250</v>
      </c>
      <c r="E79" s="298"/>
      <c r="F79" s="298"/>
      <c r="G79" s="298"/>
      <c r="H79" s="298"/>
      <c r="I79" s="298"/>
      <c r="J79" s="298"/>
      <c r="K79" s="236"/>
      <c r="L79" s="298"/>
      <c r="M79" s="375"/>
      <c r="N79" s="381"/>
      <c r="R79" s="12"/>
      <c r="S79" s="12"/>
      <c r="T79" s="12"/>
    </row>
    <row r="80" spans="1:22" x14ac:dyDescent="0.35">
      <c r="A80" s="305"/>
      <c r="B80" s="308"/>
      <c r="C80" s="84" t="s">
        <v>405</v>
      </c>
      <c r="D80" s="3" t="s">
        <v>250</v>
      </c>
      <c r="E80" s="298"/>
      <c r="F80" s="298"/>
      <c r="G80" s="298"/>
      <c r="H80" s="298"/>
      <c r="I80" s="298"/>
      <c r="J80" s="298"/>
      <c r="K80" s="236"/>
      <c r="L80" s="298"/>
      <c r="M80" s="375"/>
      <c r="N80" s="381"/>
      <c r="R80" s="12"/>
      <c r="S80" s="12"/>
      <c r="T80" s="12"/>
    </row>
    <row r="81" spans="1:22" ht="29" x14ac:dyDescent="0.35">
      <c r="A81" s="305"/>
      <c r="B81" s="308"/>
      <c r="C81" s="84" t="s">
        <v>406</v>
      </c>
      <c r="D81" s="3" t="s">
        <v>250</v>
      </c>
      <c r="E81" s="298"/>
      <c r="F81" s="298"/>
      <c r="G81" s="298"/>
      <c r="H81" s="298"/>
      <c r="I81" s="298"/>
      <c r="J81" s="298"/>
      <c r="K81" s="236"/>
      <c r="L81" s="298"/>
      <c r="M81" s="375"/>
      <c r="N81" s="381"/>
      <c r="R81" s="12"/>
      <c r="S81" s="12"/>
      <c r="T81" s="12"/>
    </row>
    <row r="82" spans="1:22" ht="29" x14ac:dyDescent="0.35">
      <c r="A82" s="305"/>
      <c r="B82" s="308"/>
      <c r="C82" s="84" t="s">
        <v>407</v>
      </c>
      <c r="D82" s="3" t="s">
        <v>254</v>
      </c>
      <c r="E82" s="298"/>
      <c r="F82" s="298"/>
      <c r="G82" s="298"/>
      <c r="H82" s="298"/>
      <c r="I82" s="298"/>
      <c r="J82" s="298"/>
      <c r="K82" s="236"/>
      <c r="L82" s="298"/>
      <c r="M82" s="375"/>
      <c r="N82" s="381"/>
      <c r="R82" s="12"/>
      <c r="S82" s="12"/>
      <c r="T82" s="12"/>
    </row>
    <row r="83" spans="1:22" ht="15" thickBot="1" x14ac:dyDescent="0.4">
      <c r="A83" s="306"/>
      <c r="B83" s="309"/>
      <c r="C83" s="90" t="s">
        <v>408</v>
      </c>
      <c r="D83" s="3" t="s">
        <v>250</v>
      </c>
      <c r="E83" s="299"/>
      <c r="F83" s="299"/>
      <c r="G83" s="299"/>
      <c r="H83" s="299"/>
      <c r="I83" s="299"/>
      <c r="J83" s="299"/>
      <c r="K83" s="301"/>
      <c r="L83" s="299"/>
      <c r="M83" s="376"/>
      <c r="N83" s="380"/>
      <c r="R83" s="12"/>
      <c r="S83" s="12"/>
      <c r="T83" s="12"/>
    </row>
    <row r="84" spans="1:22" x14ac:dyDescent="0.35">
      <c r="A84" s="304" t="s">
        <v>409</v>
      </c>
      <c r="B84" s="307" t="s">
        <v>129</v>
      </c>
      <c r="C84" s="101" t="s">
        <v>410</v>
      </c>
      <c r="D84" s="82" t="s">
        <v>250</v>
      </c>
      <c r="E84" s="272" t="s">
        <v>101</v>
      </c>
      <c r="F84" s="272" t="s">
        <v>101</v>
      </c>
      <c r="G84" s="272" t="s">
        <v>101</v>
      </c>
      <c r="H84" s="272" t="s">
        <v>101</v>
      </c>
      <c r="I84" s="272" t="s">
        <v>101</v>
      </c>
      <c r="J84" s="272" t="s">
        <v>162</v>
      </c>
      <c r="K84" s="300" t="s">
        <v>515</v>
      </c>
      <c r="L84" s="272" t="s">
        <v>250</v>
      </c>
      <c r="M84" s="374" t="s">
        <v>516</v>
      </c>
      <c r="N84" s="379"/>
      <c r="R84" s="12" t="str">
        <f>IF(OR(J84='Drop downs'!$G$7,J84='Drop downs'!$G$5), B84&amp;": "&amp;K84&amp;CHAR(10),"")</f>
        <v xml:space="preserve">IIA14: The policy requires proposals to incorporate sustainability measures  and to contribute where feasible to the circular economy.  Reference to the circular economy could include the reuse of demolition materials, sustainable materials etc but it is open to interpretation. An uncertain effect is therefore identified. 
</v>
      </c>
      <c r="S84" s="12" t="str">
        <f>IF(J84='Drop downs'!$G$2,B84&amp;": "&amp;K84&amp;""," ")</f>
        <v xml:space="preserve"> </v>
      </c>
      <c r="T84" s="12" t="str">
        <f>IF(GR1_Development_Standard!E84='Drop downs'!$B$6,GR1_Development_Standard!B84&amp;": "&amp;GR1_Development_Standard!K84&amp;"","")</f>
        <v/>
      </c>
      <c r="U84" t="str">
        <f>IF(M84&gt;0,B84&amp;":"&amp;M84&amp;"
","")</f>
        <v xml:space="preserve">IIA14:The policy could do more to clarify that the design and layout of the development should incorporate sustainable materials, incorporate space for waste separation, reuse of buildings, and encourage proposal to follow the waste hierarchy. Cross reference to policy CN1 Sustainable Design &amp; Retrofitting could be added to the policy. 
</v>
      </c>
      <c r="V84" t="str">
        <f>IF(N84&gt;0,B84&amp;":"&amp;N84&amp;"
","")</f>
        <v/>
      </c>
    </row>
    <row r="85" spans="1:22" x14ac:dyDescent="0.35">
      <c r="A85" s="305"/>
      <c r="B85" s="308"/>
      <c r="C85" s="84" t="s">
        <v>411</v>
      </c>
      <c r="D85" s="3" t="s">
        <v>250</v>
      </c>
      <c r="E85" s="298"/>
      <c r="F85" s="298"/>
      <c r="G85" s="298"/>
      <c r="H85" s="298"/>
      <c r="I85" s="298"/>
      <c r="J85" s="298"/>
      <c r="K85" s="236"/>
      <c r="L85" s="298"/>
      <c r="M85" s="375"/>
      <c r="N85" s="381"/>
      <c r="R85" s="12"/>
      <c r="S85" s="12"/>
      <c r="T85" s="12"/>
    </row>
    <row r="86" spans="1:22" x14ac:dyDescent="0.35">
      <c r="A86" s="305"/>
      <c r="B86" s="308"/>
      <c r="C86" s="84" t="s">
        <v>412</v>
      </c>
      <c r="D86" s="3" t="s">
        <v>250</v>
      </c>
      <c r="E86" s="298"/>
      <c r="F86" s="298"/>
      <c r="G86" s="298"/>
      <c r="H86" s="298"/>
      <c r="I86" s="298"/>
      <c r="J86" s="298"/>
      <c r="K86" s="236"/>
      <c r="L86" s="298"/>
      <c r="M86" s="375"/>
      <c r="N86" s="381"/>
      <c r="R86" s="12"/>
      <c r="S86" s="12"/>
      <c r="T86" s="12"/>
    </row>
    <row r="87" spans="1:22" ht="87" customHeight="1" thickBot="1" x14ac:dyDescent="0.4">
      <c r="A87" s="306"/>
      <c r="B87" s="309"/>
      <c r="C87" s="87" t="s">
        <v>413</v>
      </c>
      <c r="D87" s="80" t="s">
        <v>254</v>
      </c>
      <c r="E87" s="299"/>
      <c r="F87" s="299"/>
      <c r="G87" s="299"/>
      <c r="H87" s="299"/>
      <c r="I87" s="299"/>
      <c r="J87" s="299"/>
      <c r="K87" s="301"/>
      <c r="L87" s="299"/>
      <c r="M87" s="376"/>
      <c r="N87" s="380"/>
      <c r="R87" s="12"/>
      <c r="S87" s="12"/>
      <c r="T87" s="12" t="str">
        <f>IF(GR1_Development_Standard!E87='Drop downs'!$B$6,GR1_Development_Standard!B87&amp;": "&amp;GR1_Development_Standard!K87&amp;"","")</f>
        <v xml:space="preserve">: </v>
      </c>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88" t="str">
        <f>R8&amp;R18&amp;R20&amp;R28&amp;R36&amp;R42&amp;R47&amp;R48&amp;R49&amp;R54&amp;R57&amp;R65&amp;R72&amp;R77&amp;R84&amp;R87</f>
        <v xml:space="preserve">IIA13: The policy requires proposals to incorporate sustainability measures, durable high-quality materials and to contribute where feasible to the circular economy. Sustainability measures could be interpreted to include water efficiency and efficient use of materials. Reference to the circular economy could include the reuse of demolition materials, sustainable material etc but it is open to interpretation. An uncertain effect is therefore identified. 
IIA14: The policy requires proposals to incorporate sustainability measures  and to contribute where feasible to the circular economy.  Reference to the circular economy could include the reuse of demolition materials, sustainable materials etc but it is open to interpretation. An uncertain effect is therefore identified. 
</v>
      </c>
      <c r="B90" s="389"/>
      <c r="C90" s="389"/>
      <c r="D90" s="389"/>
      <c r="E90" s="389"/>
      <c r="F90" s="389"/>
      <c r="G90" s="389"/>
      <c r="H90" s="389"/>
      <c r="I90" s="389"/>
      <c r="J90" s="389"/>
      <c r="K90" s="389"/>
      <c r="L90" s="389"/>
      <c r="M90" s="389"/>
      <c r="N90" s="390"/>
      <c r="O90" s="16"/>
      <c r="P90" s="16"/>
    </row>
    <row r="91" spans="1:22" x14ac:dyDescent="0.35">
      <c r="A91" s="295" t="s">
        <v>59</v>
      </c>
      <c r="B91" s="296"/>
      <c r="C91" s="296"/>
      <c r="D91" s="296"/>
      <c r="E91" s="296"/>
      <c r="F91" s="296"/>
      <c r="G91" s="296"/>
      <c r="H91" s="296"/>
      <c r="I91" s="296"/>
      <c r="J91" s="296"/>
      <c r="K91" s="296"/>
      <c r="L91" s="296"/>
      <c r="M91" s="296"/>
      <c r="N91" s="297"/>
    </row>
    <row r="92" spans="1:22" ht="56.15" customHeight="1" x14ac:dyDescent="0.35">
      <c r="A92" s="388" t="str">
        <f>S8&amp;S18&amp;S20&amp;S28&amp;S36&amp;S42&amp;S47&amp;S48&amp;S49&amp;S54&amp;S57&amp;S65&amp;S72&amp;S77&amp;S84&amp;S87</f>
        <v xml:space="preserve">      IIA7: The policy requires proposals to ensure amenity for existing and future occupiers would be safeguarded with regards to the impact of the proposed use and activity on noise, vibration, dust, air quality and light pollution on future and existing occupiers. A potential significant positive effect is therefore identified.         </v>
      </c>
      <c r="B92" s="389"/>
      <c r="C92" s="389"/>
      <c r="D92" s="389"/>
      <c r="E92" s="389"/>
      <c r="F92" s="389"/>
      <c r="G92" s="389"/>
      <c r="H92" s="389"/>
      <c r="I92" s="389"/>
      <c r="J92" s="389"/>
      <c r="K92" s="389"/>
      <c r="L92" s="389"/>
      <c r="M92" s="389"/>
      <c r="N92" s="390"/>
    </row>
    <row r="93" spans="1:22" x14ac:dyDescent="0.35">
      <c r="A93" s="295" t="s">
        <v>61</v>
      </c>
      <c r="B93" s="296"/>
      <c r="C93" s="296"/>
      <c r="D93" s="296"/>
      <c r="E93" s="296"/>
      <c r="F93" s="296"/>
      <c r="G93" s="296"/>
      <c r="H93" s="296"/>
      <c r="I93" s="296"/>
      <c r="J93" s="296"/>
      <c r="K93" s="296"/>
      <c r="L93" s="296"/>
      <c r="M93" s="296"/>
      <c r="N93" s="297"/>
    </row>
    <row r="94" spans="1:22" ht="6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92.15" customHeight="1" x14ac:dyDescent="0.35">
      <c r="A96" s="391" t="str">
        <f>U8&amp;U18&amp;U20&amp;U28&amp;U36&amp;U42&amp;U47&amp;U49&amp;U54&amp;U57&amp;U65&amp;U72&amp;U77&amp;U84</f>
        <v xml:space="preserve">IIA1:The policy would perform more positively if it referenced provision of home / flexible work space within design of new developments. 
IIA13:The policy could do more to clarify that the design and layout of the development should incorporate sustainable materials, water efficiency, soil conservation, protection of the water environment and SUDs etc. Cross reference to policy CN1 Sustainable Design &amp; Retrofitting could be added to the policy. 
IIA14:The policy could do more to clarify that the design and layout of the development should incorporate sustainable materials, incorporate space for waste separation, reuse of buildings, and encourage proposal to follow the waste hierarchy. Cross reference to policy CN1 Sustainable Design &amp; Retrofitting could be added to the policy. 
</v>
      </c>
      <c r="B96" s="392"/>
      <c r="C96" s="392"/>
      <c r="D96" s="392"/>
      <c r="E96" s="392"/>
      <c r="F96" s="392"/>
      <c r="G96" s="392"/>
      <c r="H96" s="392"/>
      <c r="I96" s="392"/>
      <c r="J96" s="392"/>
      <c r="K96" s="392"/>
      <c r="L96" s="392"/>
      <c r="M96" s="392"/>
      <c r="N96" s="393"/>
    </row>
    <row r="97" spans="1:14" x14ac:dyDescent="0.35">
      <c r="A97" s="295" t="s">
        <v>320</v>
      </c>
      <c r="B97" s="296"/>
      <c r="C97" s="296"/>
      <c r="D97" s="296"/>
      <c r="E97" s="296"/>
      <c r="F97" s="296"/>
      <c r="G97" s="296"/>
      <c r="H97" s="296"/>
      <c r="I97" s="296"/>
      <c r="J97" s="296"/>
      <c r="K97" s="296"/>
      <c r="L97" s="296"/>
      <c r="M97" s="296"/>
      <c r="N97" s="297"/>
    </row>
    <row r="98" spans="1:14" ht="98.15" customHeight="1" thickBot="1" x14ac:dyDescent="0.4">
      <c r="A98" s="385" t="str">
        <f>GR2_Inclusive_Neighbourhoods!A98</f>
        <v xml:space="preserve">IIA3:The performance of this policy could be improved if it also encouraged developers to provide new or improved facilities such as community meeting facilities, education, retail, sports and leisure, health etc.  
</v>
      </c>
      <c r="B98" s="386"/>
      <c r="C98" s="386"/>
      <c r="D98" s="386"/>
      <c r="E98" s="386"/>
      <c r="F98" s="386"/>
      <c r="G98" s="386"/>
      <c r="H98" s="386"/>
      <c r="I98" s="386"/>
      <c r="J98" s="386"/>
      <c r="K98" s="386"/>
      <c r="L98" s="386"/>
      <c r="M98" s="386"/>
      <c r="N98" s="387"/>
    </row>
  </sheetData>
  <sheetProtection algorithmName="SHA-512" hashValue="RIP2VFGUvpN9QefJ7JHDlqPxv5GD+e/7HSulZhOIhdbKCfXYcGAtiQN58Vwp71LXXdN+Opu47ty7pWper6aSJQ==" saltValue="w93QZFvr1V/x+CSHuOivfw==" spinCount="100000" sheet="1" objects="1" scenarios="1"/>
  <autoFilter ref="A7:M87" xr:uid="{D2C47CAF-421C-4D58-AA7A-22430CCF83D7}"/>
  <mergeCells count="184">
    <mergeCell ref="A98:N98"/>
    <mergeCell ref="A92:N92"/>
    <mergeCell ref="A93:N93"/>
    <mergeCell ref="A94:N94"/>
    <mergeCell ref="A95:N95"/>
    <mergeCell ref="A96:N96"/>
    <mergeCell ref="A97:N97"/>
    <mergeCell ref="L84:L87"/>
    <mergeCell ref="M84:M87"/>
    <mergeCell ref="N84:N87"/>
    <mergeCell ref="A89:N89"/>
    <mergeCell ref="A90:N90"/>
    <mergeCell ref="A91:N91"/>
    <mergeCell ref="A77:A83"/>
    <mergeCell ref="B77:B83"/>
    <mergeCell ref="E77:E83"/>
    <mergeCell ref="F77:F83"/>
    <mergeCell ref="G77:G83"/>
    <mergeCell ref="N77:N83"/>
    <mergeCell ref="A84:A87"/>
    <mergeCell ref="B84:B87"/>
    <mergeCell ref="E84:E87"/>
    <mergeCell ref="F84:F87"/>
    <mergeCell ref="G84:G87"/>
    <mergeCell ref="H84:H87"/>
    <mergeCell ref="I84:I87"/>
    <mergeCell ref="J84:J87"/>
    <mergeCell ref="K84:K87"/>
    <mergeCell ref="H77:H83"/>
    <mergeCell ref="I77:I83"/>
    <mergeCell ref="J77:J83"/>
    <mergeCell ref="K77:K83"/>
    <mergeCell ref="L77:L83"/>
    <mergeCell ref="M77:M83"/>
    <mergeCell ref="L65:L71"/>
    <mergeCell ref="M65:M71"/>
    <mergeCell ref="N65:N71"/>
    <mergeCell ref="A72:A76"/>
    <mergeCell ref="B72:B76"/>
    <mergeCell ref="E72:E76"/>
    <mergeCell ref="F72:F76"/>
    <mergeCell ref="G72:G76"/>
    <mergeCell ref="H72:H76"/>
    <mergeCell ref="I72:I76"/>
    <mergeCell ref="J72:J76"/>
    <mergeCell ref="K72:K76"/>
    <mergeCell ref="L72:L76"/>
    <mergeCell ref="M72:M76"/>
    <mergeCell ref="N72:N76"/>
    <mergeCell ref="A65:A71"/>
    <mergeCell ref="B65:B71"/>
    <mergeCell ref="E65:E71"/>
    <mergeCell ref="F65:F71"/>
    <mergeCell ref="G65:G71"/>
    <mergeCell ref="H65:H71"/>
    <mergeCell ref="I65:I71"/>
    <mergeCell ref="J65:J71"/>
    <mergeCell ref="K65:K71"/>
    <mergeCell ref="L54:L56"/>
    <mergeCell ref="M54:M56"/>
    <mergeCell ref="N54:N56"/>
    <mergeCell ref="A57:A64"/>
    <mergeCell ref="B57:B64"/>
    <mergeCell ref="E57:E64"/>
    <mergeCell ref="F57:F64"/>
    <mergeCell ref="G57:G64"/>
    <mergeCell ref="N57:N64"/>
    <mergeCell ref="H57:H64"/>
    <mergeCell ref="I57:I64"/>
    <mergeCell ref="J57:J64"/>
    <mergeCell ref="K57:K64"/>
    <mergeCell ref="L57:L64"/>
    <mergeCell ref="M57:M64"/>
    <mergeCell ref="A54:A56"/>
    <mergeCell ref="B54:B56"/>
    <mergeCell ref="E54:E56"/>
    <mergeCell ref="F54:F56"/>
    <mergeCell ref="G54:G56"/>
    <mergeCell ref="H54:H56"/>
    <mergeCell ref="I54:I56"/>
    <mergeCell ref="J54:J56"/>
    <mergeCell ref="K54:K56"/>
    <mergeCell ref="A47:A48"/>
    <mergeCell ref="B47:B48"/>
    <mergeCell ref="E47:E48"/>
    <mergeCell ref="F47:F48"/>
    <mergeCell ref="G47:G48"/>
    <mergeCell ref="N47:N48"/>
    <mergeCell ref="A49:A53"/>
    <mergeCell ref="B49:B53"/>
    <mergeCell ref="E49:E53"/>
    <mergeCell ref="F49:F53"/>
    <mergeCell ref="G49:G53"/>
    <mergeCell ref="H49:H53"/>
    <mergeCell ref="I49:I53"/>
    <mergeCell ref="J49:J53"/>
    <mergeCell ref="K49:K53"/>
    <mergeCell ref="H47:H48"/>
    <mergeCell ref="I47:I48"/>
    <mergeCell ref="J47:J48"/>
    <mergeCell ref="K47:K48"/>
    <mergeCell ref="L47:L48"/>
    <mergeCell ref="M47:M48"/>
    <mergeCell ref="L49:L53"/>
    <mergeCell ref="M49:M53"/>
    <mergeCell ref="N49:N53"/>
    <mergeCell ref="L36:L41"/>
    <mergeCell ref="M36:M41"/>
    <mergeCell ref="N36:N41"/>
    <mergeCell ref="A42:A46"/>
    <mergeCell ref="B42:B46"/>
    <mergeCell ref="E42:E46"/>
    <mergeCell ref="F42:F46"/>
    <mergeCell ref="G42:G46"/>
    <mergeCell ref="H42:H46"/>
    <mergeCell ref="I42:I46"/>
    <mergeCell ref="J42:J46"/>
    <mergeCell ref="K42:K46"/>
    <mergeCell ref="L42:L46"/>
    <mergeCell ref="M42:M46"/>
    <mergeCell ref="N42:N46"/>
    <mergeCell ref="A36:A41"/>
    <mergeCell ref="B36:B41"/>
    <mergeCell ref="E36:E41"/>
    <mergeCell ref="F36:F41"/>
    <mergeCell ref="G36:G41"/>
    <mergeCell ref="H36:H41"/>
    <mergeCell ref="I36:I41"/>
    <mergeCell ref="J36:J41"/>
    <mergeCell ref="K36:K41"/>
    <mergeCell ref="L20:L27"/>
    <mergeCell ref="M20:M27"/>
    <mergeCell ref="N20:N27"/>
    <mergeCell ref="A28:A35"/>
    <mergeCell ref="B28:B35"/>
    <mergeCell ref="E28:E35"/>
    <mergeCell ref="F28:F35"/>
    <mergeCell ref="G28:G35"/>
    <mergeCell ref="N28:N35"/>
    <mergeCell ref="H28:H35"/>
    <mergeCell ref="I28:I35"/>
    <mergeCell ref="J28:J35"/>
    <mergeCell ref="K28:K35"/>
    <mergeCell ref="L28:L35"/>
    <mergeCell ref="M28:M35"/>
    <mergeCell ref="A20:A27"/>
    <mergeCell ref="B20:B27"/>
    <mergeCell ref="E20:E27"/>
    <mergeCell ref="F20:F27"/>
    <mergeCell ref="G20:G27"/>
    <mergeCell ref="H20:H27"/>
    <mergeCell ref="I20:I27"/>
    <mergeCell ref="J20:J27"/>
    <mergeCell ref="K20:K27"/>
    <mergeCell ref="N8:N17"/>
    <mergeCell ref="A18:A19"/>
    <mergeCell ref="B18:B19"/>
    <mergeCell ref="E18:E19"/>
    <mergeCell ref="F18:F19"/>
    <mergeCell ref="G18:G19"/>
    <mergeCell ref="H18:H19"/>
    <mergeCell ref="I18:I19"/>
    <mergeCell ref="J18:J19"/>
    <mergeCell ref="K18:K19"/>
    <mergeCell ref="H8:H17"/>
    <mergeCell ref="I8:I17"/>
    <mergeCell ref="J8:J17"/>
    <mergeCell ref="K8:K17"/>
    <mergeCell ref="L8:L17"/>
    <mergeCell ref="M8:M17"/>
    <mergeCell ref="L18:L19"/>
    <mergeCell ref="M18:M19"/>
    <mergeCell ref="N18:N19"/>
    <mergeCell ref="C1:F1"/>
    <mergeCell ref="C2:F2"/>
    <mergeCell ref="C4:F4"/>
    <mergeCell ref="A6:C6"/>
    <mergeCell ref="E6:M6"/>
    <mergeCell ref="A8:A17"/>
    <mergeCell ref="B8:B17"/>
    <mergeCell ref="E8:E17"/>
    <mergeCell ref="F8:F17"/>
    <mergeCell ref="G8:G17"/>
    <mergeCell ref="C3:F3"/>
  </mergeCells>
  <conditionalFormatting sqref="C50:C53">
    <cfRule type="expression" dxfId="4912" priority="2">
      <formula>$D50="No"</formula>
    </cfRule>
  </conditionalFormatting>
  <conditionalFormatting sqref="C8:D87">
    <cfRule type="expression" dxfId="4911" priority="1">
      <formula>$D8="No"</formula>
    </cfRule>
  </conditionalFormatting>
  <conditionalFormatting sqref="J8 J18 J28 J49 J57 J65 J72 J77 J84">
    <cfRule type="cellIs" dxfId="4910" priority="34" operator="equal">
      <formula>"Significant Negative"</formula>
    </cfRule>
    <cfRule type="cellIs" dxfId="4909" priority="35" operator="equal">
      <formula>"Minor Negative"</formula>
    </cfRule>
    <cfRule type="cellIs" dxfId="4908" priority="36" operator="equal">
      <formula>"Uncertain"</formula>
    </cfRule>
    <cfRule type="cellIs" dxfId="4907" priority="37" operator="equal">
      <formula>"Neutral"</formula>
    </cfRule>
    <cfRule type="cellIs" dxfId="4906" priority="38" operator="equal">
      <formula>"Minor Positive"</formula>
    </cfRule>
    <cfRule type="cellIs" dxfId="4905" priority="39" operator="equal">
      <formula>"Significant Positive"</formula>
    </cfRule>
  </conditionalFormatting>
  <conditionalFormatting sqref="J20">
    <cfRule type="cellIs" dxfId="4904" priority="27" operator="equal">
      <formula>"Significant Positive"</formula>
    </cfRule>
    <cfRule type="cellIs" dxfId="4903" priority="22" operator="equal">
      <formula>"Significant Negative"</formula>
    </cfRule>
    <cfRule type="cellIs" dxfId="4902" priority="23" operator="equal">
      <formula>"Minor Negative"</formula>
    </cfRule>
    <cfRule type="cellIs" dxfId="4901" priority="24" operator="equal">
      <formula>"Uncertain"</formula>
    </cfRule>
    <cfRule type="cellIs" dxfId="4900" priority="25" operator="equal">
      <formula>"Neutral"</formula>
    </cfRule>
    <cfRule type="cellIs" dxfId="4899" priority="26" operator="equal">
      <formula>"Minor Positive"</formula>
    </cfRule>
  </conditionalFormatting>
  <conditionalFormatting sqref="J36">
    <cfRule type="cellIs" dxfId="4898" priority="16" operator="equal">
      <formula>"Significant Negative"</formula>
    </cfRule>
    <cfRule type="cellIs" dxfId="4897" priority="17" operator="equal">
      <formula>"Minor Negative"</formula>
    </cfRule>
    <cfRule type="cellIs" dxfId="4896" priority="18" operator="equal">
      <formula>"Uncertain"</formula>
    </cfRule>
    <cfRule type="cellIs" dxfId="4895" priority="19" operator="equal">
      <formula>"Neutral"</formula>
    </cfRule>
    <cfRule type="cellIs" dxfId="4894" priority="20" operator="equal">
      <formula>"Minor Positive"</formula>
    </cfRule>
    <cfRule type="cellIs" dxfId="4893" priority="21" operator="equal">
      <formula>"Significant Positive"</formula>
    </cfRule>
  </conditionalFormatting>
  <conditionalFormatting sqref="J42">
    <cfRule type="cellIs" dxfId="4892" priority="10" operator="equal">
      <formula>"Significant Negative"</formula>
    </cfRule>
    <cfRule type="cellIs" dxfId="4891" priority="11" operator="equal">
      <formula>"Minor Negative"</formula>
    </cfRule>
    <cfRule type="cellIs" dxfId="4890" priority="12" operator="equal">
      <formula>"Uncertain"</formula>
    </cfRule>
    <cfRule type="cellIs" dxfId="4889" priority="13" operator="equal">
      <formula>"Neutral"</formula>
    </cfRule>
    <cfRule type="cellIs" dxfId="4888" priority="14" operator="equal">
      <formula>"Minor Positive"</formula>
    </cfRule>
    <cfRule type="cellIs" dxfId="4887" priority="15" operator="equal">
      <formula>"Significant Positive"</formula>
    </cfRule>
  </conditionalFormatting>
  <conditionalFormatting sqref="J47">
    <cfRule type="cellIs" dxfId="4886" priority="28" operator="equal">
      <formula>"Significant Negative"</formula>
    </cfRule>
    <cfRule type="cellIs" dxfId="4885" priority="29" operator="equal">
      <formula>"Minor Negative"</formula>
    </cfRule>
    <cfRule type="cellIs" dxfId="4884" priority="30" operator="equal">
      <formula>"Uncertain"</formula>
    </cfRule>
    <cfRule type="cellIs" dxfId="4883" priority="31" operator="equal">
      <formula>"Neutral"</formula>
    </cfRule>
    <cfRule type="cellIs" dxfId="4882" priority="32" operator="equal">
      <formula>"Minor Positive"</formula>
    </cfRule>
    <cfRule type="cellIs" dxfId="4881" priority="33" operator="equal">
      <formula>"Significant Positive"</formula>
    </cfRule>
  </conditionalFormatting>
  <conditionalFormatting sqref="J54">
    <cfRule type="cellIs" dxfId="4880" priority="4" operator="equal">
      <formula>"Significant Negative"</formula>
    </cfRule>
    <cfRule type="cellIs" dxfId="4879" priority="5" operator="equal">
      <formula>"Minor Negative"</formula>
    </cfRule>
    <cfRule type="cellIs" dxfId="4878" priority="6" operator="equal">
      <formula>"Uncertain"</formula>
    </cfRule>
    <cfRule type="cellIs" dxfId="4877" priority="7" operator="equal">
      <formula>"Neutral"</formula>
    </cfRule>
    <cfRule type="cellIs" dxfId="4876" priority="8" operator="equal">
      <formula>"Minor Positive"</formula>
    </cfRule>
    <cfRule type="cellIs" dxfId="4875" priority="9" operator="equal">
      <formula>"Significant Positive"</formula>
    </cfRule>
  </conditionalFormatting>
  <dataValidations count="6">
    <dataValidation type="list" allowBlank="1" showInputMessage="1" showErrorMessage="1" sqref="J8:J87" xr:uid="{D3F79288-78B1-46A6-BEEB-55512E77A3BE}">
      <formula1>"Significant  Positive, Minor Positive, Neutral, Uncertain, Minor Negative, Significant Negative"</formula1>
    </dataValidation>
    <dataValidation type="list" allowBlank="1" showInputMessage="1" showErrorMessage="1" sqref="I8:I87" xr:uid="{F1B4489B-3681-438A-94EF-F7B30D9CADE8}">
      <formula1>"Permanent/Irreversible, Permanent/Reversible, Temporary/Irreversible, Temporary/Reversible, N/A"</formula1>
    </dataValidation>
    <dataValidation type="list" allowBlank="1" showInputMessage="1" showErrorMessage="1" sqref="H8:H87" xr:uid="{E88490FC-F8F8-4AAC-B39B-DA540D70E4BB}">
      <formula1>"Localised, Borough Wide, Regional, National, N/A"</formula1>
    </dataValidation>
    <dataValidation type="list" allowBlank="1" showInputMessage="1" showErrorMessage="1" sqref="G8:G87" xr:uid="{55119451-8DC7-4CBC-8429-D76CE440A3AF}">
      <formula1>"Short (&lt;5yrs), Short/Medium, Medium (10yrs), Medium/Long, Long (20+yrs), N/A"</formula1>
    </dataValidation>
    <dataValidation type="list" allowBlank="1" showInputMessage="1" showErrorMessage="1" sqref="F8:F87" xr:uid="{7B2A9591-B10E-4FB0-8572-7C1313D640A7}">
      <formula1>"Low, Medium, High, N/A"</formula1>
    </dataValidation>
    <dataValidation type="list" allowBlank="1" showInputMessage="1" showErrorMessage="1" sqref="E8:E87" xr:uid="{32CF81F3-BF41-497F-BE0B-7883E1A03C3F}">
      <formula1>"Direct, Indirect, N/A"</formula1>
    </dataValidation>
  </dataValidations>
  <pageMargins left="0.7" right="0.7" top="0.75" bottom="0.75" header="0.3" footer="0.3"/>
  <pageSetup orientation="portrait" horizontalDpi="4294967293" verticalDpi="4294967293"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44648-7A24-4BCD-A4A1-AF71C9602B93}">
  <sheetPr codeName="Sheet92">
    <tabColor theme="4" tint="0.79998168889431442"/>
  </sheetPr>
  <dimension ref="A1:U99"/>
  <sheetViews>
    <sheetView zoomScaleNormal="10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10.81640625" hidden="1" customWidth="1"/>
    <col min="18" max="18" width="11.1796875" hidden="1" customWidth="1"/>
    <col min="19" max="19" width="9.453125" hidden="1" customWidth="1"/>
    <col min="20" max="20" width="10.453125" hidden="1" customWidth="1"/>
    <col min="21" max="21" width="10.81640625" hidden="1" customWidth="1"/>
    <col min="22" max="23" width="0" hidden="1" customWidth="1"/>
  </cols>
  <sheetData>
    <row r="1" spans="1:21" x14ac:dyDescent="0.35">
      <c r="A1" s="74" t="s">
        <v>28</v>
      </c>
      <c r="C1" s="263" t="s">
        <v>517</v>
      </c>
      <c r="D1" s="263"/>
      <c r="E1" s="263"/>
      <c r="F1" s="264"/>
      <c r="G1" s="16"/>
      <c r="I1" s="7"/>
      <c r="J1" s="7"/>
      <c r="K1" s="7"/>
    </row>
    <row r="2" spans="1:21" x14ac:dyDescent="0.35">
      <c r="A2" s="74" t="s">
        <v>29</v>
      </c>
      <c r="B2" s="9"/>
      <c r="C2" s="263" t="s">
        <v>471</v>
      </c>
      <c r="D2" s="263"/>
      <c r="E2" s="263"/>
      <c r="F2" s="264"/>
      <c r="I2" s="8"/>
      <c r="J2" s="8"/>
      <c r="K2" s="8"/>
    </row>
    <row r="3" spans="1:21" ht="43.5" customHeight="1" x14ac:dyDescent="0.35">
      <c r="A3" s="75" t="s">
        <v>30</v>
      </c>
      <c r="B3" s="4"/>
      <c r="C3" s="263" t="s">
        <v>518</v>
      </c>
      <c r="D3" s="263"/>
      <c r="E3" s="263"/>
      <c r="F3" s="264"/>
      <c r="I3" s="8"/>
      <c r="J3" s="8"/>
      <c r="K3" s="8"/>
    </row>
    <row r="4" spans="1:21" ht="17.25" customHeight="1" x14ac:dyDescent="0.35">
      <c r="A4" s="75" t="s">
        <v>31</v>
      </c>
      <c r="B4" s="17"/>
      <c r="C4" s="229" t="s">
        <v>444</v>
      </c>
      <c r="D4" s="229"/>
      <c r="E4" s="229"/>
      <c r="F4" s="230"/>
      <c r="I4" s="8"/>
      <c r="J4" s="8"/>
      <c r="K4" s="8"/>
    </row>
    <row r="5" spans="1:21" ht="15" thickBot="1" x14ac:dyDescent="0.4"/>
    <row r="6" spans="1:21" ht="15" thickBot="1" x14ac:dyDescent="0.4">
      <c r="A6" s="394" t="s">
        <v>32</v>
      </c>
      <c r="B6" s="395"/>
      <c r="C6" s="395"/>
      <c r="D6" s="115"/>
      <c r="E6" s="347" t="s">
        <v>33</v>
      </c>
      <c r="F6" s="347"/>
      <c r="G6" s="347"/>
      <c r="H6" s="347"/>
      <c r="I6" s="347"/>
      <c r="J6" s="347"/>
      <c r="K6" s="347"/>
      <c r="L6" s="347"/>
      <c r="M6" s="347"/>
      <c r="N6" s="348"/>
      <c r="Q6" s="18"/>
      <c r="R6" s="18"/>
      <c r="S6" s="18"/>
      <c r="T6" s="18"/>
    </row>
    <row r="7" spans="1:21" ht="73" thickBot="1" x14ac:dyDescent="0.4">
      <c r="A7" s="116" t="s">
        <v>317</v>
      </c>
      <c r="B7" s="103" t="s">
        <v>35</v>
      </c>
      <c r="C7" s="103" t="s">
        <v>318</v>
      </c>
      <c r="D7" s="103" t="s">
        <v>319</v>
      </c>
      <c r="E7" s="103" t="s">
        <v>38</v>
      </c>
      <c r="F7" s="103" t="s">
        <v>39</v>
      </c>
      <c r="G7" s="103" t="s">
        <v>40</v>
      </c>
      <c r="H7" s="103" t="s">
        <v>41</v>
      </c>
      <c r="I7" s="103" t="s">
        <v>42</v>
      </c>
      <c r="J7" s="103" t="s">
        <v>43</v>
      </c>
      <c r="K7" s="103" t="s">
        <v>44</v>
      </c>
      <c r="L7" s="103" t="s">
        <v>45</v>
      </c>
      <c r="M7" s="103" t="s">
        <v>46</v>
      </c>
      <c r="N7" s="117" t="s">
        <v>474</v>
      </c>
      <c r="Q7" s="2" t="str">
        <f>A89</f>
        <v>Significant Negative and Uncertain Effects</v>
      </c>
      <c r="R7" s="2" t="str">
        <f>A91</f>
        <v>Significant Positive Effects</v>
      </c>
      <c r="S7" s="2" t="str">
        <f>A93</f>
        <v>Potential Cumulative Effects Identified</v>
      </c>
      <c r="T7" t="s">
        <v>46</v>
      </c>
      <c r="U7" t="s">
        <v>320</v>
      </c>
    </row>
    <row r="8" spans="1:21" ht="29" x14ac:dyDescent="0.35">
      <c r="A8" s="316" t="s">
        <v>251</v>
      </c>
      <c r="B8" s="327" t="s">
        <v>116</v>
      </c>
      <c r="C8" s="86" t="s">
        <v>321</v>
      </c>
      <c r="D8" s="86" t="s">
        <v>254</v>
      </c>
      <c r="E8" s="325" t="s">
        <v>418</v>
      </c>
      <c r="F8" s="325" t="s">
        <v>419</v>
      </c>
      <c r="G8" s="325" t="s">
        <v>519</v>
      </c>
      <c r="H8" s="325" t="s">
        <v>421</v>
      </c>
      <c r="I8" s="325" t="s">
        <v>422</v>
      </c>
      <c r="J8" s="310" t="s">
        <v>157</v>
      </c>
      <c r="K8" s="319" t="s">
        <v>520</v>
      </c>
      <c r="L8" s="314"/>
      <c r="M8" s="310"/>
      <c r="N8" s="374"/>
      <c r="Q8" s="12" t="str">
        <f>IF(OR(J8='Drop downs'!$G$5), B8&amp;": "&amp;K8&amp;CHAR(10),"")</f>
        <v/>
      </c>
      <c r="R8" s="12" t="str">
        <f>IF(J8='Drop downs'!$G$2,B8&amp;": "&amp;K8&amp;""," ")</f>
        <v xml:space="preserve"> </v>
      </c>
      <c r="S8" s="12" t="str">
        <f>IF(GR2_Inclusive_Neighbourhoods!E8='Drop downs'!$B$6,GR2_Inclusive_Neighbourhoods!B8&amp;": "&amp;GR2_Inclusive_Neighbourhoods!K8&amp;"","")</f>
        <v/>
      </c>
      <c r="T8" t="str">
        <f>IF(M8&gt;0,B8&amp;":"&amp;M8&amp;"
","")</f>
        <v/>
      </c>
      <c r="U8" t="str">
        <f>IF(N8&gt;0,B8&amp;":"&amp;N8&amp;"
","")</f>
        <v/>
      </c>
    </row>
    <row r="9" spans="1:21" x14ac:dyDescent="0.35">
      <c r="A9" s="317"/>
      <c r="B9" s="328"/>
      <c r="C9" s="24" t="s">
        <v>322</v>
      </c>
      <c r="D9" s="24" t="s">
        <v>254</v>
      </c>
      <c r="E9" s="326"/>
      <c r="F9" s="326"/>
      <c r="G9" s="326"/>
      <c r="H9" s="326"/>
      <c r="I9" s="326"/>
      <c r="J9" s="298"/>
      <c r="K9" s="236"/>
      <c r="L9" s="233"/>
      <c r="M9" s="298"/>
      <c r="N9" s="375"/>
      <c r="Q9" s="12"/>
      <c r="R9" s="12"/>
      <c r="S9" s="12"/>
      <c r="T9" s="2"/>
    </row>
    <row r="10" spans="1:21" x14ac:dyDescent="0.35">
      <c r="A10" s="317"/>
      <c r="B10" s="328"/>
      <c r="C10" s="24" t="s">
        <v>323</v>
      </c>
      <c r="D10" s="24" t="s">
        <v>250</v>
      </c>
      <c r="E10" s="326"/>
      <c r="F10" s="326"/>
      <c r="G10" s="326"/>
      <c r="H10" s="326"/>
      <c r="I10" s="326"/>
      <c r="J10" s="298"/>
      <c r="K10" s="236"/>
      <c r="L10" s="233"/>
      <c r="M10" s="298"/>
      <c r="N10" s="375"/>
      <c r="Q10" s="12"/>
      <c r="R10" s="12"/>
      <c r="S10" s="12"/>
    </row>
    <row r="11" spans="1:21" x14ac:dyDescent="0.35">
      <c r="A11" s="317"/>
      <c r="B11" s="328"/>
      <c r="C11" s="24" t="s">
        <v>324</v>
      </c>
      <c r="D11" s="24" t="s">
        <v>254</v>
      </c>
      <c r="E11" s="326"/>
      <c r="F11" s="326"/>
      <c r="G11" s="326"/>
      <c r="H11" s="326"/>
      <c r="I11" s="326"/>
      <c r="J11" s="298"/>
      <c r="K11" s="236"/>
      <c r="L11" s="233"/>
      <c r="M11" s="298"/>
      <c r="N11" s="375"/>
      <c r="Q11" s="12"/>
      <c r="R11" s="12"/>
      <c r="S11" s="12"/>
    </row>
    <row r="12" spans="1:21" x14ac:dyDescent="0.35">
      <c r="A12" s="317"/>
      <c r="B12" s="328"/>
      <c r="C12" s="24" t="s">
        <v>325</v>
      </c>
      <c r="D12" s="24" t="s">
        <v>250</v>
      </c>
      <c r="E12" s="326"/>
      <c r="F12" s="326"/>
      <c r="G12" s="326"/>
      <c r="H12" s="326"/>
      <c r="I12" s="326"/>
      <c r="J12" s="298"/>
      <c r="K12" s="236"/>
      <c r="L12" s="233"/>
      <c r="M12" s="298"/>
      <c r="N12" s="375"/>
      <c r="Q12" s="12"/>
      <c r="R12" s="12"/>
      <c r="S12" s="12"/>
    </row>
    <row r="13" spans="1:21" x14ac:dyDescent="0.35">
      <c r="A13" s="317"/>
      <c r="B13" s="328"/>
      <c r="C13" s="24" t="s">
        <v>326</v>
      </c>
      <c r="D13" s="24" t="s">
        <v>254</v>
      </c>
      <c r="E13" s="326"/>
      <c r="F13" s="326"/>
      <c r="G13" s="326"/>
      <c r="H13" s="326"/>
      <c r="I13" s="326"/>
      <c r="J13" s="298"/>
      <c r="K13" s="236"/>
      <c r="L13" s="233"/>
      <c r="M13" s="298"/>
      <c r="N13" s="375"/>
      <c r="Q13" s="12"/>
      <c r="R13" s="12"/>
      <c r="S13" s="12"/>
    </row>
    <row r="14" spans="1:21" ht="14.5" customHeight="1" x14ac:dyDescent="0.35">
      <c r="A14" s="317"/>
      <c r="B14" s="328"/>
      <c r="C14" s="24" t="s">
        <v>327</v>
      </c>
      <c r="D14" s="24" t="s">
        <v>254</v>
      </c>
      <c r="E14" s="326"/>
      <c r="F14" s="326"/>
      <c r="G14" s="326"/>
      <c r="H14" s="326"/>
      <c r="I14" s="326"/>
      <c r="J14" s="298"/>
      <c r="K14" s="236"/>
      <c r="L14" s="233"/>
      <c r="M14" s="298"/>
      <c r="N14" s="375"/>
      <c r="Q14" s="12"/>
      <c r="R14" s="12"/>
      <c r="S14" s="12"/>
    </row>
    <row r="15" spans="1:21" x14ac:dyDescent="0.35">
      <c r="A15" s="317"/>
      <c r="B15" s="328"/>
      <c r="C15" s="24" t="s">
        <v>328</v>
      </c>
      <c r="D15" s="24" t="s">
        <v>254</v>
      </c>
      <c r="E15" s="326"/>
      <c r="F15" s="326"/>
      <c r="G15" s="326"/>
      <c r="H15" s="326"/>
      <c r="I15" s="326"/>
      <c r="J15" s="298"/>
      <c r="K15" s="236"/>
      <c r="L15" s="233"/>
      <c r="M15" s="298"/>
      <c r="N15" s="375"/>
      <c r="Q15" s="12"/>
      <c r="R15" s="12"/>
      <c r="S15" s="12"/>
    </row>
    <row r="16" spans="1:21" ht="29" x14ac:dyDescent="0.35">
      <c r="A16" s="317"/>
      <c r="B16" s="328"/>
      <c r="C16" s="24" t="s">
        <v>329</v>
      </c>
      <c r="D16" s="24" t="s">
        <v>254</v>
      </c>
      <c r="E16" s="326"/>
      <c r="F16" s="326"/>
      <c r="G16" s="326"/>
      <c r="H16" s="326"/>
      <c r="I16" s="326"/>
      <c r="J16" s="298"/>
      <c r="K16" s="236"/>
      <c r="L16" s="233"/>
      <c r="M16" s="298"/>
      <c r="N16" s="375"/>
      <c r="Q16" s="12"/>
      <c r="R16" s="12"/>
      <c r="S16" s="12"/>
    </row>
    <row r="17" spans="1:21" ht="15" thickBot="1" x14ac:dyDescent="0.4">
      <c r="A17" s="318"/>
      <c r="B17" s="267"/>
      <c r="C17" s="19" t="s">
        <v>330</v>
      </c>
      <c r="D17" s="19" t="s">
        <v>254</v>
      </c>
      <c r="E17" s="258"/>
      <c r="F17" s="258"/>
      <c r="G17" s="258"/>
      <c r="H17" s="258"/>
      <c r="I17" s="258"/>
      <c r="J17" s="270"/>
      <c r="K17" s="320"/>
      <c r="L17" s="315"/>
      <c r="M17" s="270"/>
      <c r="N17" s="375"/>
      <c r="Q17" s="12"/>
      <c r="R17" s="12"/>
      <c r="S17" s="12"/>
    </row>
    <row r="18" spans="1:21" ht="39" customHeight="1" x14ac:dyDescent="0.35">
      <c r="A18" s="323" t="s">
        <v>331</v>
      </c>
      <c r="B18" s="307" t="s">
        <v>117</v>
      </c>
      <c r="C18" s="86" t="s">
        <v>332</v>
      </c>
      <c r="D18" s="86" t="s">
        <v>254</v>
      </c>
      <c r="E18" s="310"/>
      <c r="F18" s="310" t="s">
        <v>101</v>
      </c>
      <c r="G18" s="310" t="s">
        <v>101</v>
      </c>
      <c r="H18" s="310" t="s">
        <v>101</v>
      </c>
      <c r="I18" s="310" t="s">
        <v>101</v>
      </c>
      <c r="J18" s="310" t="s">
        <v>159</v>
      </c>
      <c r="K18" s="319" t="s">
        <v>435</v>
      </c>
      <c r="L18" s="314"/>
      <c r="M18" s="310"/>
      <c r="N18" s="379"/>
      <c r="Q18" s="12" t="str">
        <f>IF(OR(J18='Drop downs'!$G$5), B18&amp;": "&amp;K18&amp;CHAR(10),"")</f>
        <v/>
      </c>
      <c r="R18" s="12" t="str">
        <f>IF(J18='Drop downs'!$G$2,B18&amp;": "&amp;K18&amp;""," ")</f>
        <v xml:space="preserve"> </v>
      </c>
      <c r="S18" s="12" t="str">
        <f>IF(GR2_Inclusive_Neighbourhoods!E18='Drop downs'!$B$6,GR2_Inclusive_Neighbourhoods!B18&amp;": "&amp;GR2_Inclusive_Neighbourhoods!K18&amp;"","")</f>
        <v>IIA2: The policy neither supports nor detracts from the achievement of the IIA objective.  Therefore a neutral effect is predicted.</v>
      </c>
      <c r="T18" t="str">
        <f>IF(M18&gt;0,B18&amp;":"&amp;M18&amp;"
","")</f>
        <v/>
      </c>
      <c r="U18" t="str">
        <f>IF(N18&gt;0,B18&amp;":"&amp;N18&amp;"
","")</f>
        <v/>
      </c>
    </row>
    <row r="19" spans="1:21" ht="50.25" customHeight="1" thickBot="1" x14ac:dyDescent="0.4">
      <c r="A19" s="324"/>
      <c r="B19" s="308"/>
      <c r="C19" s="19" t="s">
        <v>333</v>
      </c>
      <c r="D19" s="19" t="s">
        <v>254</v>
      </c>
      <c r="E19" s="270"/>
      <c r="F19" s="270"/>
      <c r="G19" s="270"/>
      <c r="H19" s="270"/>
      <c r="I19" s="270"/>
      <c r="J19" s="270"/>
      <c r="K19" s="320"/>
      <c r="L19" s="315"/>
      <c r="M19" s="270"/>
      <c r="N19" s="381"/>
      <c r="Q19" s="12"/>
      <c r="R19" s="12"/>
      <c r="S19" s="12"/>
    </row>
    <row r="20" spans="1:21" ht="72.5" x14ac:dyDescent="0.35">
      <c r="A20" s="316" t="s">
        <v>334</v>
      </c>
      <c r="B20" s="307" t="s">
        <v>118</v>
      </c>
      <c r="C20" s="79" t="s">
        <v>335</v>
      </c>
      <c r="D20" s="86" t="s">
        <v>254</v>
      </c>
      <c r="E20" s="310" t="s">
        <v>418</v>
      </c>
      <c r="F20" s="310" t="s">
        <v>419</v>
      </c>
      <c r="G20" s="310" t="s">
        <v>519</v>
      </c>
      <c r="H20" s="310" t="s">
        <v>477</v>
      </c>
      <c r="I20" s="310" t="s">
        <v>422</v>
      </c>
      <c r="J20" s="310" t="s">
        <v>157</v>
      </c>
      <c r="K20" s="319" t="s">
        <v>521</v>
      </c>
      <c r="L20" s="314"/>
      <c r="M20" s="310"/>
      <c r="N20" s="374" t="s">
        <v>522</v>
      </c>
      <c r="Q20" s="12" t="str">
        <f>IF(OR(J20='Drop downs'!$G$5), B20&amp;": "&amp;K20&amp;CHAR(10),"")</f>
        <v/>
      </c>
      <c r="R20" s="12" t="str">
        <f>IF(J20='Drop downs'!$G$2,B20&amp;": "&amp;K20&amp;""," ")</f>
        <v xml:space="preserve"> </v>
      </c>
      <c r="S20" s="12" t="str">
        <f>IF(GR2_Inclusive_Neighbourhoods!E20='Drop downs'!$B$6,GR2_Inclusive_Neighbourhoods!B20&amp;": "&amp;GR2_Inclusive_Neighbourhoods!K20&amp;"","")</f>
        <v/>
      </c>
      <c r="T20" t="str">
        <f>IF(M20&gt;0,B20&amp;":"&amp;M20&amp;"
","")</f>
        <v/>
      </c>
      <c r="U20" t="str">
        <f>IF(N20&gt;0,B20&amp;":"&amp;N20&amp;"
","")</f>
        <v xml:space="preserve">IIA3:The performance of this policy could be improved if it also encouraged developers to provide new or improved facilities such as community meeting facilities, education, retail, sports and leisure, health etc.  
</v>
      </c>
    </row>
    <row r="21" spans="1:21" x14ac:dyDescent="0.35">
      <c r="A21" s="317"/>
      <c r="B21" s="308"/>
      <c r="C21" s="3" t="s">
        <v>336</v>
      </c>
      <c r="D21" s="24" t="s">
        <v>254</v>
      </c>
      <c r="E21" s="298"/>
      <c r="F21" s="298"/>
      <c r="G21" s="298"/>
      <c r="H21" s="298"/>
      <c r="I21" s="298"/>
      <c r="J21" s="298"/>
      <c r="K21" s="236"/>
      <c r="L21" s="233"/>
      <c r="M21" s="298"/>
      <c r="N21" s="375"/>
      <c r="Q21" s="12"/>
      <c r="R21" s="12"/>
      <c r="S21" s="12"/>
    </row>
    <row r="22" spans="1:21" ht="14.5" customHeight="1" x14ac:dyDescent="0.35">
      <c r="A22" s="317"/>
      <c r="B22" s="308"/>
      <c r="C22" s="3" t="s">
        <v>337</v>
      </c>
      <c r="D22" s="24" t="s">
        <v>254</v>
      </c>
      <c r="E22" s="298"/>
      <c r="F22" s="298"/>
      <c r="G22" s="298"/>
      <c r="H22" s="298"/>
      <c r="I22" s="298"/>
      <c r="J22" s="298"/>
      <c r="K22" s="236"/>
      <c r="L22" s="233"/>
      <c r="M22" s="298"/>
      <c r="N22" s="375"/>
      <c r="Q22" s="12"/>
      <c r="R22" s="12"/>
      <c r="S22" s="12"/>
    </row>
    <row r="23" spans="1:21" x14ac:dyDescent="0.35">
      <c r="A23" s="317"/>
      <c r="B23" s="308"/>
      <c r="C23" s="3" t="s">
        <v>338</v>
      </c>
      <c r="D23" s="24" t="s">
        <v>254</v>
      </c>
      <c r="E23" s="298"/>
      <c r="F23" s="298"/>
      <c r="G23" s="298"/>
      <c r="H23" s="298"/>
      <c r="I23" s="298"/>
      <c r="J23" s="298"/>
      <c r="K23" s="236"/>
      <c r="L23" s="233"/>
      <c r="M23" s="298"/>
      <c r="N23" s="375"/>
      <c r="Q23" s="12"/>
      <c r="R23" s="12"/>
      <c r="S23" s="12"/>
    </row>
    <row r="24" spans="1:21" ht="14.5" customHeight="1" x14ac:dyDescent="0.35">
      <c r="A24" s="317"/>
      <c r="B24" s="308"/>
      <c r="C24" s="3" t="s">
        <v>339</v>
      </c>
      <c r="D24" s="24" t="s">
        <v>254</v>
      </c>
      <c r="E24" s="298"/>
      <c r="F24" s="298"/>
      <c r="G24" s="298"/>
      <c r="H24" s="298"/>
      <c r="I24" s="298"/>
      <c r="J24" s="298"/>
      <c r="K24" s="236"/>
      <c r="L24" s="233"/>
      <c r="M24" s="298"/>
      <c r="N24" s="375"/>
      <c r="Q24" s="12"/>
      <c r="R24" s="12"/>
      <c r="S24" s="12"/>
    </row>
    <row r="25" spans="1:21" ht="29" x14ac:dyDescent="0.35">
      <c r="A25" s="317"/>
      <c r="B25" s="308"/>
      <c r="C25" s="3" t="s">
        <v>340</v>
      </c>
      <c r="D25" s="24" t="s">
        <v>254</v>
      </c>
      <c r="E25" s="298"/>
      <c r="F25" s="298"/>
      <c r="G25" s="298"/>
      <c r="H25" s="298"/>
      <c r="I25" s="298"/>
      <c r="J25" s="298"/>
      <c r="K25" s="236"/>
      <c r="L25" s="233"/>
      <c r="M25" s="298"/>
      <c r="N25" s="375"/>
      <c r="Q25" s="12"/>
      <c r="R25" s="12"/>
      <c r="S25" s="12"/>
    </row>
    <row r="26" spans="1:21" ht="14.5" customHeight="1" x14ac:dyDescent="0.35">
      <c r="A26" s="317"/>
      <c r="B26" s="308"/>
      <c r="C26" s="3" t="s">
        <v>341</v>
      </c>
      <c r="D26" s="24" t="s">
        <v>250</v>
      </c>
      <c r="E26" s="298"/>
      <c r="F26" s="298"/>
      <c r="G26" s="298"/>
      <c r="H26" s="298"/>
      <c r="I26" s="298"/>
      <c r="J26" s="298"/>
      <c r="K26" s="236"/>
      <c r="L26" s="233"/>
      <c r="M26" s="298"/>
      <c r="N26" s="375"/>
      <c r="Q26" s="12"/>
      <c r="R26" s="12"/>
      <c r="S26" s="12"/>
    </row>
    <row r="27" spans="1:21" ht="49.5" customHeight="1" thickBot="1" x14ac:dyDescent="0.4">
      <c r="A27" s="318"/>
      <c r="B27" s="308"/>
      <c r="C27" s="15" t="s">
        <v>342</v>
      </c>
      <c r="D27" s="19" t="s">
        <v>250</v>
      </c>
      <c r="E27" s="270"/>
      <c r="F27" s="270"/>
      <c r="G27" s="270"/>
      <c r="H27" s="270"/>
      <c r="I27" s="270"/>
      <c r="J27" s="270"/>
      <c r="K27" s="320"/>
      <c r="L27" s="315"/>
      <c r="M27" s="270"/>
      <c r="N27" s="375"/>
      <c r="Q27" s="12"/>
      <c r="R27" s="12"/>
      <c r="S27" s="12"/>
    </row>
    <row r="28" spans="1:21" ht="29" x14ac:dyDescent="0.35">
      <c r="A28" s="316" t="s">
        <v>343</v>
      </c>
      <c r="B28" s="307" t="s">
        <v>119</v>
      </c>
      <c r="C28" s="85" t="s">
        <v>344</v>
      </c>
      <c r="D28" s="79" t="s">
        <v>250</v>
      </c>
      <c r="E28" s="310" t="s">
        <v>418</v>
      </c>
      <c r="F28" s="310" t="s">
        <v>419</v>
      </c>
      <c r="G28" s="310" t="s">
        <v>519</v>
      </c>
      <c r="H28" s="310" t="s">
        <v>477</v>
      </c>
      <c r="I28" s="310" t="s">
        <v>422</v>
      </c>
      <c r="J28" s="310" t="s">
        <v>157</v>
      </c>
      <c r="K28" s="319" t="s">
        <v>523</v>
      </c>
      <c r="L28" s="314"/>
      <c r="M28" s="310"/>
      <c r="N28" s="379"/>
      <c r="Q28" s="12" t="str">
        <f>IF(OR(J28='Drop downs'!$G$5), B28&amp;": "&amp;K28&amp;CHAR(10),"")</f>
        <v/>
      </c>
      <c r="R28" s="12" t="str">
        <f>IF(J28='Drop downs'!$G$2,B28&amp;": "&amp;K28&amp;""," ")</f>
        <v xml:space="preserve"> </v>
      </c>
      <c r="S28" s="12" t="str">
        <f>IF(GR2_Inclusive_Neighbourhoods!E28='Drop downs'!$B$6,GR2_Inclusive_Neighbourhoods!B28&amp;": "&amp;GR2_Inclusive_Neighbourhoods!K28&amp;"","")</f>
        <v/>
      </c>
      <c r="T28" t="str">
        <f>IF(M28&gt;0,B28&amp;":"&amp;M28&amp;"
","")</f>
        <v/>
      </c>
      <c r="U28" t="str">
        <f>IF(N28&gt;0,B28&amp;":"&amp;N28&amp;"
","")</f>
        <v/>
      </c>
    </row>
    <row r="29" spans="1:21" ht="29" x14ac:dyDescent="0.35">
      <c r="A29" s="317"/>
      <c r="B29" s="308"/>
      <c r="C29" s="83" t="s">
        <v>345</v>
      </c>
      <c r="D29" s="3" t="s">
        <v>254</v>
      </c>
      <c r="E29" s="298"/>
      <c r="F29" s="298"/>
      <c r="G29" s="298"/>
      <c r="H29" s="298"/>
      <c r="I29" s="298"/>
      <c r="J29" s="298"/>
      <c r="K29" s="236"/>
      <c r="L29" s="233"/>
      <c r="M29" s="298"/>
      <c r="N29" s="381"/>
      <c r="Q29" s="12"/>
      <c r="R29" s="12"/>
      <c r="S29" s="12"/>
    </row>
    <row r="30" spans="1:21" x14ac:dyDescent="0.35">
      <c r="A30" s="317"/>
      <c r="B30" s="308"/>
      <c r="C30" s="83" t="s">
        <v>346</v>
      </c>
      <c r="D30" s="3" t="s">
        <v>250</v>
      </c>
      <c r="E30" s="298"/>
      <c r="F30" s="298"/>
      <c r="G30" s="298"/>
      <c r="H30" s="298"/>
      <c r="I30" s="298"/>
      <c r="J30" s="298"/>
      <c r="K30" s="236"/>
      <c r="L30" s="233"/>
      <c r="M30" s="298"/>
      <c r="N30" s="381"/>
      <c r="Q30" s="12"/>
      <c r="R30" s="12"/>
      <c r="S30" s="12"/>
    </row>
    <row r="31" spans="1:21" ht="30" customHeight="1" x14ac:dyDescent="0.35">
      <c r="A31" s="317"/>
      <c r="B31" s="308"/>
      <c r="C31" s="83" t="s">
        <v>347</v>
      </c>
      <c r="D31" s="3" t="s">
        <v>254</v>
      </c>
      <c r="E31" s="298"/>
      <c r="F31" s="298"/>
      <c r="G31" s="298"/>
      <c r="H31" s="298"/>
      <c r="I31" s="298"/>
      <c r="J31" s="298"/>
      <c r="K31" s="236"/>
      <c r="L31" s="233"/>
      <c r="M31" s="298"/>
      <c r="N31" s="381"/>
      <c r="Q31" s="12"/>
      <c r="R31" s="12"/>
      <c r="S31" s="12"/>
    </row>
    <row r="32" spans="1:21" x14ac:dyDescent="0.35">
      <c r="A32" s="317"/>
      <c r="B32" s="308"/>
      <c r="C32" s="83" t="s">
        <v>524</v>
      </c>
      <c r="D32" s="3" t="s">
        <v>250</v>
      </c>
      <c r="E32" s="298"/>
      <c r="F32" s="298"/>
      <c r="G32" s="298"/>
      <c r="H32" s="298"/>
      <c r="I32" s="298"/>
      <c r="J32" s="298"/>
      <c r="K32" s="236"/>
      <c r="L32" s="233"/>
      <c r="M32" s="298"/>
      <c r="N32" s="381"/>
      <c r="Q32" s="12"/>
      <c r="R32" s="12"/>
      <c r="S32" s="12"/>
    </row>
    <row r="33" spans="1:21" x14ac:dyDescent="0.35">
      <c r="A33" s="317"/>
      <c r="B33" s="308"/>
      <c r="C33" s="83" t="s">
        <v>349</v>
      </c>
      <c r="D33" s="3" t="s">
        <v>254</v>
      </c>
      <c r="E33" s="298"/>
      <c r="F33" s="298"/>
      <c r="G33" s="298"/>
      <c r="H33" s="298"/>
      <c r="I33" s="298"/>
      <c r="J33" s="298"/>
      <c r="K33" s="236"/>
      <c r="L33" s="233"/>
      <c r="M33" s="298"/>
      <c r="N33" s="381"/>
      <c r="Q33" s="12"/>
      <c r="R33" s="12"/>
      <c r="S33" s="12"/>
    </row>
    <row r="34" spans="1:21" x14ac:dyDescent="0.35">
      <c r="A34" s="317"/>
      <c r="B34" s="308"/>
      <c r="C34" s="83" t="s">
        <v>350</v>
      </c>
      <c r="D34" s="3" t="s">
        <v>254</v>
      </c>
      <c r="E34" s="298"/>
      <c r="F34" s="298"/>
      <c r="G34" s="298"/>
      <c r="H34" s="298"/>
      <c r="I34" s="298"/>
      <c r="J34" s="298"/>
      <c r="K34" s="236"/>
      <c r="L34" s="233"/>
      <c r="M34" s="298"/>
      <c r="N34" s="381"/>
      <c r="Q34" s="12"/>
      <c r="R34" s="12"/>
      <c r="S34" s="12"/>
    </row>
    <row r="35" spans="1:21" ht="117" customHeight="1" thickBot="1" x14ac:dyDescent="0.4">
      <c r="A35" s="318"/>
      <c r="B35" s="308"/>
      <c r="C35" s="100" t="s">
        <v>351</v>
      </c>
      <c r="D35" s="15" t="s">
        <v>254</v>
      </c>
      <c r="E35" s="270"/>
      <c r="F35" s="270"/>
      <c r="G35" s="270"/>
      <c r="H35" s="270"/>
      <c r="I35" s="270"/>
      <c r="J35" s="270"/>
      <c r="K35" s="320"/>
      <c r="L35" s="315"/>
      <c r="M35" s="270"/>
      <c r="N35" s="381"/>
      <c r="Q35" s="12"/>
      <c r="R35" s="12"/>
      <c r="S35" s="12"/>
    </row>
    <row r="36" spans="1:21" x14ac:dyDescent="0.35">
      <c r="A36" s="316" t="s">
        <v>352</v>
      </c>
      <c r="B36" s="307" t="s">
        <v>120</v>
      </c>
      <c r="C36" s="79" t="s">
        <v>353</v>
      </c>
      <c r="D36" s="79" t="s">
        <v>254</v>
      </c>
      <c r="E36" s="310"/>
      <c r="F36" s="310" t="s">
        <v>101</v>
      </c>
      <c r="G36" s="310" t="s">
        <v>101</v>
      </c>
      <c r="H36" s="310" t="s">
        <v>101</v>
      </c>
      <c r="I36" s="310" t="s">
        <v>101</v>
      </c>
      <c r="J36" s="310" t="s">
        <v>159</v>
      </c>
      <c r="K36" s="319" t="s">
        <v>435</v>
      </c>
      <c r="L36" s="314"/>
      <c r="M36" s="310"/>
      <c r="N36" s="379"/>
      <c r="Q36" s="12" t="str">
        <f>IF(OR(J36='Drop downs'!$G$5), B36&amp;": "&amp;K36&amp;CHAR(10),"")</f>
        <v/>
      </c>
      <c r="R36" s="12" t="str">
        <f>IF(J36='Drop downs'!$G$2,B36&amp;": "&amp;K36&amp;""," ")</f>
        <v xml:space="preserve"> </v>
      </c>
      <c r="S36" s="12" t="str">
        <f>IF(GR2_Inclusive_Neighbourhoods!E36='Drop downs'!$B$6,GR2_Inclusive_Neighbourhoods!B36&amp;": "&amp;GR2_Inclusive_Neighbourhoods!K36&amp;"","")</f>
        <v>IIA5: The policy neither supports nor detracts from the achievement of the IIA objective.  Therefore a neutral effect is predicted.</v>
      </c>
      <c r="T36" t="str">
        <f>IF(M36&gt;0,B36&amp;":"&amp;M36&amp;"
","")</f>
        <v/>
      </c>
      <c r="U36" t="str">
        <f>IF(N36&gt;0,B36&amp;":"&amp;N36&amp;"
","")</f>
        <v/>
      </c>
    </row>
    <row r="37" spans="1:21" ht="29" x14ac:dyDescent="0.35">
      <c r="A37" s="317"/>
      <c r="B37" s="308"/>
      <c r="C37" s="3" t="s">
        <v>354</v>
      </c>
      <c r="D37" s="3" t="s">
        <v>254</v>
      </c>
      <c r="E37" s="298"/>
      <c r="F37" s="298"/>
      <c r="G37" s="298"/>
      <c r="H37" s="298"/>
      <c r="I37" s="298"/>
      <c r="J37" s="298"/>
      <c r="K37" s="236"/>
      <c r="L37" s="233"/>
      <c r="M37" s="298"/>
      <c r="N37" s="381"/>
      <c r="Q37" s="12"/>
      <c r="R37" s="12"/>
      <c r="S37" s="12"/>
    </row>
    <row r="38" spans="1:21" x14ac:dyDescent="0.35">
      <c r="A38" s="317"/>
      <c r="B38" s="308"/>
      <c r="C38" s="3" t="s">
        <v>355</v>
      </c>
      <c r="D38" s="3" t="s">
        <v>254</v>
      </c>
      <c r="E38" s="298"/>
      <c r="F38" s="298"/>
      <c r="G38" s="298"/>
      <c r="H38" s="298"/>
      <c r="I38" s="298"/>
      <c r="J38" s="298"/>
      <c r="K38" s="236"/>
      <c r="L38" s="233"/>
      <c r="M38" s="298"/>
      <c r="N38" s="381"/>
      <c r="Q38" s="12"/>
      <c r="R38" s="12"/>
      <c r="S38" s="12"/>
    </row>
    <row r="39" spans="1:21" ht="29" x14ac:dyDescent="0.35">
      <c r="A39" s="317"/>
      <c r="B39" s="308"/>
      <c r="C39" s="3" t="s">
        <v>356</v>
      </c>
      <c r="D39" s="3" t="s">
        <v>254</v>
      </c>
      <c r="E39" s="298"/>
      <c r="F39" s="298"/>
      <c r="G39" s="298"/>
      <c r="H39" s="298"/>
      <c r="I39" s="298"/>
      <c r="J39" s="298"/>
      <c r="K39" s="236"/>
      <c r="L39" s="233"/>
      <c r="M39" s="298"/>
      <c r="N39" s="381"/>
      <c r="Q39" s="12"/>
      <c r="R39" s="12"/>
      <c r="S39" s="12"/>
    </row>
    <row r="40" spans="1:21" ht="43.5" x14ac:dyDescent="0.35">
      <c r="A40" s="317"/>
      <c r="B40" s="308"/>
      <c r="C40" s="3" t="s">
        <v>357</v>
      </c>
      <c r="D40" s="3" t="s">
        <v>254</v>
      </c>
      <c r="E40" s="298"/>
      <c r="F40" s="298"/>
      <c r="G40" s="298"/>
      <c r="H40" s="298"/>
      <c r="I40" s="298"/>
      <c r="J40" s="298"/>
      <c r="K40" s="236"/>
      <c r="L40" s="233"/>
      <c r="M40" s="298"/>
      <c r="N40" s="381"/>
      <c r="Q40" s="12"/>
      <c r="R40" s="12"/>
      <c r="S40" s="12"/>
    </row>
    <row r="41" spans="1:21" ht="29.5" thickBot="1" x14ac:dyDescent="0.4">
      <c r="A41" s="318"/>
      <c r="B41" s="308"/>
      <c r="C41" s="15" t="s">
        <v>358</v>
      </c>
      <c r="D41" s="15" t="s">
        <v>254</v>
      </c>
      <c r="E41" s="270"/>
      <c r="F41" s="270"/>
      <c r="G41" s="270"/>
      <c r="H41" s="270"/>
      <c r="I41" s="270"/>
      <c r="J41" s="270"/>
      <c r="K41" s="320"/>
      <c r="L41" s="315"/>
      <c r="M41" s="270"/>
      <c r="N41" s="381"/>
      <c r="Q41" s="12"/>
      <c r="R41" s="12"/>
      <c r="S41" s="12"/>
    </row>
    <row r="42" spans="1:21" ht="29" x14ac:dyDescent="0.35">
      <c r="A42" s="316" t="s">
        <v>359</v>
      </c>
      <c r="B42" s="307" t="s">
        <v>121</v>
      </c>
      <c r="C42" s="79" t="s">
        <v>360</v>
      </c>
      <c r="D42" s="79" t="s">
        <v>250</v>
      </c>
      <c r="E42" s="310" t="s">
        <v>418</v>
      </c>
      <c r="F42" s="310" t="s">
        <v>419</v>
      </c>
      <c r="G42" s="310" t="s">
        <v>519</v>
      </c>
      <c r="H42" s="310" t="s">
        <v>477</v>
      </c>
      <c r="I42" s="310" t="s">
        <v>422</v>
      </c>
      <c r="J42" s="310" t="s">
        <v>157</v>
      </c>
      <c r="K42" s="319" t="s">
        <v>525</v>
      </c>
      <c r="L42" s="314"/>
      <c r="M42" s="310"/>
      <c r="N42" s="379"/>
      <c r="Q42" s="12" t="str">
        <f>IF(OR(J42='Drop downs'!$G$5), B42&amp;": "&amp;K42&amp;CHAR(10),"")</f>
        <v/>
      </c>
      <c r="R42" s="12" t="str">
        <f>IF(J42='Drop downs'!$G$2,B42&amp;": "&amp;K42&amp;""," ")</f>
        <v xml:space="preserve"> </v>
      </c>
      <c r="S42" s="12" t="str">
        <f>IF(GR2_Inclusive_Neighbourhoods!E42='Drop downs'!$B$6,GR2_Inclusive_Neighbourhoods!B42&amp;": "&amp;GR2_Inclusive_Neighbourhoods!K42&amp;"","")</f>
        <v/>
      </c>
      <c r="T42" t="str">
        <f>IF(M42&gt;0,B42&amp;":"&amp;M42&amp;"
","")</f>
        <v/>
      </c>
      <c r="U42" t="str">
        <f>IF(N42&gt;0,B42&amp;":"&amp;N42&amp;"
","")</f>
        <v/>
      </c>
    </row>
    <row r="43" spans="1:21" ht="30" customHeight="1" x14ac:dyDescent="0.35">
      <c r="A43" s="317"/>
      <c r="B43" s="308"/>
      <c r="C43" s="3" t="s">
        <v>361</v>
      </c>
      <c r="D43" s="3" t="s">
        <v>254</v>
      </c>
      <c r="E43" s="298"/>
      <c r="F43" s="298"/>
      <c r="G43" s="298"/>
      <c r="H43" s="298"/>
      <c r="I43" s="298"/>
      <c r="J43" s="298"/>
      <c r="K43" s="236"/>
      <c r="L43" s="233"/>
      <c r="M43" s="298"/>
      <c r="N43" s="381"/>
      <c r="Q43" s="12"/>
      <c r="R43" s="12"/>
      <c r="S43" s="12"/>
    </row>
    <row r="44" spans="1:21" x14ac:dyDescent="0.35">
      <c r="A44" s="317"/>
      <c r="B44" s="308"/>
      <c r="C44" s="3" t="s">
        <v>362</v>
      </c>
      <c r="D44" s="3" t="s">
        <v>250</v>
      </c>
      <c r="E44" s="298"/>
      <c r="F44" s="298"/>
      <c r="G44" s="298"/>
      <c r="H44" s="298"/>
      <c r="I44" s="298"/>
      <c r="J44" s="298"/>
      <c r="K44" s="236"/>
      <c r="L44" s="233"/>
      <c r="M44" s="298"/>
      <c r="N44" s="381"/>
      <c r="Q44" s="12"/>
      <c r="R44" s="12"/>
      <c r="S44" s="12"/>
    </row>
    <row r="45" spans="1:21" x14ac:dyDescent="0.35">
      <c r="A45" s="317"/>
      <c r="B45" s="308"/>
      <c r="C45" s="3" t="s">
        <v>363</v>
      </c>
      <c r="D45" s="3" t="s">
        <v>250</v>
      </c>
      <c r="E45" s="298"/>
      <c r="F45" s="298"/>
      <c r="G45" s="298"/>
      <c r="H45" s="298"/>
      <c r="I45" s="298"/>
      <c r="J45" s="298"/>
      <c r="K45" s="236"/>
      <c r="L45" s="233"/>
      <c r="M45" s="298"/>
      <c r="N45" s="381"/>
      <c r="Q45" s="12"/>
      <c r="R45" s="12"/>
      <c r="S45" s="12"/>
    </row>
    <row r="46" spans="1:21" ht="112" customHeight="1" thickBot="1" x14ac:dyDescent="0.4">
      <c r="A46" s="318"/>
      <c r="B46" s="308"/>
      <c r="C46" s="15" t="s">
        <v>364</v>
      </c>
      <c r="D46" s="15" t="s">
        <v>254</v>
      </c>
      <c r="E46" s="270"/>
      <c r="F46" s="270"/>
      <c r="G46" s="270"/>
      <c r="H46" s="270"/>
      <c r="I46" s="270"/>
      <c r="J46" s="270"/>
      <c r="K46" s="320"/>
      <c r="L46" s="315"/>
      <c r="M46" s="270"/>
      <c r="N46" s="381"/>
      <c r="Q46" s="12"/>
      <c r="R46" s="12"/>
      <c r="S46" s="12"/>
    </row>
    <row r="47" spans="1:21" ht="43.5" x14ac:dyDescent="0.35">
      <c r="A47" s="316" t="s">
        <v>365</v>
      </c>
      <c r="B47" s="307" t="s">
        <v>122</v>
      </c>
      <c r="C47" s="79" t="s">
        <v>366</v>
      </c>
      <c r="D47" s="79" t="s">
        <v>254</v>
      </c>
      <c r="E47" s="310"/>
      <c r="F47" s="310" t="s">
        <v>101</v>
      </c>
      <c r="G47" s="310" t="s">
        <v>101</v>
      </c>
      <c r="H47" s="310" t="s">
        <v>101</v>
      </c>
      <c r="I47" s="310" t="s">
        <v>101</v>
      </c>
      <c r="J47" s="310" t="s">
        <v>159</v>
      </c>
      <c r="K47" s="319" t="s">
        <v>526</v>
      </c>
      <c r="L47" s="314"/>
      <c r="M47" s="310"/>
      <c r="N47" s="379"/>
      <c r="Q47" s="12" t="str">
        <f>IF(OR(J47='Drop downs'!$G$5), B47&amp;": "&amp;K47&amp;CHAR(10),"")</f>
        <v/>
      </c>
      <c r="R47" s="12" t="str">
        <f>IF(J47='Drop downs'!$G$2,B47&amp;": "&amp;K47&amp;""," ")</f>
        <v xml:space="preserve"> </v>
      </c>
      <c r="S47" s="12" t="str">
        <f>IF(GR2_Inclusive_Neighbourhoods!E47='Drop downs'!$B$6,GR2_Inclusive_Neighbourhoods!B47&amp;": "&amp;GR2_Inclusive_Neighbourhoods!K47&amp;"","")</f>
        <v>IIA7: The policy neither supports nor detracts from the achievement of the IIA objective.  These assessment questions are addressed by the High Quality Design policy (GR1). Therefore a neutral effect is predicted.</v>
      </c>
      <c r="T47" t="str">
        <f>IF(M47&gt;0,B47&amp;":"&amp;M47&amp;"
","")</f>
        <v/>
      </c>
      <c r="U47" t="str">
        <f>IF(N47&gt;0,B47&amp;":"&amp;N47&amp;"
","")</f>
        <v/>
      </c>
    </row>
    <row r="48" spans="1:21" ht="52.5" customHeight="1" thickBot="1" x14ac:dyDescent="0.4">
      <c r="A48" s="318"/>
      <c r="B48" s="308"/>
      <c r="C48" s="15" t="s">
        <v>367</v>
      </c>
      <c r="D48" s="15" t="s">
        <v>254</v>
      </c>
      <c r="E48" s="270"/>
      <c r="F48" s="270"/>
      <c r="G48" s="270"/>
      <c r="H48" s="270"/>
      <c r="I48" s="270"/>
      <c r="J48" s="270"/>
      <c r="K48" s="320"/>
      <c r="L48" s="315"/>
      <c r="M48" s="270"/>
      <c r="N48" s="381"/>
      <c r="Q48" s="12"/>
      <c r="R48" s="12"/>
      <c r="S48" s="12"/>
    </row>
    <row r="49" spans="1:21" ht="29" x14ac:dyDescent="0.35">
      <c r="A49" s="316" t="s">
        <v>368</v>
      </c>
      <c r="B49" s="307" t="s">
        <v>123</v>
      </c>
      <c r="C49" s="86" t="s">
        <v>369</v>
      </c>
      <c r="D49" s="86" t="s">
        <v>254</v>
      </c>
      <c r="E49" s="310"/>
      <c r="F49" s="310" t="s">
        <v>101</v>
      </c>
      <c r="G49" s="310" t="s">
        <v>101</v>
      </c>
      <c r="H49" s="310" t="s">
        <v>101</v>
      </c>
      <c r="I49" s="310" t="s">
        <v>101</v>
      </c>
      <c r="J49" s="310" t="s">
        <v>159</v>
      </c>
      <c r="K49" s="319" t="s">
        <v>435</v>
      </c>
      <c r="L49" s="314"/>
      <c r="M49" s="310"/>
      <c r="N49" s="379"/>
      <c r="Q49" s="12" t="str">
        <f>IF(OR(J49='Drop downs'!$G$5), B49&amp;": "&amp;K49&amp;CHAR(10),"")</f>
        <v/>
      </c>
      <c r="R49" s="12" t="str">
        <f>IF(J49='Drop downs'!$G$2,B49&amp;": "&amp;K49&amp;""," ")</f>
        <v xml:space="preserve"> </v>
      </c>
      <c r="S49" s="12" t="str">
        <f>IF(GR2_Inclusive_Neighbourhoods!E49='Drop downs'!$B$6,GR2_Inclusive_Neighbourhoods!B49&amp;": "&amp;GR2_Inclusive_Neighbourhoods!K49&amp;"","")</f>
        <v>IIA8: The policy neither supports nor detracts from the achievement of the IIA objective.  Therefore a neutral effect is predicted.</v>
      </c>
      <c r="T49" t="str">
        <f>IF(M49&gt;0,B49&amp;":"&amp;M49&amp;"
","")</f>
        <v/>
      </c>
      <c r="U49" t="str">
        <f>IF(N49&gt;0,B49&amp;":"&amp;N49&amp;"
","")</f>
        <v/>
      </c>
    </row>
    <row r="50" spans="1:21" x14ac:dyDescent="0.35">
      <c r="A50" s="317"/>
      <c r="B50" s="308"/>
      <c r="C50" s="24" t="s">
        <v>370</v>
      </c>
      <c r="D50" s="24" t="s">
        <v>254</v>
      </c>
      <c r="E50" s="298"/>
      <c r="F50" s="298"/>
      <c r="G50" s="298"/>
      <c r="H50" s="298"/>
      <c r="I50" s="298"/>
      <c r="J50" s="298"/>
      <c r="K50" s="236"/>
      <c r="L50" s="233"/>
      <c r="M50" s="298"/>
      <c r="N50" s="381"/>
      <c r="Q50" s="12"/>
      <c r="R50" s="12"/>
      <c r="S50" s="12"/>
    </row>
    <row r="51" spans="1:21" x14ac:dyDescent="0.35">
      <c r="A51" s="317"/>
      <c r="B51" s="308"/>
      <c r="C51" s="97" t="s">
        <v>371</v>
      </c>
      <c r="D51" s="24" t="s">
        <v>254</v>
      </c>
      <c r="E51" s="298"/>
      <c r="F51" s="298"/>
      <c r="G51" s="298"/>
      <c r="H51" s="298"/>
      <c r="I51" s="298"/>
      <c r="J51" s="298"/>
      <c r="K51" s="236"/>
      <c r="L51" s="233"/>
      <c r="M51" s="298"/>
      <c r="N51" s="381"/>
      <c r="Q51" s="12"/>
      <c r="R51" s="12"/>
      <c r="S51" s="12"/>
    </row>
    <row r="52" spans="1:21" x14ac:dyDescent="0.35">
      <c r="A52" s="317"/>
      <c r="B52" s="308"/>
      <c r="C52" s="24" t="s">
        <v>372</v>
      </c>
      <c r="D52" s="24" t="s">
        <v>254</v>
      </c>
      <c r="E52" s="298"/>
      <c r="F52" s="298"/>
      <c r="G52" s="298"/>
      <c r="H52" s="298"/>
      <c r="I52" s="298"/>
      <c r="J52" s="298"/>
      <c r="K52" s="236"/>
      <c r="L52" s="233"/>
      <c r="M52" s="298"/>
      <c r="N52" s="381"/>
      <c r="Q52" s="12"/>
      <c r="R52" s="12"/>
      <c r="S52" s="12"/>
    </row>
    <row r="53" spans="1:21" ht="15" thickBot="1" x14ac:dyDescent="0.4">
      <c r="A53" s="322"/>
      <c r="B53" s="309"/>
      <c r="C53" s="88" t="s">
        <v>373</v>
      </c>
      <c r="D53" s="88" t="s">
        <v>254</v>
      </c>
      <c r="E53" s="299"/>
      <c r="F53" s="299"/>
      <c r="G53" s="299"/>
      <c r="H53" s="299"/>
      <c r="I53" s="299"/>
      <c r="J53" s="299"/>
      <c r="K53" s="301"/>
      <c r="L53" s="303"/>
      <c r="M53" s="299"/>
      <c r="N53" s="380"/>
      <c r="Q53" s="12"/>
      <c r="R53" s="12"/>
      <c r="S53" s="12"/>
    </row>
    <row r="54" spans="1:21" ht="29.25" customHeight="1" x14ac:dyDescent="0.35">
      <c r="A54" s="321" t="s">
        <v>374</v>
      </c>
      <c r="B54" s="308" t="s">
        <v>124</v>
      </c>
      <c r="C54" s="96" t="s">
        <v>375</v>
      </c>
      <c r="D54" s="92" t="s">
        <v>254</v>
      </c>
      <c r="E54" s="272"/>
      <c r="F54" s="272" t="s">
        <v>101</v>
      </c>
      <c r="G54" s="272" t="s">
        <v>101</v>
      </c>
      <c r="H54" s="272" t="s">
        <v>101</v>
      </c>
      <c r="I54" s="272" t="s">
        <v>101</v>
      </c>
      <c r="J54" s="272" t="s">
        <v>159</v>
      </c>
      <c r="K54" s="300" t="s">
        <v>435</v>
      </c>
      <c r="L54" s="302"/>
      <c r="M54" s="272"/>
      <c r="N54" s="381"/>
      <c r="Q54" s="12" t="str">
        <f>IF(OR(J54='Drop downs'!$G$5), B54&amp;": "&amp;K54&amp;CHAR(10),"")</f>
        <v/>
      </c>
      <c r="R54" s="12" t="str">
        <f>IF(J54='Drop downs'!$G$2,B54&amp;": "&amp;K54&amp;""," ")</f>
        <v xml:space="preserve"> </v>
      </c>
      <c r="S54" s="12" t="str">
        <f>IF(GR2_Inclusive_Neighbourhoods!E54='Drop downs'!$B$6,GR2_Inclusive_Neighbourhoods!B54&amp;": "&amp;GR2_Inclusive_Neighbourhoods!K54&amp;"","")</f>
        <v>IIA9: The policy neither supports nor detracts from the achievement of the IIA objective.  Therefore a neutral effect is predicted.</v>
      </c>
      <c r="T54" t="str">
        <f>IF(M54&gt;0,B54&amp;":"&amp;M54&amp;"
","")</f>
        <v/>
      </c>
      <c r="U54" t="str">
        <f>IF(N54&gt;0,B54&amp;":"&amp;N54&amp;"
","")</f>
        <v/>
      </c>
    </row>
    <row r="55" spans="1:21" ht="14.5" customHeight="1" x14ac:dyDescent="0.35">
      <c r="A55" s="317"/>
      <c r="B55" s="308"/>
      <c r="C55" s="94" t="s">
        <v>376</v>
      </c>
      <c r="D55" s="24" t="s">
        <v>254</v>
      </c>
      <c r="E55" s="298"/>
      <c r="F55" s="298"/>
      <c r="G55" s="298"/>
      <c r="H55" s="298"/>
      <c r="I55" s="298"/>
      <c r="J55" s="298"/>
      <c r="K55" s="236"/>
      <c r="L55" s="233"/>
      <c r="M55" s="298"/>
      <c r="N55" s="381"/>
      <c r="Q55" s="12"/>
      <c r="R55" s="12"/>
      <c r="S55" s="12"/>
    </row>
    <row r="56" spans="1:21" ht="29.5" thickBot="1" x14ac:dyDescent="0.4">
      <c r="A56" s="318"/>
      <c r="B56" s="308"/>
      <c r="C56" s="98" t="s">
        <v>377</v>
      </c>
      <c r="D56" s="19" t="s">
        <v>254</v>
      </c>
      <c r="E56" s="270"/>
      <c r="F56" s="270"/>
      <c r="G56" s="270"/>
      <c r="H56" s="270"/>
      <c r="I56" s="270"/>
      <c r="J56" s="270"/>
      <c r="K56" s="320"/>
      <c r="L56" s="315"/>
      <c r="M56" s="270"/>
      <c r="N56" s="380"/>
      <c r="Q56" s="12"/>
      <c r="R56" s="12"/>
      <c r="S56" s="12"/>
    </row>
    <row r="57" spans="1:21" x14ac:dyDescent="0.35">
      <c r="A57" s="316" t="s">
        <v>378</v>
      </c>
      <c r="B57" s="307" t="s">
        <v>125</v>
      </c>
      <c r="C57" s="86" t="s">
        <v>379</v>
      </c>
      <c r="D57" s="86" t="s">
        <v>254</v>
      </c>
      <c r="E57" s="310"/>
      <c r="F57" s="310" t="s">
        <v>101</v>
      </c>
      <c r="G57" s="310" t="s">
        <v>101</v>
      </c>
      <c r="H57" s="310" t="s">
        <v>101</v>
      </c>
      <c r="I57" s="310" t="s">
        <v>101</v>
      </c>
      <c r="J57" s="310" t="s">
        <v>159</v>
      </c>
      <c r="K57" s="319" t="s">
        <v>435</v>
      </c>
      <c r="L57" s="314"/>
      <c r="M57" s="310"/>
      <c r="N57" s="379"/>
      <c r="Q57" s="12" t="str">
        <f>IF(OR(J57='Drop downs'!$G$5), B57&amp;": "&amp;K57&amp;CHAR(10),"")</f>
        <v/>
      </c>
      <c r="R57" s="12" t="str">
        <f>IF(J57='Drop downs'!$G$2,B57&amp;": "&amp;K57&amp;""," ")</f>
        <v xml:space="preserve"> </v>
      </c>
      <c r="S57" s="12" t="str">
        <f>IF(GR2_Inclusive_Neighbourhoods!E57='Drop downs'!$B$6,GR2_Inclusive_Neighbourhoods!B57&amp;": "&amp;GR2_Inclusive_Neighbourhoods!K57&amp;"","")</f>
        <v>IIA10: The policy neither supports nor detracts from the achievement of the IIA objective.  Therefore a neutral effect is predicted.</v>
      </c>
      <c r="T57" t="str">
        <f>IF(M57&gt;0,B57&amp;":"&amp;M57&amp;"
","")</f>
        <v/>
      </c>
      <c r="U57" t="str">
        <f>IF(N57&gt;0,B57&amp;":"&amp;N57&amp;"
","")</f>
        <v/>
      </c>
    </row>
    <row r="58" spans="1:21" x14ac:dyDescent="0.35">
      <c r="A58" s="317"/>
      <c r="B58" s="308"/>
      <c r="C58" s="24" t="s">
        <v>380</v>
      </c>
      <c r="D58" s="24" t="s">
        <v>254</v>
      </c>
      <c r="E58" s="298"/>
      <c r="F58" s="298"/>
      <c r="G58" s="298"/>
      <c r="H58" s="298"/>
      <c r="I58" s="298"/>
      <c r="J58" s="298"/>
      <c r="K58" s="236"/>
      <c r="L58" s="233"/>
      <c r="M58" s="298"/>
      <c r="N58" s="381"/>
      <c r="Q58" s="12"/>
      <c r="R58" s="12"/>
      <c r="S58" s="12"/>
    </row>
    <row r="59" spans="1:21" x14ac:dyDescent="0.35">
      <c r="A59" s="317"/>
      <c r="B59" s="308"/>
      <c r="C59" s="24" t="s">
        <v>381</v>
      </c>
      <c r="D59" s="24" t="s">
        <v>254</v>
      </c>
      <c r="E59" s="298"/>
      <c r="F59" s="298"/>
      <c r="G59" s="298"/>
      <c r="H59" s="298"/>
      <c r="I59" s="298"/>
      <c r="J59" s="298"/>
      <c r="K59" s="236"/>
      <c r="L59" s="233"/>
      <c r="M59" s="298"/>
      <c r="N59" s="381"/>
      <c r="Q59" s="12"/>
      <c r="R59" s="12"/>
      <c r="S59" s="12"/>
    </row>
    <row r="60" spans="1:21" x14ac:dyDescent="0.35">
      <c r="A60" s="317"/>
      <c r="B60" s="308"/>
      <c r="C60" s="24" t="s">
        <v>382</v>
      </c>
      <c r="D60" s="24" t="s">
        <v>254</v>
      </c>
      <c r="E60" s="298"/>
      <c r="F60" s="298"/>
      <c r="G60" s="298"/>
      <c r="H60" s="298"/>
      <c r="I60" s="298"/>
      <c r="J60" s="298"/>
      <c r="K60" s="236"/>
      <c r="L60" s="233"/>
      <c r="M60" s="298"/>
      <c r="N60" s="381"/>
      <c r="Q60" s="12"/>
      <c r="R60" s="12"/>
      <c r="S60" s="12"/>
    </row>
    <row r="61" spans="1:21" x14ac:dyDescent="0.35">
      <c r="A61" s="317"/>
      <c r="B61" s="308"/>
      <c r="C61" s="24" t="s">
        <v>383</v>
      </c>
      <c r="D61" s="24" t="s">
        <v>254</v>
      </c>
      <c r="E61" s="298"/>
      <c r="F61" s="298"/>
      <c r="G61" s="298"/>
      <c r="H61" s="298"/>
      <c r="I61" s="298"/>
      <c r="J61" s="298"/>
      <c r="K61" s="236"/>
      <c r="L61" s="233"/>
      <c r="M61" s="298"/>
      <c r="N61" s="381"/>
      <c r="Q61" s="12"/>
      <c r="R61" s="12"/>
      <c r="S61" s="12"/>
    </row>
    <row r="62" spans="1:21" x14ac:dyDescent="0.35">
      <c r="A62" s="317"/>
      <c r="B62" s="308"/>
      <c r="C62" s="24" t="s">
        <v>384</v>
      </c>
      <c r="D62" s="24" t="s">
        <v>254</v>
      </c>
      <c r="E62" s="298"/>
      <c r="F62" s="298"/>
      <c r="G62" s="298"/>
      <c r="H62" s="298"/>
      <c r="I62" s="298"/>
      <c r="J62" s="298"/>
      <c r="K62" s="236"/>
      <c r="L62" s="233"/>
      <c r="M62" s="298"/>
      <c r="N62" s="381"/>
      <c r="Q62" s="12"/>
      <c r="R62" s="12"/>
      <c r="S62" s="12"/>
    </row>
    <row r="63" spans="1:21" ht="29" x14ac:dyDescent="0.35">
      <c r="A63" s="317"/>
      <c r="B63" s="308"/>
      <c r="C63" s="24" t="s">
        <v>385</v>
      </c>
      <c r="D63" s="24" t="s">
        <v>254</v>
      </c>
      <c r="E63" s="298"/>
      <c r="F63" s="298"/>
      <c r="G63" s="298"/>
      <c r="H63" s="298"/>
      <c r="I63" s="298"/>
      <c r="J63" s="298"/>
      <c r="K63" s="236"/>
      <c r="L63" s="233"/>
      <c r="M63" s="298"/>
      <c r="N63" s="381"/>
      <c r="Q63" s="12"/>
      <c r="R63" s="12"/>
      <c r="S63" s="12"/>
    </row>
    <row r="64" spans="1:21" ht="15" thickBot="1" x14ac:dyDescent="0.4">
      <c r="A64" s="322"/>
      <c r="B64" s="309"/>
      <c r="C64" s="88" t="s">
        <v>386</v>
      </c>
      <c r="D64" s="88" t="s">
        <v>254</v>
      </c>
      <c r="E64" s="299"/>
      <c r="F64" s="299"/>
      <c r="G64" s="299"/>
      <c r="H64" s="299"/>
      <c r="I64" s="299"/>
      <c r="J64" s="299"/>
      <c r="K64" s="301"/>
      <c r="L64" s="303"/>
      <c r="M64" s="299"/>
      <c r="N64" s="380"/>
      <c r="Q64" s="12"/>
      <c r="R64" s="12"/>
      <c r="S64" s="12"/>
    </row>
    <row r="65" spans="1:21" x14ac:dyDescent="0.35">
      <c r="A65" s="321" t="s">
        <v>387</v>
      </c>
      <c r="B65" s="308" t="s">
        <v>126</v>
      </c>
      <c r="C65" s="91" t="s">
        <v>388</v>
      </c>
      <c r="D65" s="92" t="s">
        <v>250</v>
      </c>
      <c r="E65" s="272" t="s">
        <v>432</v>
      </c>
      <c r="F65" s="272" t="s">
        <v>441</v>
      </c>
      <c r="G65" s="272" t="s">
        <v>424</v>
      </c>
      <c r="H65" s="272" t="s">
        <v>477</v>
      </c>
      <c r="I65" s="272" t="s">
        <v>422</v>
      </c>
      <c r="J65" s="272" t="s">
        <v>157</v>
      </c>
      <c r="K65" s="300" t="s">
        <v>527</v>
      </c>
      <c r="L65" s="302"/>
      <c r="M65" s="272"/>
      <c r="N65" s="379"/>
      <c r="Q65" s="12" t="str">
        <f>IF(OR(J65='Drop downs'!$G$5), B65&amp;": "&amp;K65&amp;CHAR(10),"")</f>
        <v/>
      </c>
      <c r="R65" s="12" t="str">
        <f>IF(J65='Drop downs'!$G$2,B65&amp;": "&amp;K65&amp;""," ")</f>
        <v xml:space="preserve"> </v>
      </c>
      <c r="S65" s="12" t="str">
        <f>IF(GR2_Inclusive_Neighbourhoods!E65='Drop downs'!$B$6,GR2_Inclusive_Neighbourhoods!B65&amp;": "&amp;GR2_Inclusive_Neighbourhoods!K65&amp;"","")</f>
        <v/>
      </c>
      <c r="T65" t="str">
        <f>IF(M65&gt;0,B65&amp;":"&amp;M65&amp;"
","")</f>
        <v/>
      </c>
      <c r="U65" t="str">
        <f>IF(N65&gt;0,B65&amp;":"&amp;N65&amp;"
","")</f>
        <v/>
      </c>
    </row>
    <row r="66" spans="1:21" x14ac:dyDescent="0.35">
      <c r="A66" s="317"/>
      <c r="B66" s="308"/>
      <c r="C66" s="83" t="s">
        <v>389</v>
      </c>
      <c r="D66" s="24" t="s">
        <v>250</v>
      </c>
      <c r="E66" s="298"/>
      <c r="F66" s="298"/>
      <c r="G66" s="298"/>
      <c r="H66" s="298"/>
      <c r="I66" s="298"/>
      <c r="J66" s="298"/>
      <c r="K66" s="236"/>
      <c r="L66" s="233"/>
      <c r="M66" s="298"/>
      <c r="N66" s="381"/>
      <c r="Q66" s="12"/>
      <c r="R66" s="12"/>
      <c r="S66" s="12"/>
    </row>
    <row r="67" spans="1:21" ht="29" x14ac:dyDescent="0.35">
      <c r="A67" s="317"/>
      <c r="B67" s="308"/>
      <c r="C67" s="83" t="s">
        <v>390</v>
      </c>
      <c r="D67" s="24" t="s">
        <v>250</v>
      </c>
      <c r="E67" s="298"/>
      <c r="F67" s="298"/>
      <c r="G67" s="298"/>
      <c r="H67" s="298"/>
      <c r="I67" s="298"/>
      <c r="J67" s="298"/>
      <c r="K67" s="236"/>
      <c r="L67" s="233"/>
      <c r="M67" s="298"/>
      <c r="N67" s="381"/>
      <c r="Q67" s="12"/>
      <c r="R67" s="12"/>
      <c r="S67" s="12"/>
    </row>
    <row r="68" spans="1:21" x14ac:dyDescent="0.35">
      <c r="A68" s="317"/>
      <c r="B68" s="308"/>
      <c r="C68" s="83" t="s">
        <v>391</v>
      </c>
      <c r="D68" s="24" t="s">
        <v>254</v>
      </c>
      <c r="E68" s="298"/>
      <c r="F68" s="298"/>
      <c r="G68" s="298"/>
      <c r="H68" s="298"/>
      <c r="I68" s="298"/>
      <c r="J68" s="298"/>
      <c r="K68" s="236"/>
      <c r="L68" s="233"/>
      <c r="M68" s="298"/>
      <c r="N68" s="381"/>
      <c r="Q68" s="12"/>
      <c r="R68" s="12"/>
      <c r="S68" s="12"/>
    </row>
    <row r="69" spans="1:21" x14ac:dyDescent="0.35">
      <c r="A69" s="317"/>
      <c r="B69" s="308"/>
      <c r="C69" s="83" t="s">
        <v>392</v>
      </c>
      <c r="D69" s="24" t="s">
        <v>250</v>
      </c>
      <c r="E69" s="298"/>
      <c r="F69" s="298"/>
      <c r="G69" s="298"/>
      <c r="H69" s="298"/>
      <c r="I69" s="298"/>
      <c r="J69" s="298"/>
      <c r="K69" s="236"/>
      <c r="L69" s="233"/>
      <c r="M69" s="298"/>
      <c r="N69" s="381"/>
      <c r="Q69" s="12"/>
      <c r="R69" s="12"/>
      <c r="S69" s="12"/>
    </row>
    <row r="70" spans="1:21" x14ac:dyDescent="0.35">
      <c r="A70" s="317"/>
      <c r="B70" s="308"/>
      <c r="C70" s="83" t="s">
        <v>393</v>
      </c>
      <c r="D70" s="24" t="s">
        <v>250</v>
      </c>
      <c r="E70" s="298"/>
      <c r="F70" s="298"/>
      <c r="G70" s="298"/>
      <c r="H70" s="298"/>
      <c r="I70" s="298"/>
      <c r="J70" s="298"/>
      <c r="K70" s="236"/>
      <c r="L70" s="233"/>
      <c r="M70" s="298"/>
      <c r="N70" s="381"/>
      <c r="Q70" s="12"/>
      <c r="R70" s="12"/>
      <c r="S70" s="12"/>
    </row>
    <row r="71" spans="1:21" ht="15" thickBot="1" x14ac:dyDescent="0.4">
      <c r="A71" s="322"/>
      <c r="B71" s="309"/>
      <c r="C71" s="93" t="s">
        <v>394</v>
      </c>
      <c r="D71" s="88" t="s">
        <v>254</v>
      </c>
      <c r="E71" s="299"/>
      <c r="F71" s="299"/>
      <c r="G71" s="299"/>
      <c r="H71" s="299"/>
      <c r="I71" s="299"/>
      <c r="J71" s="299"/>
      <c r="K71" s="301"/>
      <c r="L71" s="303"/>
      <c r="M71" s="299"/>
      <c r="N71" s="380"/>
      <c r="Q71" s="12"/>
      <c r="R71" s="12"/>
      <c r="S71" s="12"/>
    </row>
    <row r="72" spans="1:21" x14ac:dyDescent="0.35">
      <c r="A72" s="321" t="s">
        <v>395</v>
      </c>
      <c r="B72" s="308" t="s">
        <v>127</v>
      </c>
      <c r="C72" s="91" t="s">
        <v>396</v>
      </c>
      <c r="D72" s="92" t="s">
        <v>250</v>
      </c>
      <c r="E72" s="272"/>
      <c r="F72" s="272" t="s">
        <v>101</v>
      </c>
      <c r="G72" s="272" t="s">
        <v>101</v>
      </c>
      <c r="H72" s="272" t="s">
        <v>101</v>
      </c>
      <c r="I72" s="272" t="s">
        <v>101</v>
      </c>
      <c r="J72" s="272" t="s">
        <v>159</v>
      </c>
      <c r="K72" s="366" t="s">
        <v>528</v>
      </c>
      <c r="L72" s="302"/>
      <c r="M72" s="272"/>
      <c r="N72" s="379"/>
      <c r="Q72" s="12" t="str">
        <f>IF(OR(J72='Drop downs'!$G$5), B72&amp;": "&amp;K72&amp;CHAR(10),"")</f>
        <v/>
      </c>
      <c r="R72" s="12" t="str">
        <f>IF(J72='Drop downs'!$G$2,B72&amp;": "&amp;K72&amp;""," ")</f>
        <v xml:space="preserve"> </v>
      </c>
      <c r="S72" s="12" t="str">
        <f>IF(GR2_Inclusive_Neighbourhoods!E72='Drop downs'!$B$6,GR2_Inclusive_Neighbourhoods!B72&amp;": "&amp;GR2_Inclusive_Neighbourhoods!K72&amp;"","")</f>
        <v xml:space="preserve">IIA12: The policy requires the location, design and layout of development, and any associated improvements to the public realm, transport and other infrastructure to contribute to the creation of inclusive neighbourhoods. This could have relevance to local character and landscape. The policy encourages adaptation of heritage assets which could have indirect positive effects on townscape. Overall a neutral effect is identified as the policy does not specifically mention townscape, local character and distinctiveness and these matters are addressed by other policies within the Local Plan, such as the High Quality Design Policy (GR1). </v>
      </c>
      <c r="T72" t="str">
        <f>IF(M72&gt;0,B72&amp;":"&amp;M72&amp;"
","")</f>
        <v/>
      </c>
      <c r="U72" t="str">
        <f>IF(N72&gt;0,B73&amp;":"&amp;N72&amp;"
","")</f>
        <v/>
      </c>
    </row>
    <row r="73" spans="1:21" x14ac:dyDescent="0.35">
      <c r="A73" s="317"/>
      <c r="B73" s="308"/>
      <c r="C73" s="83" t="s">
        <v>397</v>
      </c>
      <c r="D73" s="24" t="s">
        <v>250</v>
      </c>
      <c r="E73" s="298"/>
      <c r="F73" s="298"/>
      <c r="G73" s="298"/>
      <c r="H73" s="298"/>
      <c r="I73" s="298"/>
      <c r="J73" s="298"/>
      <c r="K73" s="312"/>
      <c r="L73" s="233"/>
      <c r="M73" s="298"/>
      <c r="N73" s="381"/>
      <c r="Q73" s="12"/>
      <c r="R73" s="12"/>
      <c r="S73" s="12"/>
    </row>
    <row r="74" spans="1:21" x14ac:dyDescent="0.35">
      <c r="A74" s="317"/>
      <c r="B74" s="308"/>
      <c r="C74" s="83" t="s">
        <v>398</v>
      </c>
      <c r="D74" s="24" t="s">
        <v>254</v>
      </c>
      <c r="E74" s="298"/>
      <c r="F74" s="298"/>
      <c r="G74" s="298"/>
      <c r="H74" s="298"/>
      <c r="I74" s="298"/>
      <c r="J74" s="298"/>
      <c r="K74" s="312"/>
      <c r="L74" s="233"/>
      <c r="M74" s="298"/>
      <c r="N74" s="381"/>
      <c r="Q74" s="12"/>
      <c r="R74" s="12"/>
      <c r="S74" s="12"/>
    </row>
    <row r="75" spans="1:21" x14ac:dyDescent="0.35">
      <c r="A75" s="317"/>
      <c r="B75" s="308"/>
      <c r="C75" s="83" t="s">
        <v>399</v>
      </c>
      <c r="D75" s="24" t="s">
        <v>254</v>
      </c>
      <c r="E75" s="298"/>
      <c r="F75" s="298"/>
      <c r="G75" s="298"/>
      <c r="H75" s="298"/>
      <c r="I75" s="298"/>
      <c r="J75" s="298"/>
      <c r="K75" s="312"/>
      <c r="L75" s="233"/>
      <c r="M75" s="298"/>
      <c r="N75" s="381"/>
      <c r="Q75" s="12"/>
      <c r="R75" s="12"/>
      <c r="S75" s="12"/>
    </row>
    <row r="76" spans="1:21" ht="133.5" customHeight="1" thickBot="1" x14ac:dyDescent="0.4">
      <c r="A76" s="322"/>
      <c r="B76" s="309"/>
      <c r="C76" s="87" t="s">
        <v>400</v>
      </c>
      <c r="D76" s="88" t="s">
        <v>254</v>
      </c>
      <c r="E76" s="299"/>
      <c r="F76" s="299"/>
      <c r="G76" s="299"/>
      <c r="H76" s="299"/>
      <c r="I76" s="299"/>
      <c r="J76" s="299"/>
      <c r="K76" s="313"/>
      <c r="L76" s="303"/>
      <c r="M76" s="299"/>
      <c r="N76" s="380"/>
      <c r="Q76" s="12"/>
      <c r="R76" s="12"/>
      <c r="S76" s="12"/>
    </row>
    <row r="77" spans="1:21" x14ac:dyDescent="0.35">
      <c r="A77" s="304" t="s">
        <v>401</v>
      </c>
      <c r="B77" s="308" t="s">
        <v>128</v>
      </c>
      <c r="C77" s="91" t="s">
        <v>402</v>
      </c>
      <c r="D77" s="82" t="s">
        <v>254</v>
      </c>
      <c r="E77" s="272"/>
      <c r="F77" s="272" t="s">
        <v>101</v>
      </c>
      <c r="G77" s="272" t="s">
        <v>101</v>
      </c>
      <c r="H77" s="272" t="s">
        <v>101</v>
      </c>
      <c r="I77" s="272" t="s">
        <v>101</v>
      </c>
      <c r="J77" s="272" t="s">
        <v>159</v>
      </c>
      <c r="K77" s="300" t="s">
        <v>435</v>
      </c>
      <c r="L77" s="302"/>
      <c r="M77" s="272"/>
      <c r="N77" s="379"/>
      <c r="Q77" s="12" t="str">
        <f>IF(OR(J77='Drop downs'!$G$5), B77&amp;": "&amp;K77&amp;CHAR(10),"")</f>
        <v/>
      </c>
      <c r="R77" s="12" t="str">
        <f>IF(J77='Drop downs'!$G$2,B77&amp;": "&amp;K77&amp;""," ")</f>
        <v xml:space="preserve"> </v>
      </c>
      <c r="S77" s="12" t="str">
        <f>IF(GR2_Inclusive_Neighbourhoods!E77='Drop downs'!$B$6,GR2_Inclusive_Neighbourhoods!B77&amp;": "&amp;GR2_Inclusive_Neighbourhoods!K77&amp;"","")</f>
        <v>IIA13: The policy neither supports nor detracts from the achievement of the IIA objective.  Therefore a neutral effect is predicted.</v>
      </c>
      <c r="T77" t="str">
        <f>IF(M77&gt;0,B77&amp;":"&amp;M77&amp;"
","")</f>
        <v/>
      </c>
      <c r="U77" t="str">
        <f>IF(N77&gt;0,B77&amp;":"&amp;N77&amp;"
","")</f>
        <v/>
      </c>
    </row>
    <row r="78" spans="1:21" x14ac:dyDescent="0.35">
      <c r="A78" s="305"/>
      <c r="B78" s="308"/>
      <c r="C78" s="83" t="s">
        <v>403</v>
      </c>
      <c r="D78" s="3" t="s">
        <v>254</v>
      </c>
      <c r="E78" s="298"/>
      <c r="F78" s="298"/>
      <c r="G78" s="298"/>
      <c r="H78" s="298"/>
      <c r="I78" s="298"/>
      <c r="J78" s="298"/>
      <c r="K78" s="236"/>
      <c r="L78" s="233"/>
      <c r="M78" s="298"/>
      <c r="N78" s="381"/>
      <c r="Q78" s="12"/>
      <c r="R78" s="12"/>
      <c r="S78" s="12"/>
    </row>
    <row r="79" spans="1:21" x14ac:dyDescent="0.35">
      <c r="A79" s="305"/>
      <c r="B79" s="308"/>
      <c r="C79" s="83" t="s">
        <v>404</v>
      </c>
      <c r="D79" s="82" t="s">
        <v>254</v>
      </c>
      <c r="E79" s="298"/>
      <c r="F79" s="298"/>
      <c r="G79" s="298"/>
      <c r="H79" s="298"/>
      <c r="I79" s="298"/>
      <c r="J79" s="298"/>
      <c r="K79" s="236"/>
      <c r="L79" s="233"/>
      <c r="M79" s="298"/>
      <c r="N79" s="381"/>
      <c r="Q79" s="12"/>
      <c r="R79" s="12"/>
      <c r="S79" s="12"/>
    </row>
    <row r="80" spans="1:21" x14ac:dyDescent="0.35">
      <c r="A80" s="305"/>
      <c r="B80" s="308"/>
      <c r="C80" s="84" t="s">
        <v>405</v>
      </c>
      <c r="D80" s="82" t="s">
        <v>254</v>
      </c>
      <c r="E80" s="298"/>
      <c r="F80" s="298"/>
      <c r="G80" s="298"/>
      <c r="H80" s="298"/>
      <c r="I80" s="298"/>
      <c r="J80" s="298"/>
      <c r="K80" s="236"/>
      <c r="L80" s="233"/>
      <c r="M80" s="298"/>
      <c r="N80" s="381"/>
      <c r="Q80" s="12"/>
      <c r="R80" s="12"/>
      <c r="S80" s="12"/>
    </row>
    <row r="81" spans="1:21" ht="29" x14ac:dyDescent="0.35">
      <c r="A81" s="305"/>
      <c r="B81" s="308"/>
      <c r="C81" s="84" t="s">
        <v>406</v>
      </c>
      <c r="D81" s="82" t="s">
        <v>254</v>
      </c>
      <c r="E81" s="298"/>
      <c r="F81" s="298"/>
      <c r="G81" s="298"/>
      <c r="H81" s="298"/>
      <c r="I81" s="298"/>
      <c r="J81" s="298"/>
      <c r="K81" s="236"/>
      <c r="L81" s="233"/>
      <c r="M81" s="298"/>
      <c r="N81" s="381"/>
      <c r="Q81" s="12"/>
      <c r="R81" s="12"/>
      <c r="S81" s="12"/>
    </row>
    <row r="82" spans="1:21" ht="29" x14ac:dyDescent="0.35">
      <c r="A82" s="305"/>
      <c r="B82" s="308"/>
      <c r="C82" s="84" t="s">
        <v>407</v>
      </c>
      <c r="D82" s="82" t="s">
        <v>254</v>
      </c>
      <c r="E82" s="298"/>
      <c r="F82" s="298"/>
      <c r="G82" s="298"/>
      <c r="H82" s="298"/>
      <c r="I82" s="298"/>
      <c r="J82" s="298"/>
      <c r="K82" s="236"/>
      <c r="L82" s="233"/>
      <c r="M82" s="298"/>
      <c r="N82" s="381"/>
      <c r="Q82" s="12"/>
      <c r="R82" s="12"/>
      <c r="S82" s="12"/>
    </row>
    <row r="83" spans="1:21" ht="15" thickBot="1" x14ac:dyDescent="0.4">
      <c r="A83" s="306"/>
      <c r="B83" s="309"/>
      <c r="C83" s="90" t="s">
        <v>408</v>
      </c>
      <c r="D83" s="82" t="s">
        <v>254</v>
      </c>
      <c r="E83" s="299"/>
      <c r="F83" s="299"/>
      <c r="G83" s="299"/>
      <c r="H83" s="299"/>
      <c r="I83" s="299"/>
      <c r="J83" s="299"/>
      <c r="K83" s="301"/>
      <c r="L83" s="303"/>
      <c r="M83" s="299"/>
      <c r="N83" s="380"/>
      <c r="Q83" s="12"/>
      <c r="R83" s="12"/>
      <c r="S83" s="12"/>
    </row>
    <row r="84" spans="1:21" x14ac:dyDescent="0.35">
      <c r="A84" s="304" t="s">
        <v>409</v>
      </c>
      <c r="B84" s="308" t="s">
        <v>129</v>
      </c>
      <c r="C84" s="101" t="s">
        <v>410</v>
      </c>
      <c r="D84" s="82" t="s">
        <v>254</v>
      </c>
      <c r="E84" s="272"/>
      <c r="F84" s="272" t="s">
        <v>101</v>
      </c>
      <c r="G84" s="272" t="s">
        <v>101</v>
      </c>
      <c r="H84" s="272" t="s">
        <v>101</v>
      </c>
      <c r="I84" s="272" t="s">
        <v>101</v>
      </c>
      <c r="J84" s="272" t="s">
        <v>159</v>
      </c>
      <c r="K84" s="300" t="s">
        <v>435</v>
      </c>
      <c r="L84" s="302"/>
      <c r="M84" s="272"/>
      <c r="N84" s="379"/>
      <c r="Q84" s="12" t="str">
        <f>IF(OR(J84='Drop downs'!$G$5), B84&amp;": "&amp;K84&amp;CHAR(10),"")</f>
        <v/>
      </c>
      <c r="R84" s="12" t="str">
        <f>IF(J84='Drop downs'!$G$2,B84&amp;": "&amp;K84&amp;""," ")</f>
        <v xml:space="preserve"> </v>
      </c>
      <c r="S84" s="12" t="str">
        <f>IF(GR2_Inclusive_Neighbourhoods!E84='Drop downs'!$B$6,GR2_Inclusive_Neighbourhoods!B84&amp;": "&amp;GR2_Inclusive_Neighbourhoods!K84&amp;"","")</f>
        <v>IIA14: The policy neither supports nor detracts from the achievement of the IIA objective.  Therefore a neutral effect is predicted.</v>
      </c>
      <c r="T84" t="str">
        <f>IF(M84&gt;0,B84&amp;":"&amp;M84&amp;"
","")</f>
        <v/>
      </c>
      <c r="U84" t="str">
        <f>IF(N84&gt;0,B84&amp;":"&amp;N84&amp;"
","")</f>
        <v/>
      </c>
    </row>
    <row r="85" spans="1:21" x14ac:dyDescent="0.35">
      <c r="A85" s="305"/>
      <c r="B85" s="308"/>
      <c r="C85" s="84" t="s">
        <v>411</v>
      </c>
      <c r="D85" s="82" t="s">
        <v>254</v>
      </c>
      <c r="E85" s="298"/>
      <c r="F85" s="298"/>
      <c r="G85" s="298"/>
      <c r="H85" s="298"/>
      <c r="I85" s="298"/>
      <c r="J85" s="298"/>
      <c r="K85" s="236"/>
      <c r="L85" s="233"/>
      <c r="M85" s="298"/>
      <c r="N85" s="381"/>
      <c r="Q85" s="12"/>
      <c r="R85" s="12"/>
      <c r="S85" s="12"/>
    </row>
    <row r="86" spans="1:21" x14ac:dyDescent="0.35">
      <c r="A86" s="305"/>
      <c r="B86" s="308"/>
      <c r="C86" s="84" t="s">
        <v>412</v>
      </c>
      <c r="D86" s="82" t="s">
        <v>254</v>
      </c>
      <c r="E86" s="298"/>
      <c r="F86" s="298"/>
      <c r="G86" s="298"/>
      <c r="H86" s="298"/>
      <c r="I86" s="298"/>
      <c r="J86" s="298"/>
      <c r="K86" s="236"/>
      <c r="L86" s="233"/>
      <c r="M86" s="298"/>
      <c r="N86" s="381"/>
      <c r="Q86" s="12"/>
      <c r="R86" s="12"/>
      <c r="S86" s="12"/>
    </row>
    <row r="87" spans="1:21" ht="15" thickBot="1" x14ac:dyDescent="0.4">
      <c r="A87" s="306"/>
      <c r="B87" s="309"/>
      <c r="C87" s="87" t="s">
        <v>413</v>
      </c>
      <c r="D87" s="82" t="s">
        <v>254</v>
      </c>
      <c r="E87" s="299"/>
      <c r="F87" s="299"/>
      <c r="G87" s="299"/>
      <c r="H87" s="299"/>
      <c r="I87" s="299"/>
      <c r="J87" s="299"/>
      <c r="K87" s="301"/>
      <c r="L87" s="303"/>
      <c r="M87" s="299"/>
      <c r="N87" s="380"/>
      <c r="Q87" s="12" t="str">
        <f>IF(OR(J87='Drop downs'!$G$7,J87='Drop downs'!$G$5), B87&amp;": "&amp;K87&amp;CHAR(10),"")</f>
        <v/>
      </c>
      <c r="R87" s="12"/>
      <c r="S87" s="12" t="str">
        <f>IF(GR2_Inclusive_Neighbourhoods!E87='Drop downs'!$B$6,GR2_Inclusive_Neighbourhoods!B87&amp;": "&amp;GR2_Inclusive_Neighbourhoods!K87&amp;"","")</f>
        <v xml:space="preserve">: </v>
      </c>
    </row>
    <row r="88" spans="1:21" ht="15" thickBot="1" x14ac:dyDescent="0.4"/>
    <row r="89" spans="1:21" x14ac:dyDescent="0.35">
      <c r="A89" s="335" t="s">
        <v>57</v>
      </c>
      <c r="B89" s="336"/>
      <c r="C89" s="336"/>
      <c r="D89" s="336"/>
      <c r="E89" s="336"/>
      <c r="F89" s="336"/>
      <c r="G89" s="336"/>
      <c r="H89" s="336"/>
      <c r="I89" s="336"/>
      <c r="J89" s="336"/>
      <c r="K89" s="336"/>
      <c r="L89" s="336"/>
      <c r="M89" s="336"/>
      <c r="N89" s="337"/>
      <c r="O89" s="2"/>
      <c r="P89" s="2"/>
    </row>
    <row r="90" spans="1:21" s="2" customFormat="1" ht="129" customHeight="1" x14ac:dyDescent="0.35">
      <c r="A90" s="338" t="str">
        <f>Q8&amp;Q18&amp;Q20&amp;Q28&amp;Q36&amp;Q42&amp;Q47&amp;Q48&amp;Q49&amp;Q54&amp;Q57&amp;Q65&amp;Q72&amp;Q77&amp;Q84&amp;Q87</f>
        <v/>
      </c>
      <c r="B90" s="339"/>
      <c r="C90" s="339"/>
      <c r="D90" s="339"/>
      <c r="E90" s="339"/>
      <c r="F90" s="339"/>
      <c r="G90" s="339"/>
      <c r="H90" s="339"/>
      <c r="I90" s="339"/>
      <c r="J90" s="339"/>
      <c r="K90" s="339"/>
      <c r="L90" s="339"/>
      <c r="M90" s="339"/>
      <c r="N90" s="340"/>
    </row>
    <row r="91" spans="1:21" x14ac:dyDescent="0.35">
      <c r="A91" s="295" t="s">
        <v>59</v>
      </c>
      <c r="B91" s="296"/>
      <c r="C91" s="296"/>
      <c r="D91" s="296"/>
      <c r="E91" s="296"/>
      <c r="F91" s="296"/>
      <c r="G91" s="296"/>
      <c r="H91" s="296"/>
      <c r="I91" s="296"/>
      <c r="J91" s="296"/>
      <c r="K91" s="296"/>
      <c r="L91" s="296"/>
      <c r="M91" s="296"/>
      <c r="N91" s="297"/>
      <c r="O91" s="2"/>
      <c r="P91" s="2"/>
    </row>
    <row r="92" spans="1:21" ht="122.5" customHeight="1" x14ac:dyDescent="0.35">
      <c r="A92" s="338" t="str">
        <f>R8&amp;R18&amp;R20&amp;R28&amp;R36&amp;R42&amp;R47&amp;R48&amp;R49&amp;R54&amp;R57&amp;R65&amp;R72&amp;R77&amp;R84&amp;R87</f>
        <v xml:space="preserve">              </v>
      </c>
      <c r="B92" s="339"/>
      <c r="C92" s="339"/>
      <c r="D92" s="339"/>
      <c r="E92" s="339"/>
      <c r="F92" s="339"/>
      <c r="G92" s="339"/>
      <c r="H92" s="339"/>
      <c r="I92" s="339"/>
      <c r="J92" s="339"/>
      <c r="K92" s="339"/>
      <c r="L92" s="339"/>
      <c r="M92" s="339"/>
      <c r="N92" s="340"/>
      <c r="O92" s="2"/>
      <c r="P92" s="2"/>
    </row>
    <row r="93" spans="1:21" x14ac:dyDescent="0.35">
      <c r="A93" s="295" t="s">
        <v>61</v>
      </c>
      <c r="B93" s="296"/>
      <c r="C93" s="296"/>
      <c r="D93" s="296"/>
      <c r="E93" s="296"/>
      <c r="F93" s="296"/>
      <c r="G93" s="296"/>
      <c r="H93" s="296"/>
      <c r="I93" s="296"/>
      <c r="J93" s="296"/>
      <c r="K93" s="296"/>
      <c r="L93" s="296"/>
      <c r="M93" s="296"/>
      <c r="N93" s="297"/>
      <c r="O93" s="2"/>
      <c r="P93" s="2"/>
    </row>
    <row r="94" spans="1:21" ht="150" customHeight="1" x14ac:dyDescent="0.35">
      <c r="A94" s="292"/>
      <c r="B94" s="293"/>
      <c r="C94" s="293"/>
      <c r="D94" s="293"/>
      <c r="E94" s="293"/>
      <c r="F94" s="293"/>
      <c r="G94" s="293"/>
      <c r="H94" s="293"/>
      <c r="I94" s="293"/>
      <c r="J94" s="293"/>
      <c r="K94" s="293"/>
      <c r="L94" s="293"/>
      <c r="M94" s="293"/>
      <c r="N94" s="294"/>
      <c r="O94" s="2"/>
      <c r="P94" s="2"/>
    </row>
    <row r="95" spans="1:21" x14ac:dyDescent="0.35">
      <c r="A95" s="295" t="s">
        <v>46</v>
      </c>
      <c r="B95" s="296"/>
      <c r="C95" s="296"/>
      <c r="D95" s="296"/>
      <c r="E95" s="296"/>
      <c r="F95" s="296"/>
      <c r="G95" s="296"/>
      <c r="H95" s="296"/>
      <c r="I95" s="296"/>
      <c r="J95" s="296"/>
      <c r="K95" s="296"/>
      <c r="L95" s="296"/>
      <c r="M95" s="296"/>
      <c r="N95" s="297"/>
      <c r="O95" s="2"/>
      <c r="P95" s="2"/>
    </row>
    <row r="96" spans="1:21" ht="186.75" customHeight="1" x14ac:dyDescent="0.35">
      <c r="A96" s="292" t="str">
        <f>T8&amp;T18&amp;T20&amp;T28&amp;T36&amp;T42&amp;T47&amp;T49&amp;T54&amp;T57&amp;T65&amp;T72&amp;T77&amp;T84</f>
        <v/>
      </c>
      <c r="B96" s="293"/>
      <c r="C96" s="293"/>
      <c r="D96" s="293"/>
      <c r="E96" s="293"/>
      <c r="F96" s="293"/>
      <c r="G96" s="293"/>
      <c r="H96" s="293"/>
      <c r="I96" s="293"/>
      <c r="J96" s="293"/>
      <c r="K96" s="293"/>
      <c r="L96" s="293"/>
      <c r="M96" s="293"/>
      <c r="N96" s="294"/>
      <c r="O96" s="2"/>
      <c r="P96" s="2"/>
    </row>
    <row r="97" spans="1:16" x14ac:dyDescent="0.35">
      <c r="A97" s="295" t="s">
        <v>320</v>
      </c>
      <c r="B97" s="296"/>
      <c r="C97" s="296"/>
      <c r="D97" s="296"/>
      <c r="E97" s="296"/>
      <c r="F97" s="296"/>
      <c r="G97" s="296"/>
      <c r="H97" s="296"/>
      <c r="I97" s="296"/>
      <c r="J97" s="296"/>
      <c r="K97" s="296"/>
      <c r="L97" s="296"/>
      <c r="M97" s="296"/>
      <c r="N97" s="297"/>
      <c r="O97" s="2"/>
      <c r="P97" s="2"/>
    </row>
    <row r="98" spans="1:16" ht="65.150000000000006" customHeight="1" thickBot="1" x14ac:dyDescent="0.4">
      <c r="A98" s="385" t="str">
        <f>U8&amp;U18&amp;U20&amp;U28&amp;U36&amp;U42&amp;U47&amp;U49&amp;U54&amp;U57&amp;U65&amp;U72&amp;U77&amp;U84</f>
        <v xml:space="preserve">IIA3:The performance of this policy could be improved if it also encouraged developers to provide new or improved facilities such as community meeting facilities, education, retail, sports and leisure, health etc.  
</v>
      </c>
      <c r="B98" s="386"/>
      <c r="C98" s="386"/>
      <c r="D98" s="386"/>
      <c r="E98" s="386"/>
      <c r="F98" s="386"/>
      <c r="G98" s="386"/>
      <c r="H98" s="386"/>
      <c r="I98" s="386"/>
      <c r="J98" s="386"/>
      <c r="K98" s="386"/>
      <c r="L98" s="386"/>
      <c r="M98" s="386"/>
      <c r="N98" s="387"/>
      <c r="O98" s="2"/>
      <c r="P98" s="2"/>
    </row>
    <row r="99" spans="1:16" x14ac:dyDescent="0.35">
      <c r="O99" s="2"/>
      <c r="P99" s="2"/>
    </row>
  </sheetData>
  <sheetProtection algorithmName="SHA-512" hashValue="drmhdCZSsb9H1zRWS5cd2kVkm83ItqURdwq8zkfD3ntBcjG0v2/I+JFhrmSt0wAYnO548fynQaxgjoB6o0WyPw==" saltValue="Yv3tezBFxuIgzKdwViFxeg==" spinCount="100000" sheet="1" objects="1" scenarios="1"/>
  <autoFilter ref="A7:M87" xr:uid="{D2C47CAF-421C-4D58-AA7A-22430CCF83D7}"/>
  <mergeCells count="184">
    <mergeCell ref="A98:N98"/>
    <mergeCell ref="A92:N92"/>
    <mergeCell ref="A93:N93"/>
    <mergeCell ref="A94:N94"/>
    <mergeCell ref="A95:N95"/>
    <mergeCell ref="A96:N96"/>
    <mergeCell ref="A97:N97"/>
    <mergeCell ref="L84:L87"/>
    <mergeCell ref="M84:M87"/>
    <mergeCell ref="N84:N87"/>
    <mergeCell ref="A89:N89"/>
    <mergeCell ref="A90:N90"/>
    <mergeCell ref="A91:N91"/>
    <mergeCell ref="A84:A87"/>
    <mergeCell ref="B84:B87"/>
    <mergeCell ref="E84:E87"/>
    <mergeCell ref="F84:F87"/>
    <mergeCell ref="G84:G87"/>
    <mergeCell ref="H84:H87"/>
    <mergeCell ref="I84:I87"/>
    <mergeCell ref="J84:J87"/>
    <mergeCell ref="K84:K8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4874" priority="2">
      <formula>$D50="No"</formula>
    </cfRule>
  </conditionalFormatting>
  <conditionalFormatting sqref="C8:D87">
    <cfRule type="expression" dxfId="4873" priority="1">
      <formula>$D8="No"</formula>
    </cfRule>
  </conditionalFormatting>
  <conditionalFormatting sqref="J8 J18 J28 J49 J57 J65 J72 J77 J84">
    <cfRule type="cellIs" dxfId="4872" priority="34" operator="equal">
      <formula>"Significant Negative"</formula>
    </cfRule>
    <cfRule type="cellIs" dxfId="4871" priority="35" operator="equal">
      <formula>"Minor Negative"</formula>
    </cfRule>
    <cfRule type="cellIs" dxfId="4870" priority="36" operator="equal">
      <formula>"Uncertain"</formula>
    </cfRule>
    <cfRule type="cellIs" dxfId="4869" priority="37" operator="equal">
      <formula>"Neutral"</formula>
    </cfRule>
    <cfRule type="cellIs" dxfId="4868" priority="38" operator="equal">
      <formula>"Minor Positive"</formula>
    </cfRule>
    <cfRule type="cellIs" dxfId="4867" priority="39" operator="equal">
      <formula>"Significant Positive"</formula>
    </cfRule>
  </conditionalFormatting>
  <conditionalFormatting sqref="J20">
    <cfRule type="cellIs" dxfId="4866" priority="27" operator="equal">
      <formula>"Significant Positive"</formula>
    </cfRule>
    <cfRule type="cellIs" dxfId="4865" priority="22" operator="equal">
      <formula>"Significant Negative"</formula>
    </cfRule>
    <cfRule type="cellIs" dxfId="4864" priority="23" operator="equal">
      <formula>"Minor Negative"</formula>
    </cfRule>
    <cfRule type="cellIs" dxfId="4863" priority="24" operator="equal">
      <formula>"Uncertain"</formula>
    </cfRule>
    <cfRule type="cellIs" dxfId="4862" priority="25" operator="equal">
      <formula>"Neutral"</formula>
    </cfRule>
    <cfRule type="cellIs" dxfId="4861" priority="26" operator="equal">
      <formula>"Minor Positive"</formula>
    </cfRule>
  </conditionalFormatting>
  <conditionalFormatting sqref="J36">
    <cfRule type="cellIs" dxfId="4860" priority="16" operator="equal">
      <formula>"Significant Negative"</formula>
    </cfRule>
    <cfRule type="cellIs" dxfId="4859" priority="17" operator="equal">
      <formula>"Minor Negative"</formula>
    </cfRule>
    <cfRule type="cellIs" dxfId="4858" priority="18" operator="equal">
      <formula>"Uncertain"</formula>
    </cfRule>
    <cfRule type="cellIs" dxfId="4857" priority="19" operator="equal">
      <formula>"Neutral"</formula>
    </cfRule>
    <cfRule type="cellIs" dxfId="4856" priority="20" operator="equal">
      <formula>"Minor Positive"</formula>
    </cfRule>
    <cfRule type="cellIs" dxfId="4855" priority="21" operator="equal">
      <formula>"Significant Positive"</formula>
    </cfRule>
  </conditionalFormatting>
  <conditionalFormatting sqref="J42">
    <cfRule type="cellIs" dxfId="4854" priority="10" operator="equal">
      <formula>"Significant Negative"</formula>
    </cfRule>
    <cfRule type="cellIs" dxfId="4853" priority="11" operator="equal">
      <formula>"Minor Negative"</formula>
    </cfRule>
    <cfRule type="cellIs" dxfId="4852" priority="12" operator="equal">
      <formula>"Uncertain"</formula>
    </cfRule>
    <cfRule type="cellIs" dxfId="4851" priority="13" operator="equal">
      <formula>"Neutral"</formula>
    </cfRule>
    <cfRule type="cellIs" dxfId="4850" priority="14" operator="equal">
      <formula>"Minor Positive"</formula>
    </cfRule>
    <cfRule type="cellIs" dxfId="4849" priority="15" operator="equal">
      <formula>"Significant Positive"</formula>
    </cfRule>
  </conditionalFormatting>
  <conditionalFormatting sqref="J47">
    <cfRule type="cellIs" dxfId="4848" priority="28" operator="equal">
      <formula>"Significant Negative"</formula>
    </cfRule>
    <cfRule type="cellIs" dxfId="4847" priority="29" operator="equal">
      <formula>"Minor Negative"</formula>
    </cfRule>
    <cfRule type="cellIs" dxfId="4846" priority="30" operator="equal">
      <formula>"Uncertain"</formula>
    </cfRule>
    <cfRule type="cellIs" dxfId="4845" priority="31" operator="equal">
      <formula>"Neutral"</formula>
    </cfRule>
    <cfRule type="cellIs" dxfId="4844" priority="32" operator="equal">
      <formula>"Minor Positive"</formula>
    </cfRule>
    <cfRule type="cellIs" dxfId="4843" priority="33" operator="equal">
      <formula>"Significant Positive"</formula>
    </cfRule>
  </conditionalFormatting>
  <conditionalFormatting sqref="J54">
    <cfRule type="cellIs" dxfId="4842" priority="4" operator="equal">
      <formula>"Significant Negative"</formula>
    </cfRule>
    <cfRule type="cellIs" dxfId="4841" priority="5" operator="equal">
      <formula>"Minor Negative"</formula>
    </cfRule>
    <cfRule type="cellIs" dxfId="4840" priority="6" operator="equal">
      <formula>"Uncertain"</formula>
    </cfRule>
    <cfRule type="cellIs" dxfId="4839" priority="7" operator="equal">
      <formula>"Neutral"</formula>
    </cfRule>
    <cfRule type="cellIs" dxfId="4838" priority="8" operator="equal">
      <formula>"Minor Positive"</formula>
    </cfRule>
    <cfRule type="cellIs" dxfId="4837" priority="9" operator="equal">
      <formula>"Significant Positive"</formula>
    </cfRule>
  </conditionalFormatting>
  <dataValidations count="6">
    <dataValidation type="list" allowBlank="1" showInputMessage="1" showErrorMessage="1" sqref="J8:J87" xr:uid="{9090526E-9FC9-432E-8DEF-E9C89E27B049}">
      <formula1>"Significant  Positive, Minor Positive, Neutral, Uncertain, Minor Negative, Significant Negative"</formula1>
    </dataValidation>
    <dataValidation type="list" allowBlank="1" showInputMessage="1" showErrorMessage="1" sqref="I8:I87" xr:uid="{0D5DEAFC-0EA5-4B91-ADDB-6DE95C52E2D2}">
      <formula1>"Permanent/Irreversible, Permanent/Reversible, Temporary/Irreversible, Temporary/Reversible, N/A"</formula1>
    </dataValidation>
    <dataValidation type="list" allowBlank="1" showInputMessage="1" showErrorMessage="1" sqref="H8:H87" xr:uid="{622F810A-EFB3-4F58-9626-BE5F3DB56045}">
      <formula1>"Localised, Borough Wide, Regional, National, N/A"</formula1>
    </dataValidation>
    <dataValidation type="list" allowBlank="1" showInputMessage="1" showErrorMessage="1" sqref="G8:G87" xr:uid="{AB4E5819-5303-4289-898D-B0D7CC25B118}">
      <formula1>"Short (&lt;5yrs), Short/Medium, Medium (10yrs), Medium/Long, Long (20+yrs), N/A"</formula1>
    </dataValidation>
    <dataValidation type="list" allowBlank="1" showInputMessage="1" showErrorMessage="1" sqref="F8:F87" xr:uid="{D1035DC4-67F5-458A-AD74-C94310E2857D}">
      <formula1>"Low, Medium, High, N/A"</formula1>
    </dataValidation>
    <dataValidation type="list" allowBlank="1" showInputMessage="1" showErrorMessage="1" sqref="E8:E87" xr:uid="{D4C2D720-1086-436B-8B3F-1B70D3768F44}">
      <formula1>"Direct, Indirect"</formula1>
    </dataValidation>
  </dataValidations>
  <pageMargins left="0.7" right="0.7" top="0.75" bottom="0.75" header="0.3" footer="0.3"/>
  <pageSetup orientation="portrait" horizontalDpi="4294967293" verticalDpi="4294967293"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2FA2F-0E85-42F2-98F4-EC2507AE915B}">
  <sheetPr codeName="Sheet124">
    <tabColor theme="4" tint="0.79998168889431442"/>
  </sheetPr>
  <dimension ref="A1:V99"/>
  <sheetViews>
    <sheetView zoomScale="80" zoomScaleNormal="8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5" width="14.81640625" customWidth="1"/>
    <col min="16" max="16" width="32.1796875" customWidth="1"/>
    <col min="17" max="22" width="32.1796875" hidden="1" customWidth="1"/>
    <col min="23" max="23" width="0" hidden="1" customWidth="1"/>
  </cols>
  <sheetData>
    <row r="1" spans="1:22" x14ac:dyDescent="0.35">
      <c r="A1" s="74" t="s">
        <v>28</v>
      </c>
      <c r="C1" s="263" t="s">
        <v>529</v>
      </c>
      <c r="D1" s="263"/>
      <c r="E1" s="263"/>
      <c r="F1" s="264"/>
      <c r="G1" s="16"/>
      <c r="I1" s="7"/>
      <c r="J1" s="7"/>
      <c r="K1" s="7"/>
    </row>
    <row r="2" spans="1:22" x14ac:dyDescent="0.35">
      <c r="A2" s="74" t="s">
        <v>29</v>
      </c>
      <c r="B2" s="9"/>
      <c r="C2" s="263" t="s">
        <v>471</v>
      </c>
      <c r="D2" s="263"/>
      <c r="E2" s="263"/>
      <c r="F2" s="264"/>
      <c r="I2" s="8"/>
      <c r="J2" s="8"/>
      <c r="K2" s="8"/>
    </row>
    <row r="3" spans="1:22" x14ac:dyDescent="0.35">
      <c r="A3" s="75" t="s">
        <v>30</v>
      </c>
      <c r="B3" s="4"/>
      <c r="C3" s="47"/>
      <c r="D3" s="47"/>
      <c r="E3" s="47"/>
      <c r="F3" s="48"/>
      <c r="I3" s="8"/>
      <c r="J3" s="8"/>
      <c r="K3" s="8"/>
    </row>
    <row r="4" spans="1:22" ht="17.25" customHeight="1" x14ac:dyDescent="0.35">
      <c r="A4" s="75" t="s">
        <v>31</v>
      </c>
      <c r="B4" s="17"/>
      <c r="C4" s="229" t="s">
        <v>530</v>
      </c>
      <c r="D4" s="229"/>
      <c r="E4" s="229"/>
      <c r="F4" s="230"/>
      <c r="I4" s="8"/>
      <c r="J4" s="8"/>
      <c r="K4" s="8"/>
    </row>
    <row r="5" spans="1:22" ht="15" thickBot="1" x14ac:dyDescent="0.4"/>
    <row r="6" spans="1:22" ht="15" thickBot="1" x14ac:dyDescent="0.4">
      <c r="A6" s="394" t="s">
        <v>32</v>
      </c>
      <c r="B6" s="395"/>
      <c r="C6" s="395"/>
      <c r="D6" s="115"/>
      <c r="E6" s="347" t="s">
        <v>33</v>
      </c>
      <c r="F6" s="347"/>
      <c r="G6" s="347"/>
      <c r="H6" s="347"/>
      <c r="I6" s="347"/>
      <c r="J6" s="347"/>
      <c r="K6" s="347"/>
      <c r="L6" s="347"/>
      <c r="M6" s="347"/>
      <c r="N6" s="348"/>
      <c r="R6" s="18"/>
      <c r="S6" s="18"/>
      <c r="T6" s="18"/>
      <c r="U6" s="18"/>
    </row>
    <row r="7" spans="1:22" ht="47" thickBot="1" x14ac:dyDescent="0.4">
      <c r="A7" s="116" t="s">
        <v>317</v>
      </c>
      <c r="B7" s="103" t="s">
        <v>35</v>
      </c>
      <c r="C7" s="103" t="s">
        <v>318</v>
      </c>
      <c r="D7" s="103"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29.5" thickBot="1" x14ac:dyDescent="0.4">
      <c r="A8" s="316" t="s">
        <v>251</v>
      </c>
      <c r="B8" s="327" t="s">
        <v>116</v>
      </c>
      <c r="C8" s="86" t="s">
        <v>321</v>
      </c>
      <c r="D8" s="86" t="s">
        <v>254</v>
      </c>
      <c r="E8" s="325"/>
      <c r="F8" s="325" t="s">
        <v>101</v>
      </c>
      <c r="G8" s="325" t="s">
        <v>101</v>
      </c>
      <c r="H8" s="325" t="s">
        <v>101</v>
      </c>
      <c r="I8" s="325" t="s">
        <v>101</v>
      </c>
      <c r="J8" s="310" t="s">
        <v>159</v>
      </c>
      <c r="K8" s="319" t="s">
        <v>435</v>
      </c>
      <c r="L8" s="314"/>
      <c r="M8" s="310"/>
      <c r="N8" s="379"/>
      <c r="Q8" t="str">
        <f>IF(OR(J8='Drop downs'!$G$7,J8='Drop downs'!$G$5), B8&amp;": "&amp;K8&amp;CHAR(10),"")</f>
        <v/>
      </c>
      <c r="R8" s="12" t="str">
        <f>IF(J8='Drop downs'!$G$2,B8&amp;": "&amp;K8&amp;""," ")</f>
        <v xml:space="preserve"> </v>
      </c>
      <c r="S8" s="12" t="str">
        <f>IF(J8='Drop downs'!$G$2,B8&amp;": "&amp;K8&amp;""," ")</f>
        <v xml:space="preserve"> </v>
      </c>
      <c r="T8" s="12" t="str">
        <f>IF(GR3_Connecting_Places!E8='Drop downs'!$B$6,GR3_Connecting_Places!B8&amp;": "&amp;GR3_Connecting_Places!K8&amp;"","")</f>
        <v>IIA1: The policy neither supports nor detracts from the achievement of the IIA objective.  Therefore a neutral effect is predicted.</v>
      </c>
      <c r="U8" t="str">
        <f>IF(M8&gt;0,B8&amp;":"&amp;M8&amp;"
","")</f>
        <v/>
      </c>
      <c r="V8" t="str">
        <f>IF(N8&gt;0,B8&amp;":"&amp;N8&amp;"
","")</f>
        <v/>
      </c>
    </row>
    <row r="9" spans="1:22" ht="15" thickBot="1" x14ac:dyDescent="0.4">
      <c r="A9" s="317"/>
      <c r="B9" s="328"/>
      <c r="C9" s="24" t="s">
        <v>322</v>
      </c>
      <c r="D9" s="86" t="s">
        <v>254</v>
      </c>
      <c r="E9" s="326"/>
      <c r="F9" s="326"/>
      <c r="G9" s="326"/>
      <c r="H9" s="326"/>
      <c r="I9" s="326"/>
      <c r="J9" s="298"/>
      <c r="K9" s="236"/>
      <c r="L9" s="233"/>
      <c r="M9" s="298"/>
      <c r="N9" s="381"/>
      <c r="R9" s="12"/>
      <c r="S9" s="12"/>
      <c r="T9" s="12"/>
      <c r="U9" s="2"/>
    </row>
    <row r="10" spans="1:22" ht="15" thickBot="1" x14ac:dyDescent="0.4">
      <c r="A10" s="317"/>
      <c r="B10" s="328"/>
      <c r="C10" s="24" t="s">
        <v>323</v>
      </c>
      <c r="D10" s="86" t="s">
        <v>254</v>
      </c>
      <c r="E10" s="326"/>
      <c r="F10" s="326"/>
      <c r="G10" s="326"/>
      <c r="H10" s="326"/>
      <c r="I10" s="326"/>
      <c r="J10" s="298"/>
      <c r="K10" s="236"/>
      <c r="L10" s="233"/>
      <c r="M10" s="298"/>
      <c r="N10" s="381"/>
      <c r="R10" s="12"/>
      <c r="S10" s="12"/>
      <c r="T10" s="12"/>
    </row>
    <row r="11" spans="1:22" ht="15" thickBot="1" x14ac:dyDescent="0.4">
      <c r="A11" s="317"/>
      <c r="B11" s="328"/>
      <c r="C11" s="24" t="s">
        <v>324</v>
      </c>
      <c r="D11" s="86" t="s">
        <v>254</v>
      </c>
      <c r="E11" s="326"/>
      <c r="F11" s="326"/>
      <c r="G11" s="326"/>
      <c r="H11" s="326"/>
      <c r="I11" s="326"/>
      <c r="J11" s="298"/>
      <c r="K11" s="236"/>
      <c r="L11" s="233"/>
      <c r="M11" s="298"/>
      <c r="N11" s="381"/>
      <c r="R11" s="12"/>
      <c r="S11" s="12"/>
      <c r="T11" s="12"/>
    </row>
    <row r="12" spans="1:22" ht="15" thickBot="1" x14ac:dyDescent="0.4">
      <c r="A12" s="317"/>
      <c r="B12" s="328"/>
      <c r="C12" s="24" t="s">
        <v>325</v>
      </c>
      <c r="D12" s="86" t="s">
        <v>254</v>
      </c>
      <c r="E12" s="326"/>
      <c r="F12" s="326"/>
      <c r="G12" s="326"/>
      <c r="H12" s="326"/>
      <c r="I12" s="326"/>
      <c r="J12" s="298"/>
      <c r="K12" s="236"/>
      <c r="L12" s="233"/>
      <c r="M12" s="298"/>
      <c r="N12" s="381"/>
      <c r="R12" s="12"/>
      <c r="S12" s="12"/>
      <c r="T12" s="12"/>
    </row>
    <row r="13" spans="1:22" ht="15" thickBot="1" x14ac:dyDescent="0.4">
      <c r="A13" s="317"/>
      <c r="B13" s="328"/>
      <c r="C13" s="24" t="s">
        <v>326</v>
      </c>
      <c r="D13" s="86" t="s">
        <v>254</v>
      </c>
      <c r="E13" s="326"/>
      <c r="F13" s="326"/>
      <c r="G13" s="326"/>
      <c r="H13" s="326"/>
      <c r="I13" s="326"/>
      <c r="J13" s="298"/>
      <c r="K13" s="236"/>
      <c r="L13" s="233"/>
      <c r="M13" s="298"/>
      <c r="N13" s="381"/>
      <c r="R13" s="12"/>
      <c r="S13" s="12"/>
      <c r="T13" s="12"/>
    </row>
    <row r="14" spans="1:22" ht="15" thickBot="1" x14ac:dyDescent="0.4">
      <c r="A14" s="317"/>
      <c r="B14" s="328"/>
      <c r="C14" s="24" t="s">
        <v>327</v>
      </c>
      <c r="D14" s="86" t="s">
        <v>254</v>
      </c>
      <c r="E14" s="326"/>
      <c r="F14" s="326"/>
      <c r="G14" s="326"/>
      <c r="H14" s="326"/>
      <c r="I14" s="326"/>
      <c r="J14" s="298"/>
      <c r="K14" s="236"/>
      <c r="L14" s="233"/>
      <c r="M14" s="298"/>
      <c r="N14" s="381"/>
      <c r="R14" s="12"/>
      <c r="S14" s="12"/>
      <c r="T14" s="12"/>
    </row>
    <row r="15" spans="1:22" ht="15" thickBot="1" x14ac:dyDescent="0.4">
      <c r="A15" s="317"/>
      <c r="B15" s="328"/>
      <c r="C15" s="24" t="s">
        <v>328</v>
      </c>
      <c r="D15" s="86" t="s">
        <v>254</v>
      </c>
      <c r="E15" s="326"/>
      <c r="F15" s="326"/>
      <c r="G15" s="326"/>
      <c r="H15" s="326"/>
      <c r="I15" s="326"/>
      <c r="J15" s="298"/>
      <c r="K15" s="236"/>
      <c r="L15" s="233"/>
      <c r="M15" s="298"/>
      <c r="N15" s="381"/>
      <c r="R15" s="12"/>
      <c r="S15" s="12"/>
      <c r="T15" s="12"/>
    </row>
    <row r="16" spans="1:22" ht="29.5" thickBot="1" x14ac:dyDescent="0.4">
      <c r="A16" s="317"/>
      <c r="B16" s="328"/>
      <c r="C16" s="24" t="s">
        <v>329</v>
      </c>
      <c r="D16" s="86" t="s">
        <v>254</v>
      </c>
      <c r="E16" s="326"/>
      <c r="F16" s="326"/>
      <c r="G16" s="326"/>
      <c r="H16" s="326"/>
      <c r="I16" s="326"/>
      <c r="J16" s="298"/>
      <c r="K16" s="236"/>
      <c r="L16" s="233"/>
      <c r="M16" s="298"/>
      <c r="N16" s="381"/>
      <c r="R16" s="12"/>
      <c r="S16" s="12"/>
      <c r="T16" s="12"/>
    </row>
    <row r="17" spans="1:22" ht="15" thickBot="1" x14ac:dyDescent="0.4">
      <c r="A17" s="322"/>
      <c r="B17" s="396"/>
      <c r="C17" s="88" t="s">
        <v>330</v>
      </c>
      <c r="D17" s="86" t="s">
        <v>254</v>
      </c>
      <c r="E17" s="397"/>
      <c r="F17" s="397"/>
      <c r="G17" s="397"/>
      <c r="H17" s="397"/>
      <c r="I17" s="397"/>
      <c r="J17" s="299"/>
      <c r="K17" s="301"/>
      <c r="L17" s="303"/>
      <c r="M17" s="299"/>
      <c r="N17" s="380"/>
      <c r="R17" s="12"/>
      <c r="S17" s="12"/>
      <c r="T17" s="12"/>
    </row>
    <row r="18" spans="1:22" ht="39" customHeight="1" thickBot="1" x14ac:dyDescent="0.4">
      <c r="A18" s="323" t="s">
        <v>331</v>
      </c>
      <c r="B18" s="307" t="s">
        <v>117</v>
      </c>
      <c r="C18" s="86" t="s">
        <v>332</v>
      </c>
      <c r="D18" s="86" t="s">
        <v>254</v>
      </c>
      <c r="E18" s="310"/>
      <c r="F18" s="310" t="s">
        <v>101</v>
      </c>
      <c r="G18" s="310" t="s">
        <v>101</v>
      </c>
      <c r="H18" s="310" t="s">
        <v>101</v>
      </c>
      <c r="I18" s="310" t="s">
        <v>101</v>
      </c>
      <c r="J18" s="310" t="s">
        <v>159</v>
      </c>
      <c r="K18" s="319" t="s">
        <v>435</v>
      </c>
      <c r="L18" s="314"/>
      <c r="M18" s="310"/>
      <c r="N18" s="379"/>
      <c r="Q18" t="str">
        <f>IF(OR(J18='Drop downs'!$G$7,J18='Drop downs'!$G$5), B18&amp;": "&amp;K18&amp;CHAR(10),"")</f>
        <v/>
      </c>
      <c r="R18" s="12" t="str">
        <f>IF(J18='Drop downs'!$G$2,B18&amp;": "&amp;K18&amp;""," ")</f>
        <v xml:space="preserve"> </v>
      </c>
      <c r="S18" s="12" t="str">
        <f>IF(J18='Drop downs'!$G$2,B18&amp;": "&amp;K18&amp;""," ")</f>
        <v xml:space="preserve"> </v>
      </c>
      <c r="T18" s="12" t="str">
        <f>IF(GR3_Connecting_Places!E18='Drop downs'!$B$6,GR3_Connecting_Places!B18&amp;": "&amp;GR3_Connecting_Places!K18&amp;"","")</f>
        <v>IIA2: The policy neither supports nor detracts from the achievement of the IIA objective.  Therefore a neutral effect is predicted.</v>
      </c>
      <c r="U18" t="str">
        <f>IF(M18&gt;0,B18&amp;":"&amp;M18&amp;"
","")</f>
        <v/>
      </c>
      <c r="V18" t="str">
        <f>IF(N18&gt;0,B18&amp;":"&amp;N18&amp;"
","")</f>
        <v/>
      </c>
    </row>
    <row r="19" spans="1:22" ht="50.25" customHeight="1" thickBot="1" x14ac:dyDescent="0.4">
      <c r="A19" s="306"/>
      <c r="B19" s="309"/>
      <c r="C19" s="88" t="s">
        <v>333</v>
      </c>
      <c r="D19" s="86" t="s">
        <v>254</v>
      </c>
      <c r="E19" s="299"/>
      <c r="F19" s="299"/>
      <c r="G19" s="299"/>
      <c r="H19" s="299"/>
      <c r="I19" s="299"/>
      <c r="J19" s="299"/>
      <c r="K19" s="320"/>
      <c r="L19" s="303"/>
      <c r="M19" s="299"/>
      <c r="N19" s="380"/>
      <c r="R19" s="12"/>
      <c r="S19" s="12"/>
      <c r="T19" s="12"/>
    </row>
    <row r="20" spans="1:22" ht="73" thickBot="1" x14ac:dyDescent="0.4">
      <c r="A20" s="316" t="s">
        <v>334</v>
      </c>
      <c r="B20" s="307" t="s">
        <v>118</v>
      </c>
      <c r="C20" s="79" t="s">
        <v>335</v>
      </c>
      <c r="D20" s="86" t="s">
        <v>254</v>
      </c>
      <c r="E20" s="310" t="s">
        <v>432</v>
      </c>
      <c r="F20" s="310" t="s">
        <v>441</v>
      </c>
      <c r="G20" s="310" t="s">
        <v>519</v>
      </c>
      <c r="H20" s="310" t="s">
        <v>477</v>
      </c>
      <c r="I20" s="310" t="s">
        <v>422</v>
      </c>
      <c r="J20" s="310" t="s">
        <v>157</v>
      </c>
      <c r="K20" s="319" t="s">
        <v>531</v>
      </c>
      <c r="L20" s="314"/>
      <c r="M20" s="310"/>
      <c r="N20" s="374" t="s">
        <v>532</v>
      </c>
      <c r="Q20" t="str">
        <f>IF(OR(J20='Drop downs'!$G$7,J20='Drop downs'!$G$5), B20&amp;": "&amp;K20&amp;CHAR(10),"")</f>
        <v/>
      </c>
      <c r="R20" s="12" t="str">
        <f>IF(J20='Drop downs'!$G$2,B20&amp;": "&amp;K20&amp;""," ")</f>
        <v xml:space="preserve"> </v>
      </c>
      <c r="S20" s="12" t="str">
        <f>IF(J20='Drop downs'!$G$2,B20&amp;": "&amp;K20&amp;""," ")</f>
        <v xml:space="preserve"> </v>
      </c>
      <c r="T20" s="12" t="str">
        <f>IF(GR3_Connecting_Places!E20='Drop downs'!$B$6,GR3_Connecting_Places!B20&amp;": "&amp;GR3_Connecting_Places!K20&amp;"","")</f>
        <v/>
      </c>
      <c r="U20" t="str">
        <f>IF(M20&gt;0,B20&amp;":"&amp;M20&amp;"
","")</f>
        <v/>
      </c>
      <c r="V20" t="str">
        <f>IF(N20&gt;0,B20&amp;":"&amp;N20&amp;"
","")</f>
        <v xml:space="preserve">IIA3:The policy could perform more positively if it specifically encouraged accessible access for all, with dignity, and addressed any existing issues with accessibility in public spaces such as stepped access. 
</v>
      </c>
    </row>
    <row r="21" spans="1:22" ht="15" thickBot="1" x14ac:dyDescent="0.4">
      <c r="A21" s="317"/>
      <c r="B21" s="308"/>
      <c r="C21" s="3" t="s">
        <v>336</v>
      </c>
      <c r="D21" s="86" t="s">
        <v>254</v>
      </c>
      <c r="E21" s="298"/>
      <c r="F21" s="298"/>
      <c r="G21" s="298"/>
      <c r="H21" s="298"/>
      <c r="I21" s="298"/>
      <c r="J21" s="298"/>
      <c r="K21" s="236"/>
      <c r="L21" s="233"/>
      <c r="M21" s="298"/>
      <c r="N21" s="375"/>
      <c r="R21" s="12"/>
      <c r="S21" s="12"/>
      <c r="T21" s="12"/>
    </row>
    <row r="22" spans="1:22" ht="14.5" customHeight="1" thickBot="1" x14ac:dyDescent="0.4">
      <c r="A22" s="317"/>
      <c r="B22" s="308"/>
      <c r="C22" s="3" t="s">
        <v>337</v>
      </c>
      <c r="D22" s="86" t="s">
        <v>254</v>
      </c>
      <c r="E22" s="298"/>
      <c r="F22" s="298"/>
      <c r="G22" s="298"/>
      <c r="H22" s="298"/>
      <c r="I22" s="298"/>
      <c r="J22" s="298"/>
      <c r="K22" s="236"/>
      <c r="L22" s="233"/>
      <c r="M22" s="298"/>
      <c r="N22" s="375"/>
      <c r="R22" s="12"/>
      <c r="S22" s="12"/>
      <c r="T22" s="12"/>
    </row>
    <row r="23" spans="1:22" ht="15" thickBot="1" x14ac:dyDescent="0.4">
      <c r="A23" s="317"/>
      <c r="B23" s="308"/>
      <c r="C23" s="3" t="s">
        <v>338</v>
      </c>
      <c r="D23" s="86" t="s">
        <v>254</v>
      </c>
      <c r="E23" s="298"/>
      <c r="F23" s="298"/>
      <c r="G23" s="298"/>
      <c r="H23" s="298"/>
      <c r="I23" s="298"/>
      <c r="J23" s="298"/>
      <c r="K23" s="236"/>
      <c r="L23" s="233"/>
      <c r="M23" s="298"/>
      <c r="N23" s="375"/>
      <c r="R23" s="12"/>
      <c r="S23" s="12"/>
      <c r="T23" s="12"/>
    </row>
    <row r="24" spans="1:22" ht="14.5" customHeight="1" thickBot="1" x14ac:dyDescent="0.4">
      <c r="A24" s="317"/>
      <c r="B24" s="308"/>
      <c r="C24" s="3" t="s">
        <v>339</v>
      </c>
      <c r="D24" s="86" t="s">
        <v>254</v>
      </c>
      <c r="E24" s="298"/>
      <c r="F24" s="298"/>
      <c r="G24" s="298"/>
      <c r="H24" s="298"/>
      <c r="I24" s="298"/>
      <c r="J24" s="298"/>
      <c r="K24" s="236"/>
      <c r="L24" s="233"/>
      <c r="M24" s="298"/>
      <c r="N24" s="375"/>
      <c r="R24" s="12"/>
      <c r="S24" s="12"/>
      <c r="T24" s="12"/>
    </row>
    <row r="25" spans="1:22" ht="29" x14ac:dyDescent="0.35">
      <c r="A25" s="317"/>
      <c r="B25" s="308"/>
      <c r="C25" s="3" t="s">
        <v>340</v>
      </c>
      <c r="D25" s="86" t="s">
        <v>254</v>
      </c>
      <c r="E25" s="298"/>
      <c r="F25" s="298"/>
      <c r="G25" s="298"/>
      <c r="H25" s="298"/>
      <c r="I25" s="298"/>
      <c r="J25" s="298"/>
      <c r="K25" s="236"/>
      <c r="L25" s="233"/>
      <c r="M25" s="298"/>
      <c r="N25" s="375"/>
      <c r="R25" s="12"/>
      <c r="S25" s="12"/>
      <c r="T25" s="12"/>
    </row>
    <row r="26" spans="1:22" ht="14.5" customHeight="1" x14ac:dyDescent="0.35">
      <c r="A26" s="317"/>
      <c r="B26" s="308"/>
      <c r="C26" s="3" t="s">
        <v>341</v>
      </c>
      <c r="D26" s="24" t="s">
        <v>250</v>
      </c>
      <c r="E26" s="298"/>
      <c r="F26" s="298"/>
      <c r="G26" s="298"/>
      <c r="H26" s="298"/>
      <c r="I26" s="298"/>
      <c r="J26" s="298"/>
      <c r="K26" s="236"/>
      <c r="L26" s="233"/>
      <c r="M26" s="298"/>
      <c r="N26" s="375"/>
      <c r="R26" s="12"/>
      <c r="S26" s="12"/>
      <c r="T26" s="12"/>
    </row>
    <row r="27" spans="1:22" ht="29.5" thickBot="1" x14ac:dyDescent="0.4">
      <c r="A27" s="322"/>
      <c r="B27" s="309"/>
      <c r="C27" s="80" t="s">
        <v>342</v>
      </c>
      <c r="D27" s="88" t="s">
        <v>250</v>
      </c>
      <c r="E27" s="299"/>
      <c r="F27" s="299"/>
      <c r="G27" s="299"/>
      <c r="H27" s="299"/>
      <c r="I27" s="299"/>
      <c r="J27" s="299"/>
      <c r="K27" s="301"/>
      <c r="L27" s="303"/>
      <c r="M27" s="299"/>
      <c r="N27" s="376"/>
      <c r="R27" s="12"/>
      <c r="S27" s="12"/>
      <c r="T27" s="12"/>
    </row>
    <row r="28" spans="1:22" ht="29" x14ac:dyDescent="0.35">
      <c r="A28" s="316" t="s">
        <v>343</v>
      </c>
      <c r="B28" s="307" t="s">
        <v>119</v>
      </c>
      <c r="C28" s="85" t="s">
        <v>344</v>
      </c>
      <c r="D28" s="79" t="s">
        <v>250</v>
      </c>
      <c r="E28" s="310" t="s">
        <v>432</v>
      </c>
      <c r="F28" s="310" t="s">
        <v>419</v>
      </c>
      <c r="G28" s="310" t="s">
        <v>519</v>
      </c>
      <c r="H28" s="310" t="s">
        <v>477</v>
      </c>
      <c r="I28" s="310" t="s">
        <v>422</v>
      </c>
      <c r="J28" s="310" t="s">
        <v>157</v>
      </c>
      <c r="K28" s="319" t="s">
        <v>533</v>
      </c>
      <c r="L28" s="310"/>
      <c r="M28" s="310"/>
      <c r="N28" s="379"/>
      <c r="Q28" t="str">
        <f>IF(OR(J28='Drop downs'!$G$7,J28='Drop downs'!$G$5), B28&amp;": "&amp;K28&amp;CHAR(10),"")</f>
        <v/>
      </c>
      <c r="R28" s="12" t="str">
        <f>IF(J28='Drop downs'!$G$2,B28&amp;": "&amp;K28&amp;""," ")</f>
        <v xml:space="preserve"> </v>
      </c>
      <c r="S28" s="12" t="str">
        <f>IF(J28='Drop downs'!$G$2,B28&amp;": "&amp;K28&amp;""," ")</f>
        <v xml:space="preserve"> </v>
      </c>
      <c r="T28" s="12" t="str">
        <f>IF(GR3_Connecting_Places!E28='Drop downs'!$B$6,GR3_Connecting_Places!B28&amp;": "&amp;GR3_Connecting_Places!K28&amp;"","")</f>
        <v/>
      </c>
      <c r="U28" t="str">
        <f>IF(M28&gt;0,B28&amp;":"&amp;M28&amp;"
","")</f>
        <v/>
      </c>
      <c r="V28" t="str">
        <f>IF(N28&gt;0,B28&amp;":"&amp;N28&amp;"
","")</f>
        <v/>
      </c>
    </row>
    <row r="29" spans="1:22" ht="29" x14ac:dyDescent="0.35">
      <c r="A29" s="317"/>
      <c r="B29" s="308"/>
      <c r="C29" s="83" t="s">
        <v>345</v>
      </c>
      <c r="D29" s="3" t="s">
        <v>250</v>
      </c>
      <c r="E29" s="298"/>
      <c r="F29" s="298"/>
      <c r="G29" s="298"/>
      <c r="H29" s="298"/>
      <c r="I29" s="298"/>
      <c r="J29" s="298"/>
      <c r="K29" s="236"/>
      <c r="L29" s="298"/>
      <c r="M29" s="298"/>
      <c r="N29" s="381"/>
      <c r="R29" s="12"/>
      <c r="S29" s="12"/>
      <c r="T29" s="12"/>
    </row>
    <row r="30" spans="1:22" ht="15" thickBot="1" x14ac:dyDescent="0.4">
      <c r="A30" s="317"/>
      <c r="B30" s="308"/>
      <c r="C30" s="83" t="s">
        <v>346</v>
      </c>
      <c r="D30" s="3" t="s">
        <v>250</v>
      </c>
      <c r="E30" s="298"/>
      <c r="F30" s="298"/>
      <c r="G30" s="298"/>
      <c r="H30" s="298"/>
      <c r="I30" s="298"/>
      <c r="J30" s="298"/>
      <c r="K30" s="236"/>
      <c r="L30" s="298"/>
      <c r="M30" s="298"/>
      <c r="N30" s="381"/>
      <c r="R30" s="12"/>
      <c r="S30" s="12"/>
      <c r="T30" s="12"/>
    </row>
    <row r="31" spans="1:22" ht="30" customHeight="1" x14ac:dyDescent="0.35">
      <c r="A31" s="317"/>
      <c r="B31" s="308"/>
      <c r="C31" s="83" t="s">
        <v>347</v>
      </c>
      <c r="D31" s="86" t="s">
        <v>254</v>
      </c>
      <c r="E31" s="298"/>
      <c r="F31" s="298"/>
      <c r="G31" s="298"/>
      <c r="H31" s="298"/>
      <c r="I31" s="298"/>
      <c r="J31" s="298"/>
      <c r="K31" s="236"/>
      <c r="L31" s="298"/>
      <c r="M31" s="298"/>
      <c r="N31" s="381"/>
      <c r="R31" s="12"/>
      <c r="S31" s="12"/>
      <c r="T31" s="12"/>
    </row>
    <row r="32" spans="1:22" ht="15" thickBot="1" x14ac:dyDescent="0.4">
      <c r="A32" s="317"/>
      <c r="B32" s="308"/>
      <c r="C32" s="83" t="s">
        <v>348</v>
      </c>
      <c r="D32" s="3" t="s">
        <v>250</v>
      </c>
      <c r="E32" s="298"/>
      <c r="F32" s="298"/>
      <c r="G32" s="298"/>
      <c r="H32" s="298"/>
      <c r="I32" s="298"/>
      <c r="J32" s="298"/>
      <c r="K32" s="236"/>
      <c r="L32" s="298"/>
      <c r="M32" s="298"/>
      <c r="N32" s="381"/>
      <c r="R32" s="12"/>
      <c r="S32" s="12"/>
      <c r="T32" s="12"/>
    </row>
    <row r="33" spans="1:22" ht="15" thickBot="1" x14ac:dyDescent="0.4">
      <c r="A33" s="317"/>
      <c r="B33" s="308"/>
      <c r="C33" s="83" t="s">
        <v>349</v>
      </c>
      <c r="D33" s="86" t="s">
        <v>254</v>
      </c>
      <c r="E33" s="298"/>
      <c r="F33" s="298"/>
      <c r="G33" s="298"/>
      <c r="H33" s="298"/>
      <c r="I33" s="298"/>
      <c r="J33" s="298"/>
      <c r="K33" s="236"/>
      <c r="L33" s="298"/>
      <c r="M33" s="298"/>
      <c r="N33" s="381"/>
      <c r="R33" s="12"/>
      <c r="S33" s="12"/>
      <c r="T33" s="12"/>
    </row>
    <row r="34" spans="1:22" ht="15" thickBot="1" x14ac:dyDescent="0.4">
      <c r="A34" s="317"/>
      <c r="B34" s="308"/>
      <c r="C34" s="83" t="s">
        <v>350</v>
      </c>
      <c r="D34" s="86" t="s">
        <v>254</v>
      </c>
      <c r="E34" s="298"/>
      <c r="F34" s="298"/>
      <c r="G34" s="298"/>
      <c r="H34" s="298"/>
      <c r="I34" s="298"/>
      <c r="J34" s="298"/>
      <c r="K34" s="236"/>
      <c r="L34" s="298"/>
      <c r="M34" s="298"/>
      <c r="N34" s="381"/>
      <c r="R34" s="12"/>
      <c r="S34" s="12"/>
      <c r="T34" s="12"/>
    </row>
    <row r="35" spans="1:22" ht="15" thickBot="1" x14ac:dyDescent="0.4">
      <c r="A35" s="322"/>
      <c r="B35" s="309"/>
      <c r="C35" s="93" t="s">
        <v>351</v>
      </c>
      <c r="D35" s="86" t="s">
        <v>254</v>
      </c>
      <c r="E35" s="299"/>
      <c r="F35" s="299"/>
      <c r="G35" s="299"/>
      <c r="H35" s="299"/>
      <c r="I35" s="299"/>
      <c r="J35" s="299"/>
      <c r="K35" s="301"/>
      <c r="L35" s="299"/>
      <c r="M35" s="299"/>
      <c r="N35" s="380"/>
      <c r="R35" s="12"/>
      <c r="S35" s="12"/>
      <c r="T35" s="12"/>
    </row>
    <row r="36" spans="1:22" ht="15" thickBot="1" x14ac:dyDescent="0.4">
      <c r="A36" s="316" t="s">
        <v>352</v>
      </c>
      <c r="B36" s="307" t="s">
        <v>120</v>
      </c>
      <c r="C36" s="79" t="s">
        <v>353</v>
      </c>
      <c r="D36" s="86" t="s">
        <v>254</v>
      </c>
      <c r="E36" s="310"/>
      <c r="F36" s="310" t="s">
        <v>101</v>
      </c>
      <c r="G36" s="310" t="s">
        <v>101</v>
      </c>
      <c r="H36" s="310" t="s">
        <v>101</v>
      </c>
      <c r="I36" s="310" t="s">
        <v>101</v>
      </c>
      <c r="J36" s="310" t="s">
        <v>159</v>
      </c>
      <c r="K36" s="319" t="s">
        <v>435</v>
      </c>
      <c r="L36" s="314"/>
      <c r="M36" s="310"/>
      <c r="N36" s="379"/>
      <c r="Q36" t="str">
        <f>IF(OR(J36='Drop downs'!$G$7,J36='Drop downs'!$G$5), B36&amp;": "&amp;K36&amp;CHAR(10),"")</f>
        <v/>
      </c>
      <c r="R36" s="12" t="str">
        <f>IF(J36='Drop downs'!$G$2,B36&amp;": "&amp;K36&amp;""," ")</f>
        <v xml:space="preserve"> </v>
      </c>
      <c r="S36" s="12" t="str">
        <f>IF(J36='Drop downs'!$G$2,B36&amp;": "&amp;K36&amp;""," ")</f>
        <v xml:space="preserve"> </v>
      </c>
      <c r="T36" s="12" t="str">
        <f>IF(GR3_Connecting_Places!E36='Drop downs'!$B$6,GR3_Connecting_Places!B36&amp;": "&amp;GR3_Connecting_Places!K36&amp;"","")</f>
        <v>IIA5: The policy neither supports nor detracts from the achievement of the IIA objective.  Therefore a neutral effect is predicted.</v>
      </c>
      <c r="U36" t="str">
        <f>IF(M36&gt;0,B36&amp;":"&amp;M36&amp;"
","")</f>
        <v/>
      </c>
      <c r="V36" t="str">
        <f>IF(N36&gt;0,B36&amp;":"&amp;N36&amp;"
","")</f>
        <v/>
      </c>
    </row>
    <row r="37" spans="1:22" ht="29.5" thickBot="1" x14ac:dyDescent="0.4">
      <c r="A37" s="317"/>
      <c r="B37" s="308"/>
      <c r="C37" s="3" t="s">
        <v>354</v>
      </c>
      <c r="D37" s="86" t="s">
        <v>254</v>
      </c>
      <c r="E37" s="298"/>
      <c r="F37" s="298"/>
      <c r="G37" s="298"/>
      <c r="H37" s="298"/>
      <c r="I37" s="298"/>
      <c r="J37" s="298"/>
      <c r="K37" s="236"/>
      <c r="L37" s="233"/>
      <c r="M37" s="298"/>
      <c r="N37" s="381"/>
      <c r="R37" s="12"/>
      <c r="S37" s="12"/>
      <c r="T37" s="12"/>
    </row>
    <row r="38" spans="1:22" ht="15" thickBot="1" x14ac:dyDescent="0.4">
      <c r="A38" s="317"/>
      <c r="B38" s="308"/>
      <c r="C38" s="3" t="s">
        <v>355</v>
      </c>
      <c r="D38" s="86" t="s">
        <v>254</v>
      </c>
      <c r="E38" s="298"/>
      <c r="F38" s="298"/>
      <c r="G38" s="298"/>
      <c r="H38" s="298"/>
      <c r="I38" s="298"/>
      <c r="J38" s="298"/>
      <c r="K38" s="236"/>
      <c r="L38" s="233"/>
      <c r="M38" s="298"/>
      <c r="N38" s="381"/>
      <c r="R38" s="12"/>
      <c r="S38" s="12"/>
      <c r="T38" s="12"/>
    </row>
    <row r="39" spans="1:22" ht="29.5" thickBot="1" x14ac:dyDescent="0.4">
      <c r="A39" s="317"/>
      <c r="B39" s="308"/>
      <c r="C39" s="3" t="s">
        <v>356</v>
      </c>
      <c r="D39" s="86" t="s">
        <v>254</v>
      </c>
      <c r="E39" s="298"/>
      <c r="F39" s="298"/>
      <c r="G39" s="298"/>
      <c r="H39" s="298"/>
      <c r="I39" s="298"/>
      <c r="J39" s="298"/>
      <c r="K39" s="236"/>
      <c r="L39" s="233"/>
      <c r="M39" s="298"/>
      <c r="N39" s="381"/>
      <c r="R39" s="12"/>
      <c r="S39" s="12"/>
      <c r="T39" s="12"/>
    </row>
    <row r="40" spans="1:22" ht="44" thickBot="1" x14ac:dyDescent="0.4">
      <c r="A40" s="317"/>
      <c r="B40" s="308"/>
      <c r="C40" s="3" t="s">
        <v>357</v>
      </c>
      <c r="D40" s="86" t="s">
        <v>254</v>
      </c>
      <c r="E40" s="298"/>
      <c r="F40" s="298"/>
      <c r="G40" s="298"/>
      <c r="H40" s="298"/>
      <c r="I40" s="298"/>
      <c r="J40" s="298"/>
      <c r="K40" s="236"/>
      <c r="L40" s="233"/>
      <c r="M40" s="298"/>
      <c r="N40" s="381"/>
      <c r="R40" s="12"/>
      <c r="S40" s="12"/>
      <c r="T40" s="12"/>
    </row>
    <row r="41" spans="1:22" ht="29.5" thickBot="1" x14ac:dyDescent="0.4">
      <c r="A41" s="322"/>
      <c r="B41" s="309"/>
      <c r="C41" s="80" t="s">
        <v>358</v>
      </c>
      <c r="D41" s="86" t="s">
        <v>254</v>
      </c>
      <c r="E41" s="299"/>
      <c r="F41" s="299"/>
      <c r="G41" s="299"/>
      <c r="H41" s="299"/>
      <c r="I41" s="299"/>
      <c r="J41" s="299"/>
      <c r="K41" s="301"/>
      <c r="L41" s="303"/>
      <c r="M41" s="299"/>
      <c r="N41" s="380"/>
      <c r="R41" s="12"/>
      <c r="S41" s="12"/>
      <c r="T41" s="12"/>
    </row>
    <row r="42" spans="1:22" ht="29.5" thickBot="1" x14ac:dyDescent="0.4">
      <c r="A42" s="316" t="s">
        <v>359</v>
      </c>
      <c r="B42" s="307" t="s">
        <v>121</v>
      </c>
      <c r="C42" s="79" t="s">
        <v>360</v>
      </c>
      <c r="D42" s="79"/>
      <c r="E42" s="310" t="s">
        <v>418</v>
      </c>
      <c r="F42" s="310" t="s">
        <v>419</v>
      </c>
      <c r="G42" s="310" t="s">
        <v>519</v>
      </c>
      <c r="H42" s="310" t="s">
        <v>477</v>
      </c>
      <c r="I42" s="310" t="s">
        <v>422</v>
      </c>
      <c r="J42" s="310" t="s">
        <v>157</v>
      </c>
      <c r="K42" s="319" t="s">
        <v>534</v>
      </c>
      <c r="L42" s="314"/>
      <c r="M42" s="310"/>
      <c r="N42" s="374" t="s">
        <v>532</v>
      </c>
      <c r="Q42" t="str">
        <f>IF(OR(J42='Drop downs'!$G$7,J42='Drop downs'!$G$5), B42&amp;": "&amp;K42&amp;CHAR(10),"")</f>
        <v/>
      </c>
      <c r="R42" s="12" t="str">
        <f>IF(J42='Drop downs'!$G$2,B42&amp;": "&amp;K42&amp;""," ")</f>
        <v xml:space="preserve"> </v>
      </c>
      <c r="S42" s="12" t="str">
        <f>IF(J42='Drop downs'!$G$2,B42&amp;": "&amp;K42&amp;""," ")</f>
        <v xml:space="preserve"> </v>
      </c>
      <c r="T42" s="12" t="str">
        <f>IF(GR3_Connecting_Places!E42='Drop downs'!$B$6,GR3_Connecting_Places!B42&amp;": "&amp;GR3_Connecting_Places!K42&amp;"","")</f>
        <v/>
      </c>
      <c r="U42" t="str">
        <f>IF(M42&gt;0,B42&amp;":"&amp;M42&amp;"
","")</f>
        <v/>
      </c>
      <c r="V42" t="str">
        <f>IF(N42&gt;0,B42&amp;":"&amp;N42&amp;"
","")</f>
        <v xml:space="preserve">IIA6:The policy could perform more positively if it specifically encouraged accessible access for all, with dignity, and addressed any existing issues with accessibility in public spaces such as stepped access. 
</v>
      </c>
    </row>
    <row r="43" spans="1:22" ht="30" customHeight="1" x14ac:dyDescent="0.35">
      <c r="A43" s="317"/>
      <c r="B43" s="308"/>
      <c r="C43" s="3" t="s">
        <v>361</v>
      </c>
      <c r="D43" s="86" t="s">
        <v>254</v>
      </c>
      <c r="E43" s="298"/>
      <c r="F43" s="298"/>
      <c r="G43" s="298"/>
      <c r="H43" s="298"/>
      <c r="I43" s="298"/>
      <c r="J43" s="298"/>
      <c r="K43" s="236"/>
      <c r="L43" s="233"/>
      <c r="M43" s="298"/>
      <c r="N43" s="375"/>
      <c r="R43" s="12"/>
      <c r="S43" s="12"/>
      <c r="T43" s="12"/>
    </row>
    <row r="44" spans="1:22" x14ac:dyDescent="0.35">
      <c r="A44" s="317"/>
      <c r="B44" s="308"/>
      <c r="C44" s="3" t="s">
        <v>362</v>
      </c>
      <c r="D44" s="3"/>
      <c r="E44" s="298"/>
      <c r="F44" s="298"/>
      <c r="G44" s="298"/>
      <c r="H44" s="298"/>
      <c r="I44" s="298"/>
      <c r="J44" s="298"/>
      <c r="K44" s="236"/>
      <c r="L44" s="233"/>
      <c r="M44" s="298"/>
      <c r="N44" s="375"/>
      <c r="R44" s="12"/>
      <c r="S44" s="12"/>
      <c r="T44" s="12"/>
    </row>
    <row r="45" spans="1:22" x14ac:dyDescent="0.35">
      <c r="A45" s="317"/>
      <c r="B45" s="308"/>
      <c r="C45" s="3" t="s">
        <v>363</v>
      </c>
      <c r="D45" s="3"/>
      <c r="E45" s="298"/>
      <c r="F45" s="298"/>
      <c r="G45" s="298"/>
      <c r="H45" s="298"/>
      <c r="I45" s="298"/>
      <c r="J45" s="298"/>
      <c r="K45" s="236"/>
      <c r="L45" s="233"/>
      <c r="M45" s="298"/>
      <c r="N45" s="375"/>
      <c r="R45" s="12"/>
      <c r="S45" s="12"/>
      <c r="T45" s="12"/>
    </row>
    <row r="46" spans="1:22" ht="50.15" customHeight="1" thickBot="1" x14ac:dyDescent="0.4">
      <c r="A46" s="322"/>
      <c r="B46" s="309"/>
      <c r="C46" s="80" t="s">
        <v>364</v>
      </c>
      <c r="D46" s="80"/>
      <c r="E46" s="299"/>
      <c r="F46" s="299"/>
      <c r="G46" s="299"/>
      <c r="H46" s="299"/>
      <c r="I46" s="299"/>
      <c r="J46" s="299"/>
      <c r="K46" s="301"/>
      <c r="L46" s="303"/>
      <c r="M46" s="299"/>
      <c r="N46" s="376"/>
      <c r="R46" s="12"/>
      <c r="S46" s="12"/>
      <c r="T46" s="12"/>
    </row>
    <row r="47" spans="1:22" ht="43.5" x14ac:dyDescent="0.35">
      <c r="A47" s="316" t="s">
        <v>365</v>
      </c>
      <c r="B47" s="307" t="s">
        <v>122</v>
      </c>
      <c r="C47" s="79" t="s">
        <v>366</v>
      </c>
      <c r="D47" s="79"/>
      <c r="E47" s="310" t="s">
        <v>418</v>
      </c>
      <c r="F47" s="310" t="s">
        <v>419</v>
      </c>
      <c r="G47" s="310" t="s">
        <v>519</v>
      </c>
      <c r="H47" s="310" t="s">
        <v>477</v>
      </c>
      <c r="I47" s="310" t="s">
        <v>422</v>
      </c>
      <c r="J47" s="310" t="s">
        <v>157</v>
      </c>
      <c r="K47" s="319" t="s">
        <v>535</v>
      </c>
      <c r="L47" s="314"/>
      <c r="M47" s="310"/>
      <c r="N47" s="374" t="s">
        <v>536</v>
      </c>
      <c r="Q47" t="str">
        <f>IF(OR(J47='Drop downs'!$G$7,J47='Drop downs'!$G$5), B47&amp;": "&amp;K47&amp;CHAR(10),"")</f>
        <v/>
      </c>
      <c r="R47" s="12" t="str">
        <f>IF(J47='Drop downs'!$G$2,B47&amp;": "&amp;K47&amp;""," ")</f>
        <v xml:space="preserve"> </v>
      </c>
      <c r="S47" s="12" t="str">
        <f>IF(J47='Drop downs'!$G$2,B47&amp;": "&amp;K47&amp;""," ")</f>
        <v xml:space="preserve"> </v>
      </c>
      <c r="T47" s="12" t="str">
        <f>IF(GR3_Connecting_Places!E47='Drop downs'!$B$6,GR3_Connecting_Places!B47&amp;": "&amp;GR3_Connecting_Places!K47&amp;"","")</f>
        <v/>
      </c>
      <c r="U47" t="str">
        <f>IF(M47&gt;0,B47&amp;":"&amp;M47&amp;"
","")</f>
        <v/>
      </c>
      <c r="V47" t="str">
        <f>IF(N47&gt;0,B47&amp;":"&amp;N47&amp;"
","")</f>
        <v xml:space="preserve">IIA7:The policy could be improved with inclusion of requirements regarding the design of lighting of the public realm to ensure safety but also avoid unnecessary light pollution. 
</v>
      </c>
    </row>
    <row r="48" spans="1:22" ht="74.150000000000006" customHeight="1" thickBot="1" x14ac:dyDescent="0.4">
      <c r="A48" s="322"/>
      <c r="B48" s="309"/>
      <c r="C48" s="80" t="s">
        <v>367</v>
      </c>
      <c r="D48" s="80"/>
      <c r="E48" s="299"/>
      <c r="F48" s="299"/>
      <c r="G48" s="299"/>
      <c r="H48" s="299"/>
      <c r="I48" s="299"/>
      <c r="J48" s="299"/>
      <c r="K48" s="301"/>
      <c r="L48" s="303"/>
      <c r="M48" s="299"/>
      <c r="N48" s="376"/>
      <c r="R48" s="12"/>
      <c r="S48" s="12"/>
      <c r="T48" s="12" t="str">
        <f>IF(GR3_Connecting_Places!E48='Drop downs'!$B$6,GR3_Connecting_Places!B48&amp;": "&amp;GR3_Connecting_Places!K48&amp;"","")</f>
        <v xml:space="preserve">: </v>
      </c>
    </row>
    <row r="49" spans="1:22" ht="29" x14ac:dyDescent="0.35">
      <c r="A49" s="316" t="s">
        <v>368</v>
      </c>
      <c r="B49" s="307" t="s">
        <v>123</v>
      </c>
      <c r="C49" s="86" t="s">
        <v>369</v>
      </c>
      <c r="D49" s="86" t="s">
        <v>254</v>
      </c>
      <c r="E49" s="310" t="s">
        <v>418</v>
      </c>
      <c r="F49" s="310" t="s">
        <v>419</v>
      </c>
      <c r="G49" s="310" t="s">
        <v>537</v>
      </c>
      <c r="H49" s="310" t="s">
        <v>421</v>
      </c>
      <c r="I49" s="310" t="s">
        <v>422</v>
      </c>
      <c r="J49" s="310" t="s">
        <v>157</v>
      </c>
      <c r="K49" s="319" t="s">
        <v>538</v>
      </c>
      <c r="L49" s="314"/>
      <c r="M49" s="310"/>
      <c r="N49" s="374" t="s">
        <v>539</v>
      </c>
      <c r="Q49" t="str">
        <f>IF(OR(J49='Drop downs'!$G$7,J49='Drop downs'!$G$5), B49&amp;": "&amp;K49&amp;CHAR(10),"")</f>
        <v/>
      </c>
      <c r="R49" s="12" t="str">
        <f>IF(J49='Drop downs'!$G$2,B49&amp;": "&amp;K49&amp;""," ")</f>
        <v xml:space="preserve"> </v>
      </c>
      <c r="S49" s="12" t="str">
        <f>IF(J49='Drop downs'!$G$2,B49&amp;": "&amp;K49&amp;""," ")</f>
        <v xml:space="preserve"> </v>
      </c>
      <c r="T49" s="12" t="str">
        <f>IF(GR3_Connecting_Places!E49='Drop downs'!$B$6,GR3_Connecting_Places!B49&amp;": "&amp;GR3_Connecting_Places!K49&amp;"","")</f>
        <v/>
      </c>
      <c r="U49" t="str">
        <f>IF(M49&gt;0,B49&amp;":"&amp;M49&amp;"
","")</f>
        <v/>
      </c>
      <c r="V49" t="str">
        <f>IF(N49&gt;0,B49&amp;":"&amp;N49&amp;"
","")</f>
        <v xml:space="preserve">IIA8:The policy could be improved with inclusion of requirements regarding the energy efficiency of public realm lighting. 
</v>
      </c>
    </row>
    <row r="50" spans="1:22" ht="15" thickBot="1" x14ac:dyDescent="0.4">
      <c r="A50" s="317"/>
      <c r="B50" s="308"/>
      <c r="C50" s="24" t="s">
        <v>370</v>
      </c>
      <c r="D50" s="24" t="s">
        <v>250</v>
      </c>
      <c r="E50" s="298"/>
      <c r="F50" s="298"/>
      <c r="G50" s="298"/>
      <c r="H50" s="298"/>
      <c r="I50" s="298"/>
      <c r="J50" s="298"/>
      <c r="K50" s="236"/>
      <c r="L50" s="233"/>
      <c r="M50" s="298"/>
      <c r="N50" s="375"/>
      <c r="R50" s="12"/>
      <c r="S50" s="12"/>
      <c r="T50" s="12"/>
    </row>
    <row r="51" spans="1:22" x14ac:dyDescent="0.35">
      <c r="A51" s="317"/>
      <c r="B51" s="308"/>
      <c r="C51" s="97" t="s">
        <v>371</v>
      </c>
      <c r="D51" s="86" t="s">
        <v>254</v>
      </c>
      <c r="E51" s="298"/>
      <c r="F51" s="298"/>
      <c r="G51" s="298"/>
      <c r="H51" s="298"/>
      <c r="I51" s="298"/>
      <c r="J51" s="298"/>
      <c r="K51" s="236"/>
      <c r="L51" s="233"/>
      <c r="M51" s="298"/>
      <c r="N51" s="375"/>
      <c r="R51" s="12"/>
      <c r="S51" s="12"/>
      <c r="T51" s="12"/>
    </row>
    <row r="52" spans="1:22" x14ac:dyDescent="0.35">
      <c r="A52" s="317"/>
      <c r="B52" s="308"/>
      <c r="C52" s="24" t="s">
        <v>372</v>
      </c>
      <c r="D52" s="24" t="s">
        <v>250</v>
      </c>
      <c r="E52" s="298"/>
      <c r="F52" s="298"/>
      <c r="G52" s="298"/>
      <c r="H52" s="298"/>
      <c r="I52" s="298"/>
      <c r="J52" s="298"/>
      <c r="K52" s="236"/>
      <c r="L52" s="233"/>
      <c r="M52" s="298"/>
      <c r="N52" s="375"/>
      <c r="R52" s="12"/>
      <c r="S52" s="12"/>
      <c r="T52" s="12"/>
    </row>
    <row r="53" spans="1:22" ht="15" thickBot="1" x14ac:dyDescent="0.4">
      <c r="A53" s="322"/>
      <c r="B53" s="309"/>
      <c r="C53" s="88" t="s">
        <v>373</v>
      </c>
      <c r="D53" s="88" t="s">
        <v>250</v>
      </c>
      <c r="E53" s="299"/>
      <c r="F53" s="299"/>
      <c r="G53" s="299"/>
      <c r="H53" s="299"/>
      <c r="I53" s="299"/>
      <c r="J53" s="299"/>
      <c r="K53" s="301"/>
      <c r="L53" s="303"/>
      <c r="M53" s="299"/>
      <c r="N53" s="376"/>
      <c r="R53" s="12"/>
      <c r="S53" s="12"/>
      <c r="T53" s="12"/>
    </row>
    <row r="54" spans="1:22" ht="29.25" customHeight="1" x14ac:dyDescent="0.35">
      <c r="A54" s="321" t="s">
        <v>374</v>
      </c>
      <c r="B54" s="308" t="s">
        <v>124</v>
      </c>
      <c r="C54" s="96" t="s">
        <v>375</v>
      </c>
      <c r="D54" s="86" t="s">
        <v>254</v>
      </c>
      <c r="E54" s="272" t="s">
        <v>418</v>
      </c>
      <c r="F54" s="272" t="s">
        <v>441</v>
      </c>
      <c r="G54" s="272" t="s">
        <v>537</v>
      </c>
      <c r="H54" s="272" t="s">
        <v>477</v>
      </c>
      <c r="I54" s="272" t="s">
        <v>436</v>
      </c>
      <c r="J54" s="272" t="s">
        <v>157</v>
      </c>
      <c r="K54" s="300" t="s">
        <v>540</v>
      </c>
      <c r="L54" s="302"/>
      <c r="M54" s="272"/>
      <c r="N54" s="381"/>
      <c r="Q54" t="str">
        <f>IF(OR(J54='Drop downs'!$G$7,J54='Drop downs'!$G$5), B54&amp;": "&amp;K54&amp;CHAR(10),"")</f>
        <v/>
      </c>
      <c r="R54" s="12" t="str">
        <f>IF(J54='Drop downs'!$G$2,B54&amp;": "&amp;K54&amp;""," ")</f>
        <v xml:space="preserve"> </v>
      </c>
      <c r="S54" s="12" t="str">
        <f>IF(J54='Drop downs'!$G$2,B54&amp;": "&amp;K54&amp;""," ")</f>
        <v xml:space="preserve"> </v>
      </c>
      <c r="T54" s="12" t="str">
        <f>IF(GR3_Connecting_Places!E54='Drop downs'!$B$6,GR3_Connecting_Places!B54&amp;": "&amp;GR3_Connecting_Places!K54&amp;"","")</f>
        <v/>
      </c>
      <c r="U54" t="str">
        <f>IF(M54&gt;0,B54&amp;":"&amp;M54&amp;"
","")</f>
        <v/>
      </c>
      <c r="V54" t="str">
        <f>IF(N54&gt;0,B54&amp;":"&amp;N54&amp;"
","")</f>
        <v/>
      </c>
    </row>
    <row r="55" spans="1:22" ht="14.5" customHeight="1" x14ac:dyDescent="0.35">
      <c r="A55" s="317"/>
      <c r="B55" s="308"/>
      <c r="C55" s="94" t="s">
        <v>376</v>
      </c>
      <c r="D55" s="24" t="s">
        <v>250</v>
      </c>
      <c r="E55" s="298"/>
      <c r="F55" s="298"/>
      <c r="G55" s="298"/>
      <c r="H55" s="298"/>
      <c r="I55" s="298"/>
      <c r="J55" s="298"/>
      <c r="K55" s="236"/>
      <c r="L55" s="233"/>
      <c r="M55" s="298"/>
      <c r="N55" s="381"/>
      <c r="R55" s="12"/>
      <c r="S55" s="12"/>
      <c r="T55" s="12"/>
    </row>
    <row r="56" spans="1:22" ht="73.5" customHeight="1" thickBot="1" x14ac:dyDescent="0.4">
      <c r="A56" s="318"/>
      <c r="B56" s="308"/>
      <c r="C56" s="98" t="s">
        <v>377</v>
      </c>
      <c r="D56" s="19" t="s">
        <v>250</v>
      </c>
      <c r="E56" s="270"/>
      <c r="F56" s="270"/>
      <c r="G56" s="270"/>
      <c r="H56" s="270"/>
      <c r="I56" s="270"/>
      <c r="J56" s="270"/>
      <c r="K56" s="320"/>
      <c r="L56" s="315"/>
      <c r="M56" s="270"/>
      <c r="N56" s="380"/>
      <c r="R56" s="12"/>
      <c r="S56" s="12"/>
      <c r="T56" s="12"/>
    </row>
    <row r="57" spans="1:22" ht="15" thickBot="1" x14ac:dyDescent="0.4">
      <c r="A57" s="316" t="s">
        <v>378</v>
      </c>
      <c r="B57" s="307" t="s">
        <v>125</v>
      </c>
      <c r="C57" s="86" t="s">
        <v>379</v>
      </c>
      <c r="D57" s="86" t="s">
        <v>254</v>
      </c>
      <c r="E57" s="310"/>
      <c r="F57" s="310" t="s">
        <v>101</v>
      </c>
      <c r="G57" s="310" t="s">
        <v>101</v>
      </c>
      <c r="H57" s="310" t="s">
        <v>101</v>
      </c>
      <c r="I57" s="310" t="s">
        <v>101</v>
      </c>
      <c r="J57" s="310" t="s">
        <v>159</v>
      </c>
      <c r="K57" s="319" t="s">
        <v>541</v>
      </c>
      <c r="L57" s="314"/>
      <c r="M57" s="310"/>
      <c r="N57" s="374" t="s">
        <v>542</v>
      </c>
      <c r="Q57" t="str">
        <f>IF(OR(J57='Drop downs'!$G$7,J57='Drop downs'!$G$5), B57&amp;": "&amp;K57&amp;CHAR(10),"")</f>
        <v/>
      </c>
      <c r="R57" s="12" t="str">
        <f>IF(J57='Drop downs'!$G$2,B57&amp;": "&amp;K57&amp;""," ")</f>
        <v xml:space="preserve"> </v>
      </c>
      <c r="S57" s="12" t="str">
        <f>IF(J57='Drop downs'!$G$2,B57&amp;": "&amp;K57&amp;""," ")</f>
        <v xml:space="preserve"> </v>
      </c>
      <c r="T57" s="12" t="str">
        <f>IF(GR3_Connecting_Places!E57='Drop downs'!$B$6,GR3_Connecting_Places!B57&amp;": "&amp;GR3_Connecting_Places!K57&amp;"","")</f>
        <v xml:space="preserve">IIA10: The potential effect of the policy in relation to this IIA objective is currently neutral but an enhancement measure is put forward to improve its performance. </v>
      </c>
      <c r="U57" t="str">
        <f>IF(M57&gt;0,B57&amp;":"&amp;M57&amp;"
","")</f>
        <v/>
      </c>
      <c r="V57" t="str">
        <f>IF(N57&gt;0,B57&amp;":"&amp;N57&amp;"
","")</f>
        <v xml:space="preserve">IIA10:The policy could encourage the introduction of habitats within public realm developments (i.e. living walls, green roofs on shelters, flower meadow verges) which  connect with other greenspace/habitats and support the creation of networks of habitat across the borough. 
</v>
      </c>
    </row>
    <row r="58" spans="1:22" ht="15" thickBot="1" x14ac:dyDescent="0.4">
      <c r="A58" s="317"/>
      <c r="B58" s="308"/>
      <c r="C58" s="24" t="s">
        <v>380</v>
      </c>
      <c r="D58" s="86" t="s">
        <v>254</v>
      </c>
      <c r="E58" s="298"/>
      <c r="F58" s="298"/>
      <c r="G58" s="298"/>
      <c r="H58" s="298"/>
      <c r="I58" s="298"/>
      <c r="J58" s="298"/>
      <c r="K58" s="236"/>
      <c r="L58" s="233"/>
      <c r="M58" s="298"/>
      <c r="N58" s="375"/>
      <c r="R58" s="12"/>
      <c r="S58" s="12"/>
      <c r="T58" s="12"/>
    </row>
    <row r="59" spans="1:22" x14ac:dyDescent="0.35">
      <c r="A59" s="317"/>
      <c r="B59" s="308"/>
      <c r="C59" s="24" t="s">
        <v>381</v>
      </c>
      <c r="D59" s="86" t="s">
        <v>254</v>
      </c>
      <c r="E59" s="298"/>
      <c r="F59" s="298"/>
      <c r="G59" s="298"/>
      <c r="H59" s="298"/>
      <c r="I59" s="298"/>
      <c r="J59" s="298"/>
      <c r="K59" s="236"/>
      <c r="L59" s="233"/>
      <c r="M59" s="298"/>
      <c r="N59" s="375"/>
      <c r="R59" s="12"/>
      <c r="S59" s="12"/>
      <c r="T59" s="12"/>
    </row>
    <row r="60" spans="1:22" x14ac:dyDescent="0.35">
      <c r="A60" s="317"/>
      <c r="B60" s="308"/>
      <c r="C60" s="24" t="s">
        <v>382</v>
      </c>
      <c r="D60" s="24" t="s">
        <v>250</v>
      </c>
      <c r="E60" s="298"/>
      <c r="F60" s="298"/>
      <c r="G60" s="298"/>
      <c r="H60" s="298"/>
      <c r="I60" s="298"/>
      <c r="J60" s="298"/>
      <c r="K60" s="236"/>
      <c r="L60" s="233"/>
      <c r="M60" s="298"/>
      <c r="N60" s="375"/>
      <c r="R60" s="12"/>
      <c r="S60" s="12"/>
      <c r="T60" s="12"/>
    </row>
    <row r="61" spans="1:22" x14ac:dyDescent="0.35">
      <c r="A61" s="317"/>
      <c r="B61" s="308"/>
      <c r="C61" s="24" t="s">
        <v>383</v>
      </c>
      <c r="D61" s="24" t="s">
        <v>250</v>
      </c>
      <c r="E61" s="298"/>
      <c r="F61" s="298"/>
      <c r="G61" s="298"/>
      <c r="H61" s="298"/>
      <c r="I61" s="298"/>
      <c r="J61" s="298"/>
      <c r="K61" s="236"/>
      <c r="L61" s="233"/>
      <c r="M61" s="298"/>
      <c r="N61" s="375"/>
      <c r="R61" s="12"/>
      <c r="S61" s="12"/>
      <c r="T61" s="12"/>
    </row>
    <row r="62" spans="1:22" x14ac:dyDescent="0.35">
      <c r="A62" s="317"/>
      <c r="B62" s="308"/>
      <c r="C62" s="24" t="s">
        <v>384</v>
      </c>
      <c r="D62" s="24" t="s">
        <v>250</v>
      </c>
      <c r="E62" s="298"/>
      <c r="F62" s="298"/>
      <c r="G62" s="298"/>
      <c r="H62" s="298"/>
      <c r="I62" s="298"/>
      <c r="J62" s="298"/>
      <c r="K62" s="236"/>
      <c r="L62" s="233"/>
      <c r="M62" s="298"/>
      <c r="N62" s="375"/>
      <c r="R62" s="12"/>
      <c r="S62" s="12"/>
      <c r="T62" s="12"/>
    </row>
    <row r="63" spans="1:22" ht="29" x14ac:dyDescent="0.35">
      <c r="A63" s="317"/>
      <c r="B63" s="308"/>
      <c r="C63" s="24" t="s">
        <v>385</v>
      </c>
      <c r="D63" s="24" t="s">
        <v>250</v>
      </c>
      <c r="E63" s="298"/>
      <c r="F63" s="298"/>
      <c r="G63" s="298"/>
      <c r="H63" s="298"/>
      <c r="I63" s="298"/>
      <c r="J63" s="298"/>
      <c r="K63" s="236"/>
      <c r="L63" s="233"/>
      <c r="M63" s="298"/>
      <c r="N63" s="375"/>
      <c r="R63" s="12"/>
      <c r="S63" s="12"/>
      <c r="T63" s="12"/>
    </row>
    <row r="64" spans="1:22" ht="15" thickBot="1" x14ac:dyDescent="0.4">
      <c r="A64" s="322"/>
      <c r="B64" s="309"/>
      <c r="C64" s="88" t="s">
        <v>386</v>
      </c>
      <c r="D64" s="88" t="s">
        <v>254</v>
      </c>
      <c r="E64" s="299"/>
      <c r="F64" s="299"/>
      <c r="G64" s="299"/>
      <c r="H64" s="299"/>
      <c r="I64" s="299"/>
      <c r="J64" s="299"/>
      <c r="K64" s="301"/>
      <c r="L64" s="303"/>
      <c r="M64" s="299"/>
      <c r="N64" s="376"/>
      <c r="R64" s="12"/>
      <c r="S64" s="12"/>
      <c r="T64" s="12"/>
    </row>
    <row r="65" spans="1:22" x14ac:dyDescent="0.35">
      <c r="A65" s="316" t="s">
        <v>387</v>
      </c>
      <c r="B65" s="307" t="s">
        <v>126</v>
      </c>
      <c r="C65" s="85" t="s">
        <v>388</v>
      </c>
      <c r="D65" s="86" t="s">
        <v>250</v>
      </c>
      <c r="E65" s="310" t="s">
        <v>432</v>
      </c>
      <c r="F65" s="310" t="s">
        <v>441</v>
      </c>
      <c r="G65" s="310" t="s">
        <v>424</v>
      </c>
      <c r="H65" s="310" t="s">
        <v>477</v>
      </c>
      <c r="I65" s="310" t="s">
        <v>422</v>
      </c>
      <c r="J65" s="310" t="s">
        <v>157</v>
      </c>
      <c r="K65" s="319" t="s">
        <v>543</v>
      </c>
      <c r="L65" s="314"/>
      <c r="M65" s="310"/>
      <c r="N65" s="374" t="s">
        <v>544</v>
      </c>
      <c r="Q65" t="str">
        <f>IF(OR(J65='Drop downs'!$G$7,J65='Drop downs'!$G$5), B65&amp;": "&amp;K65&amp;CHAR(10),"")</f>
        <v/>
      </c>
      <c r="R65" s="12" t="str">
        <f>IF(J65='Drop downs'!$G$2,B65&amp;": "&amp;K65&amp;""," ")</f>
        <v xml:space="preserve"> </v>
      </c>
      <c r="S65" s="12" t="str">
        <f>IF(J65='Drop downs'!$G$2,B65&amp;": "&amp;K65&amp;""," ")</f>
        <v xml:space="preserve"> </v>
      </c>
      <c r="T65" s="12" t="str">
        <f>IF(GR3_Connecting_Places!E65='Drop downs'!$B$6,GR3_Connecting_Places!B65&amp;": "&amp;GR3_Connecting_Places!K65&amp;"","")</f>
        <v/>
      </c>
      <c r="U65" t="str">
        <f>IF(M65&gt;0,B65&amp;":"&amp;M65&amp;"
","")</f>
        <v/>
      </c>
      <c r="V65" t="str">
        <f>IF(N65&gt;0,B65&amp;":"&amp;N65&amp;"
","")</f>
        <v xml:space="preserve">IIA11:The policy does not mention the design of the public realm to respond specifically to the historic environment. If this requirement were added to the policy it would perform more positively. 
</v>
      </c>
    </row>
    <row r="66" spans="1:22" ht="15" thickBot="1" x14ac:dyDescent="0.4">
      <c r="A66" s="317"/>
      <c r="B66" s="308"/>
      <c r="C66" s="83" t="s">
        <v>389</v>
      </c>
      <c r="D66" s="88" t="s">
        <v>254</v>
      </c>
      <c r="E66" s="298"/>
      <c r="F66" s="298"/>
      <c r="G66" s="298"/>
      <c r="H66" s="298"/>
      <c r="I66" s="298"/>
      <c r="J66" s="298"/>
      <c r="K66" s="236"/>
      <c r="L66" s="233"/>
      <c r="M66" s="298"/>
      <c r="N66" s="375"/>
      <c r="R66" s="12"/>
      <c r="S66" s="12"/>
      <c r="T66" s="12"/>
    </row>
    <row r="67" spans="1:22" ht="29.5" thickBot="1" x14ac:dyDescent="0.4">
      <c r="A67" s="317"/>
      <c r="B67" s="308"/>
      <c r="C67" s="83" t="s">
        <v>390</v>
      </c>
      <c r="D67" s="88" t="s">
        <v>254</v>
      </c>
      <c r="E67" s="298"/>
      <c r="F67" s="298"/>
      <c r="G67" s="298"/>
      <c r="H67" s="298"/>
      <c r="I67" s="298"/>
      <c r="J67" s="298"/>
      <c r="K67" s="236"/>
      <c r="L67" s="233"/>
      <c r="M67" s="298"/>
      <c r="N67" s="375"/>
      <c r="R67" s="12"/>
      <c r="S67" s="12"/>
      <c r="T67" s="12"/>
    </row>
    <row r="68" spans="1:22" ht="15" thickBot="1" x14ac:dyDescent="0.4">
      <c r="A68" s="317"/>
      <c r="B68" s="308"/>
      <c r="C68" s="83" t="s">
        <v>391</v>
      </c>
      <c r="D68" s="88" t="s">
        <v>254</v>
      </c>
      <c r="E68" s="298"/>
      <c r="F68" s="298"/>
      <c r="G68" s="298"/>
      <c r="H68" s="298"/>
      <c r="I68" s="298"/>
      <c r="J68" s="298"/>
      <c r="K68" s="236"/>
      <c r="L68" s="233"/>
      <c r="M68" s="298"/>
      <c r="N68" s="375"/>
      <c r="R68" s="12"/>
      <c r="S68" s="12"/>
      <c r="T68" s="12"/>
    </row>
    <row r="69" spans="1:22" ht="15" thickBot="1" x14ac:dyDescent="0.4">
      <c r="A69" s="317"/>
      <c r="B69" s="308"/>
      <c r="C69" s="83" t="s">
        <v>392</v>
      </c>
      <c r="D69" s="88" t="s">
        <v>254</v>
      </c>
      <c r="E69" s="298"/>
      <c r="F69" s="298"/>
      <c r="G69" s="298"/>
      <c r="H69" s="298"/>
      <c r="I69" s="298"/>
      <c r="J69" s="298"/>
      <c r="K69" s="236"/>
      <c r="L69" s="233"/>
      <c r="M69" s="298"/>
      <c r="N69" s="375"/>
      <c r="R69" s="12"/>
      <c r="S69" s="12"/>
      <c r="T69" s="12"/>
    </row>
    <row r="70" spans="1:22" ht="15" thickBot="1" x14ac:dyDescent="0.4">
      <c r="A70" s="317"/>
      <c r="B70" s="308"/>
      <c r="C70" s="83" t="s">
        <v>393</v>
      </c>
      <c r="D70" s="88" t="s">
        <v>254</v>
      </c>
      <c r="E70" s="298"/>
      <c r="F70" s="298"/>
      <c r="G70" s="298"/>
      <c r="H70" s="298"/>
      <c r="I70" s="298"/>
      <c r="J70" s="298"/>
      <c r="K70" s="236"/>
      <c r="L70" s="233"/>
      <c r="M70" s="298"/>
      <c r="N70" s="375"/>
      <c r="R70" s="12"/>
      <c r="S70" s="12"/>
      <c r="T70" s="12"/>
    </row>
    <row r="71" spans="1:22" ht="15" thickBot="1" x14ac:dyDescent="0.4">
      <c r="A71" s="322"/>
      <c r="B71" s="309"/>
      <c r="C71" s="93" t="s">
        <v>394</v>
      </c>
      <c r="D71" s="88" t="s">
        <v>254</v>
      </c>
      <c r="E71" s="299"/>
      <c r="F71" s="299"/>
      <c r="G71" s="299"/>
      <c r="H71" s="299"/>
      <c r="I71" s="299"/>
      <c r="J71" s="299"/>
      <c r="K71" s="301"/>
      <c r="L71" s="303"/>
      <c r="M71" s="299"/>
      <c r="N71" s="376"/>
      <c r="R71" s="12"/>
      <c r="S71" s="12"/>
      <c r="T71" s="12"/>
    </row>
    <row r="72" spans="1:22" x14ac:dyDescent="0.35">
      <c r="A72" s="316" t="s">
        <v>395</v>
      </c>
      <c r="B72" s="307" t="s">
        <v>127</v>
      </c>
      <c r="C72" s="85" t="s">
        <v>396</v>
      </c>
      <c r="D72" s="86" t="s">
        <v>250</v>
      </c>
      <c r="E72" s="310" t="s">
        <v>418</v>
      </c>
      <c r="F72" s="310" t="s">
        <v>419</v>
      </c>
      <c r="G72" s="310" t="s">
        <v>424</v>
      </c>
      <c r="H72" s="310" t="s">
        <v>477</v>
      </c>
      <c r="I72" s="310" t="s">
        <v>422</v>
      </c>
      <c r="J72" s="310" t="s">
        <v>157</v>
      </c>
      <c r="K72" s="311" t="s">
        <v>545</v>
      </c>
      <c r="L72" s="314"/>
      <c r="M72" s="310"/>
      <c r="N72" s="374" t="s">
        <v>546</v>
      </c>
      <c r="Q72" t="str">
        <f>IF(OR(J72='Drop downs'!$G$7,J72='Drop downs'!$G$5), B72&amp;": "&amp;K72&amp;CHAR(10),"")</f>
        <v/>
      </c>
      <c r="R72" s="12" t="str">
        <f>IF(J72='Drop downs'!$G$2,B72&amp;": "&amp;K72&amp;""," ")</f>
        <v xml:space="preserve"> </v>
      </c>
      <c r="S72" s="12" t="str">
        <f>IF(J72='Drop downs'!$G$2,B72&amp;": "&amp;K72&amp;""," ")</f>
        <v xml:space="preserve"> </v>
      </c>
      <c r="T72" s="12" t="str">
        <f>IF(GR3_Connecting_Places!E72='Drop downs'!$B$6,GR3_Connecting_Places!B72&amp;": "&amp;GR3_Connecting_Places!K72&amp;"","")</f>
        <v/>
      </c>
      <c r="U72" t="str">
        <f>IF(M72&gt;0,B72&amp;":"&amp;M72&amp;"
","")</f>
        <v/>
      </c>
      <c r="V72" t="str">
        <f>IF(N72&gt;0,B73&amp;":"&amp;N72&amp;"
","")</f>
        <v xml:space="preserve">:The policy does not mention the design of the public realm to respond specifically to the existing landscape/townscape character and local distinctiveness. Safeguarding landscape and townscape features such as trees is also not mentioned. If these requirements were added to the policy it would perform more positively. 
</v>
      </c>
    </row>
    <row r="73" spans="1:22" x14ac:dyDescent="0.35">
      <c r="A73" s="317"/>
      <c r="B73" s="308"/>
      <c r="C73" s="83" t="s">
        <v>397</v>
      </c>
      <c r="D73" s="24" t="s">
        <v>250</v>
      </c>
      <c r="E73" s="298"/>
      <c r="F73" s="298"/>
      <c r="G73" s="298"/>
      <c r="H73" s="298"/>
      <c r="I73" s="298"/>
      <c r="J73" s="298"/>
      <c r="K73" s="312"/>
      <c r="L73" s="233"/>
      <c r="M73" s="298"/>
      <c r="N73" s="375"/>
      <c r="R73" s="12"/>
      <c r="S73" s="12"/>
      <c r="T73" s="12"/>
    </row>
    <row r="74" spans="1:22" ht="15" thickBot="1" x14ac:dyDescent="0.4">
      <c r="A74" s="317"/>
      <c r="B74" s="308"/>
      <c r="C74" s="83" t="s">
        <v>398</v>
      </c>
      <c r="D74" s="88" t="s">
        <v>254</v>
      </c>
      <c r="E74" s="298"/>
      <c r="F74" s="298"/>
      <c r="G74" s="298"/>
      <c r="H74" s="298"/>
      <c r="I74" s="298"/>
      <c r="J74" s="298"/>
      <c r="K74" s="312"/>
      <c r="L74" s="233"/>
      <c r="M74" s="298"/>
      <c r="N74" s="375"/>
      <c r="R74" s="12"/>
      <c r="S74" s="12"/>
      <c r="T74" s="12"/>
    </row>
    <row r="75" spans="1:22" ht="15" thickBot="1" x14ac:dyDescent="0.4">
      <c r="A75" s="317"/>
      <c r="B75" s="308"/>
      <c r="C75" s="83" t="s">
        <v>399</v>
      </c>
      <c r="D75" s="88" t="s">
        <v>254</v>
      </c>
      <c r="E75" s="298"/>
      <c r="F75" s="298"/>
      <c r="G75" s="298"/>
      <c r="H75" s="298"/>
      <c r="I75" s="298"/>
      <c r="J75" s="298"/>
      <c r="K75" s="312"/>
      <c r="L75" s="233"/>
      <c r="M75" s="298"/>
      <c r="N75" s="375"/>
      <c r="R75" s="12"/>
      <c r="S75" s="12"/>
      <c r="T75" s="12"/>
    </row>
    <row r="76" spans="1:22" ht="49" customHeight="1" thickBot="1" x14ac:dyDescent="0.4">
      <c r="A76" s="322"/>
      <c r="B76" s="309"/>
      <c r="C76" s="87" t="s">
        <v>400</v>
      </c>
      <c r="D76" s="88" t="s">
        <v>250</v>
      </c>
      <c r="E76" s="299"/>
      <c r="F76" s="299"/>
      <c r="G76" s="299"/>
      <c r="H76" s="299"/>
      <c r="I76" s="299"/>
      <c r="J76" s="299"/>
      <c r="K76" s="313"/>
      <c r="L76" s="303"/>
      <c r="M76" s="299"/>
      <c r="N76" s="376"/>
      <c r="R76" s="12"/>
      <c r="S76" s="12"/>
      <c r="T76" s="12"/>
    </row>
    <row r="77" spans="1:22" ht="15" thickBot="1" x14ac:dyDescent="0.4">
      <c r="A77" s="323" t="s">
        <v>401</v>
      </c>
      <c r="B77" s="307" t="s">
        <v>128</v>
      </c>
      <c r="C77" s="85" t="s">
        <v>402</v>
      </c>
      <c r="D77" s="88" t="s">
        <v>254</v>
      </c>
      <c r="E77" s="310"/>
      <c r="F77" s="310" t="s">
        <v>101</v>
      </c>
      <c r="G77" s="310" t="s">
        <v>101</v>
      </c>
      <c r="H77" s="310" t="s">
        <v>101</v>
      </c>
      <c r="I77" s="310" t="s">
        <v>101</v>
      </c>
      <c r="J77" s="310" t="s">
        <v>159</v>
      </c>
      <c r="K77" s="319" t="s">
        <v>435</v>
      </c>
      <c r="L77" s="314"/>
      <c r="M77" s="310"/>
      <c r="N77" s="379"/>
      <c r="Q77" t="str">
        <f>IF(OR(J77='Drop downs'!$G$7,J77='Drop downs'!$G$5), B77&amp;": "&amp;K77&amp;CHAR(10),"")</f>
        <v/>
      </c>
      <c r="R77" s="12" t="str">
        <f>IF(J77='Drop downs'!$G$2,B77&amp;": "&amp;K77&amp;""," ")</f>
        <v xml:space="preserve"> </v>
      </c>
      <c r="S77" s="12" t="str">
        <f>IF(J77='Drop downs'!$G$2,B77&amp;": "&amp;K77&amp;""," ")</f>
        <v xml:space="preserve"> </v>
      </c>
      <c r="T77" s="12" t="str">
        <f>IF(GR3_Connecting_Places!E77='Drop downs'!$B$6,GR3_Connecting_Places!B77&amp;": "&amp;GR3_Connecting_Places!K77&amp;"","")</f>
        <v>IIA13: The policy neither supports nor detracts from the achievement of the IIA objective.  Therefore a neutral effect is predicted.</v>
      </c>
      <c r="U77" t="str">
        <f>IF(M77&gt;0,B77&amp;":"&amp;M77&amp;"
","")</f>
        <v/>
      </c>
      <c r="V77" t="str">
        <f>IF(N77&gt;0,B77&amp;":"&amp;N77&amp;"
","")</f>
        <v/>
      </c>
    </row>
    <row r="78" spans="1:22" ht="15" thickBot="1" x14ac:dyDescent="0.4">
      <c r="A78" s="305"/>
      <c r="B78" s="308"/>
      <c r="C78" s="83" t="s">
        <v>403</v>
      </c>
      <c r="D78" s="88" t="s">
        <v>254</v>
      </c>
      <c r="E78" s="298"/>
      <c r="F78" s="298"/>
      <c r="G78" s="298"/>
      <c r="H78" s="298"/>
      <c r="I78" s="298"/>
      <c r="J78" s="298"/>
      <c r="K78" s="236"/>
      <c r="L78" s="233"/>
      <c r="M78" s="298"/>
      <c r="N78" s="381"/>
      <c r="R78" s="12"/>
      <c r="S78" s="12"/>
      <c r="T78" s="12"/>
    </row>
    <row r="79" spans="1:22" ht="15" thickBot="1" x14ac:dyDescent="0.4">
      <c r="A79" s="305"/>
      <c r="B79" s="308"/>
      <c r="C79" s="83" t="s">
        <v>404</v>
      </c>
      <c r="D79" s="88" t="s">
        <v>254</v>
      </c>
      <c r="E79" s="298"/>
      <c r="F79" s="298"/>
      <c r="G79" s="298"/>
      <c r="H79" s="298"/>
      <c r="I79" s="298"/>
      <c r="J79" s="298"/>
      <c r="K79" s="236"/>
      <c r="L79" s="233"/>
      <c r="M79" s="298"/>
      <c r="N79" s="381"/>
      <c r="R79" s="12"/>
      <c r="S79" s="12"/>
      <c r="T79" s="12"/>
    </row>
    <row r="80" spans="1:22" ht="15" thickBot="1" x14ac:dyDescent="0.4">
      <c r="A80" s="305"/>
      <c r="B80" s="308"/>
      <c r="C80" s="84" t="s">
        <v>405</v>
      </c>
      <c r="D80" s="88" t="s">
        <v>254</v>
      </c>
      <c r="E80" s="298"/>
      <c r="F80" s="298"/>
      <c r="G80" s="298"/>
      <c r="H80" s="298"/>
      <c r="I80" s="298"/>
      <c r="J80" s="298"/>
      <c r="K80" s="236"/>
      <c r="L80" s="233"/>
      <c r="M80" s="298"/>
      <c r="N80" s="381"/>
      <c r="R80" s="12"/>
      <c r="S80" s="12"/>
      <c r="T80" s="12"/>
    </row>
    <row r="81" spans="1:22" ht="29.5" thickBot="1" x14ac:dyDescent="0.4">
      <c r="A81" s="305"/>
      <c r="B81" s="308"/>
      <c r="C81" s="84" t="s">
        <v>406</v>
      </c>
      <c r="D81" s="88" t="s">
        <v>254</v>
      </c>
      <c r="E81" s="298"/>
      <c r="F81" s="298"/>
      <c r="G81" s="298"/>
      <c r="H81" s="298"/>
      <c r="I81" s="298"/>
      <c r="J81" s="298"/>
      <c r="K81" s="236"/>
      <c r="L81" s="233"/>
      <c r="M81" s="298"/>
      <c r="N81" s="381"/>
      <c r="R81" s="12"/>
      <c r="S81" s="12"/>
      <c r="T81" s="12"/>
    </row>
    <row r="82" spans="1:22" ht="29.5" thickBot="1" x14ac:dyDescent="0.4">
      <c r="A82" s="305"/>
      <c r="B82" s="308"/>
      <c r="C82" s="84" t="s">
        <v>407</v>
      </c>
      <c r="D82" s="88" t="s">
        <v>254</v>
      </c>
      <c r="E82" s="298"/>
      <c r="F82" s="298"/>
      <c r="G82" s="298"/>
      <c r="H82" s="298"/>
      <c r="I82" s="298"/>
      <c r="J82" s="298"/>
      <c r="K82" s="236"/>
      <c r="L82" s="233"/>
      <c r="M82" s="298"/>
      <c r="N82" s="381"/>
      <c r="R82" s="12"/>
      <c r="S82" s="12"/>
      <c r="T82" s="12"/>
    </row>
    <row r="83" spans="1:22" ht="15" thickBot="1" x14ac:dyDescent="0.4">
      <c r="A83" s="306"/>
      <c r="B83" s="309"/>
      <c r="C83" s="90" t="s">
        <v>408</v>
      </c>
      <c r="D83" s="88" t="s">
        <v>254</v>
      </c>
      <c r="E83" s="299"/>
      <c r="F83" s="299"/>
      <c r="G83" s="299"/>
      <c r="H83" s="299"/>
      <c r="I83" s="299"/>
      <c r="J83" s="299"/>
      <c r="K83" s="301"/>
      <c r="L83" s="303"/>
      <c r="M83" s="299"/>
      <c r="N83" s="380"/>
      <c r="R83" s="12"/>
      <c r="S83" s="12"/>
      <c r="T83" s="12"/>
    </row>
    <row r="84" spans="1:22" ht="15" thickBot="1" x14ac:dyDescent="0.4">
      <c r="A84" s="323" t="s">
        <v>409</v>
      </c>
      <c r="B84" s="307" t="s">
        <v>129</v>
      </c>
      <c r="C84" s="99" t="s">
        <v>410</v>
      </c>
      <c r="D84" s="88" t="s">
        <v>254</v>
      </c>
      <c r="E84" s="310"/>
      <c r="F84" s="310" t="s">
        <v>101</v>
      </c>
      <c r="G84" s="310" t="s">
        <v>101</v>
      </c>
      <c r="H84" s="310" t="s">
        <v>101</v>
      </c>
      <c r="I84" s="310" t="s">
        <v>101</v>
      </c>
      <c r="J84" s="310" t="s">
        <v>159</v>
      </c>
      <c r="K84" s="319" t="s">
        <v>435</v>
      </c>
      <c r="L84" s="314"/>
      <c r="M84" s="310"/>
      <c r="N84" s="379"/>
      <c r="Q84" t="str">
        <f>IF(OR(J84='Drop downs'!$G$7,J84='Drop downs'!$G$5), B84&amp;": "&amp;K84&amp;CHAR(10),"")</f>
        <v/>
      </c>
      <c r="R84" s="12" t="str">
        <f>IF(J84='Drop downs'!$G$2,B84&amp;": "&amp;K84&amp;""," ")</f>
        <v xml:space="preserve"> </v>
      </c>
      <c r="S84" s="12" t="str">
        <f>IF(J84='Drop downs'!$G$2,B84&amp;": "&amp;K84&amp;""," ")</f>
        <v xml:space="preserve"> </v>
      </c>
      <c r="T84" s="12" t="str">
        <f>IF(GR3_Connecting_Places!E84='Drop downs'!$B$6,GR3_Connecting_Places!B84&amp;": "&amp;GR3_Connecting_Places!K84&amp;"","")</f>
        <v>IIA14: The policy neither supports nor detracts from the achievement of the IIA objective.  Therefore a neutral effect is predicted.</v>
      </c>
      <c r="U84" t="str">
        <f>IF(M84&gt;0,B84&amp;":"&amp;M84&amp;"
","")</f>
        <v/>
      </c>
      <c r="V84" t="str">
        <f>IF(N84&gt;0,B84&amp;":"&amp;N84&amp;"
","")</f>
        <v/>
      </c>
    </row>
    <row r="85" spans="1:22" ht="15" thickBot="1" x14ac:dyDescent="0.4">
      <c r="A85" s="305"/>
      <c r="B85" s="308"/>
      <c r="C85" s="84" t="s">
        <v>411</v>
      </c>
      <c r="D85" s="88" t="s">
        <v>254</v>
      </c>
      <c r="E85" s="298"/>
      <c r="F85" s="298"/>
      <c r="G85" s="298"/>
      <c r="H85" s="298"/>
      <c r="I85" s="298"/>
      <c r="J85" s="298"/>
      <c r="K85" s="236"/>
      <c r="L85" s="233"/>
      <c r="M85" s="298"/>
      <c r="N85" s="381"/>
      <c r="R85" s="12"/>
      <c r="S85" s="12"/>
      <c r="T85" s="12"/>
    </row>
    <row r="86" spans="1:22" ht="15" thickBot="1" x14ac:dyDescent="0.4">
      <c r="A86" s="305"/>
      <c r="B86" s="308"/>
      <c r="C86" s="84" t="s">
        <v>412</v>
      </c>
      <c r="D86" s="88" t="s">
        <v>254</v>
      </c>
      <c r="E86" s="298"/>
      <c r="F86" s="298"/>
      <c r="G86" s="298"/>
      <c r="H86" s="298"/>
      <c r="I86" s="298"/>
      <c r="J86" s="298"/>
      <c r="K86" s="236"/>
      <c r="L86" s="233"/>
      <c r="M86" s="298"/>
      <c r="N86" s="381"/>
      <c r="R86" s="12"/>
      <c r="S86" s="12"/>
      <c r="T86" s="12"/>
    </row>
    <row r="87" spans="1:22" ht="15" thickBot="1" x14ac:dyDescent="0.4">
      <c r="A87" s="306"/>
      <c r="B87" s="309"/>
      <c r="C87" s="87" t="s">
        <v>413</v>
      </c>
      <c r="D87" s="88" t="s">
        <v>254</v>
      </c>
      <c r="E87" s="299"/>
      <c r="F87" s="299"/>
      <c r="G87" s="299"/>
      <c r="H87" s="299"/>
      <c r="I87" s="299"/>
      <c r="J87" s="299"/>
      <c r="K87" s="301"/>
      <c r="L87" s="303"/>
      <c r="M87" s="299"/>
      <c r="N87" s="380"/>
      <c r="R87" s="12"/>
      <c r="S87" s="12"/>
      <c r="T87" s="12" t="str">
        <f>IF(GR3_Connecting_Places!E87='Drop downs'!$B$6,GR3_Connecting_Places!B87&amp;": "&amp;GR3_Connecting_Places!K87&amp;"","")</f>
        <v xml:space="preserve">: </v>
      </c>
    </row>
    <row r="88" spans="1:22" ht="15" thickBot="1" x14ac:dyDescent="0.4"/>
    <row r="89" spans="1:22" x14ac:dyDescent="0.35">
      <c r="A89" s="335" t="s">
        <v>57</v>
      </c>
      <c r="B89" s="336"/>
      <c r="C89" s="336"/>
      <c r="D89" s="336"/>
      <c r="E89" s="336"/>
      <c r="F89" s="336"/>
      <c r="G89" s="336"/>
      <c r="H89" s="336"/>
      <c r="I89" s="336"/>
      <c r="J89" s="336"/>
      <c r="K89" s="336"/>
      <c r="L89" s="336"/>
      <c r="M89" s="336"/>
      <c r="N89" s="337"/>
      <c r="O89" s="2"/>
      <c r="P89" s="2"/>
      <c r="Q89" s="2"/>
    </row>
    <row r="90" spans="1:22" s="2" customFormat="1" ht="129" customHeight="1" x14ac:dyDescent="0.35">
      <c r="A90" s="338" t="str">
        <f>R8&amp;R18&amp;R20&amp;R28&amp;R36&amp;R42&amp;R47&amp;R49&amp;R54&amp;R57&amp;R65&amp;R72&amp;R77&amp;R84</f>
        <v xml:space="preserve">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c r="O91" s="2"/>
      <c r="P91" s="2"/>
      <c r="Q91" s="2"/>
    </row>
    <row r="92" spans="1:22" ht="122.5" customHeight="1" x14ac:dyDescent="0.35">
      <c r="A92" s="338" t="str">
        <f>S8&amp;S18&amp;S20&amp;S28&amp;S36&amp;S42&amp;S47&amp;S49&amp;S54&amp;S57&amp;S65&amp;S72&amp;S77&amp;S84&amp;S87</f>
        <v xml:space="preserve">              </v>
      </c>
      <c r="B92" s="339"/>
      <c r="C92" s="339"/>
      <c r="D92" s="339"/>
      <c r="E92" s="339"/>
      <c r="F92" s="339"/>
      <c r="G92" s="339"/>
      <c r="H92" s="339"/>
      <c r="I92" s="339"/>
      <c r="J92" s="339"/>
      <c r="K92" s="339"/>
      <c r="L92" s="339"/>
      <c r="M92" s="339"/>
      <c r="N92" s="340"/>
      <c r="O92" s="2"/>
      <c r="P92" s="2"/>
      <c r="Q92" s="2"/>
    </row>
    <row r="93" spans="1:22" x14ac:dyDescent="0.35">
      <c r="A93" s="295" t="s">
        <v>61</v>
      </c>
      <c r="B93" s="296"/>
      <c r="C93" s="296"/>
      <c r="D93" s="296"/>
      <c r="E93" s="296"/>
      <c r="F93" s="296"/>
      <c r="G93" s="296"/>
      <c r="H93" s="296"/>
      <c r="I93" s="296"/>
      <c r="J93" s="296"/>
      <c r="K93" s="296"/>
      <c r="L93" s="296"/>
      <c r="M93" s="296"/>
      <c r="N93" s="297"/>
      <c r="O93" s="2"/>
      <c r="P93" s="2"/>
      <c r="Q93" s="2"/>
    </row>
    <row r="94" spans="1:22" ht="150" customHeight="1" x14ac:dyDescent="0.35">
      <c r="A94" s="292"/>
      <c r="B94" s="293"/>
      <c r="C94" s="293"/>
      <c r="D94" s="293"/>
      <c r="E94" s="293"/>
      <c r="F94" s="293"/>
      <c r="G94" s="293"/>
      <c r="H94" s="293"/>
      <c r="I94" s="293"/>
      <c r="J94" s="293"/>
      <c r="K94" s="293"/>
      <c r="L94" s="293"/>
      <c r="M94" s="293"/>
      <c r="N94" s="294"/>
      <c r="O94" s="2"/>
      <c r="P94" s="2"/>
      <c r="Q94" s="2"/>
    </row>
    <row r="95" spans="1:22" x14ac:dyDescent="0.35">
      <c r="A95" s="295" t="s">
        <v>46</v>
      </c>
      <c r="B95" s="296"/>
      <c r="C95" s="296"/>
      <c r="D95" s="296"/>
      <c r="E95" s="296"/>
      <c r="F95" s="296"/>
      <c r="G95" s="296"/>
      <c r="H95" s="296"/>
      <c r="I95" s="296"/>
      <c r="J95" s="296"/>
      <c r="K95" s="296"/>
      <c r="L95" s="296"/>
      <c r="M95" s="296"/>
      <c r="N95" s="297"/>
      <c r="O95" s="2"/>
      <c r="P95" s="2"/>
      <c r="Q95" s="2"/>
    </row>
    <row r="96" spans="1:22" ht="186.75" customHeight="1" x14ac:dyDescent="0.35">
      <c r="A96" s="292" t="str">
        <f>U8&amp;U18&amp;U20&amp;U28&amp;U36&amp;U42&amp;U47&amp;U49&amp;U54&amp;U57&amp;U65&amp;U72&amp;U77&amp;U84</f>
        <v/>
      </c>
      <c r="B96" s="293"/>
      <c r="C96" s="293"/>
      <c r="D96" s="293"/>
      <c r="E96" s="293"/>
      <c r="F96" s="293"/>
      <c r="G96" s="293"/>
      <c r="H96" s="293"/>
      <c r="I96" s="293"/>
      <c r="J96" s="293"/>
      <c r="K96" s="293"/>
      <c r="L96" s="293"/>
      <c r="M96" s="293"/>
      <c r="N96" s="294"/>
      <c r="O96" s="2"/>
      <c r="P96" s="2"/>
      <c r="Q96" s="2"/>
    </row>
    <row r="97" spans="1:17" x14ac:dyDescent="0.35">
      <c r="A97" s="295" t="s">
        <v>320</v>
      </c>
      <c r="B97" s="296"/>
      <c r="C97" s="296"/>
      <c r="D97" s="296"/>
      <c r="E97" s="296"/>
      <c r="F97" s="296"/>
      <c r="G97" s="296"/>
      <c r="H97" s="296"/>
      <c r="I97" s="296"/>
      <c r="J97" s="296"/>
      <c r="K97" s="296"/>
      <c r="L97" s="296"/>
      <c r="M97" s="296"/>
      <c r="N97" s="297"/>
      <c r="O97" s="2"/>
      <c r="P97" s="2"/>
      <c r="Q97" s="2"/>
    </row>
    <row r="98" spans="1:17" ht="65.150000000000006" customHeight="1" thickBot="1" x14ac:dyDescent="0.4">
      <c r="A98" s="341" t="str">
        <f>V8&amp;V18&amp;V20&amp;V28&amp;V36&amp;V42&amp;V47&amp;V49&amp;V54&amp;V57&amp;V65&amp;V72&amp;V77&amp;V84</f>
        <v xml:space="preserve">IIA3:The policy could perform more positively if it specifically encouraged accessible access for all, with dignity, and addressed any existing issues with accessibility in public spaces such as stepped access. 
IIA6:The policy could perform more positively if it specifically encouraged accessible access for all, with dignity, and addressed any existing issues with accessibility in public spaces such as stepped access. 
IIA7:The policy could be improved with inclusion of requirements regarding the design of lighting of the public realm to ensure safety but also avoid unnecessary light pollution. 
IIA8:The policy could be improved with inclusion of requirements regarding the energy efficiency of public realm lighting. 
IIA10:The policy could encourage the introduction of habitats within public realm developments (i.e. living walls, green roofs on shelters, flower meadow verges) which  connect with other greenspace/habitats and support the creation of networks of habitat across the borough. 
IIA11:The policy does not mention the design of the public realm to respond specifically to the historic environment. If this requirement were added to the policy it would perform more positively. 
:The policy does not mention the design of the public realm to respond specifically to the existing landscape/townscape character and local distinctiveness. Safeguarding landscape and townscape features such as trees is also not mentioned. If these requirements were added to the policy it would perform more positively. 
</v>
      </c>
      <c r="B98" s="342"/>
      <c r="C98" s="342"/>
      <c r="D98" s="342"/>
      <c r="E98" s="342"/>
      <c r="F98" s="342"/>
      <c r="G98" s="342"/>
      <c r="H98" s="342"/>
      <c r="I98" s="342"/>
      <c r="J98" s="342"/>
      <c r="K98" s="342"/>
      <c r="L98" s="342"/>
      <c r="M98" s="342"/>
      <c r="N98" s="343"/>
      <c r="O98" s="2"/>
      <c r="P98" s="2"/>
      <c r="Q98" s="2"/>
    </row>
    <row r="99" spans="1:17" x14ac:dyDescent="0.35">
      <c r="O99" s="2"/>
      <c r="P99" s="2"/>
      <c r="Q99" s="2"/>
    </row>
  </sheetData>
  <sheetProtection algorithmName="SHA-512" hashValue="QfSBVMvpl17D4L7rRNKADSD6rk2AfdbhETwpBldbPuf5m32V5eW/XOtOor/zKmnTuDDtGJLtN0kpBu3d+r5syw==" saltValue="ymscThU0cYsDbsZLMX/73Q==" spinCount="100000" sheet="1" objects="1" scenarios="1"/>
  <autoFilter ref="A7:M87" xr:uid="{D2C47CAF-421C-4D58-AA7A-22430CCF83D7}"/>
  <mergeCells count="183">
    <mergeCell ref="A98:N98"/>
    <mergeCell ref="A92:N92"/>
    <mergeCell ref="A93:N93"/>
    <mergeCell ref="A94:N94"/>
    <mergeCell ref="A95:N95"/>
    <mergeCell ref="A96:N96"/>
    <mergeCell ref="A97:N97"/>
    <mergeCell ref="L84:L87"/>
    <mergeCell ref="M84:M87"/>
    <mergeCell ref="N84:N87"/>
    <mergeCell ref="A89:N89"/>
    <mergeCell ref="A90:N90"/>
    <mergeCell ref="A91:N91"/>
    <mergeCell ref="A84:A87"/>
    <mergeCell ref="B84:B87"/>
    <mergeCell ref="E84:E87"/>
    <mergeCell ref="F84:F87"/>
    <mergeCell ref="G84:G87"/>
    <mergeCell ref="H84:H87"/>
    <mergeCell ref="I84:I87"/>
    <mergeCell ref="J84:J87"/>
    <mergeCell ref="K84:K8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s>
  <conditionalFormatting sqref="C50:C53">
    <cfRule type="expression" dxfId="4836" priority="2">
      <formula>$D50="No"</formula>
    </cfRule>
  </conditionalFormatting>
  <conditionalFormatting sqref="C8:D87">
    <cfRule type="expression" dxfId="4835" priority="1">
      <formula>$D8="No"</formula>
    </cfRule>
  </conditionalFormatting>
  <conditionalFormatting sqref="J8 J18 J28 J49 J57 J65 J72 J77 J84">
    <cfRule type="cellIs" dxfId="4834" priority="34" operator="equal">
      <formula>"Significant Negative"</formula>
    </cfRule>
    <cfRule type="cellIs" dxfId="4833" priority="35" operator="equal">
      <formula>"Minor Negative"</formula>
    </cfRule>
    <cfRule type="cellIs" dxfId="4832" priority="36" operator="equal">
      <formula>"Uncertain"</formula>
    </cfRule>
    <cfRule type="cellIs" dxfId="4831" priority="37" operator="equal">
      <formula>"Neutral"</formula>
    </cfRule>
    <cfRule type="cellIs" dxfId="4830" priority="38" operator="equal">
      <formula>"Minor Positive"</formula>
    </cfRule>
    <cfRule type="cellIs" dxfId="4829" priority="39" operator="equal">
      <formula>"Significant Positive"</formula>
    </cfRule>
  </conditionalFormatting>
  <conditionalFormatting sqref="J20">
    <cfRule type="cellIs" dxfId="4828" priority="27" operator="equal">
      <formula>"Significant Positive"</formula>
    </cfRule>
    <cfRule type="cellIs" dxfId="4827" priority="22" operator="equal">
      <formula>"Significant Negative"</formula>
    </cfRule>
    <cfRule type="cellIs" dxfId="4826" priority="23" operator="equal">
      <formula>"Minor Negative"</formula>
    </cfRule>
    <cfRule type="cellIs" dxfId="4825" priority="24" operator="equal">
      <formula>"Uncertain"</formula>
    </cfRule>
    <cfRule type="cellIs" dxfId="4824" priority="25" operator="equal">
      <formula>"Neutral"</formula>
    </cfRule>
    <cfRule type="cellIs" dxfId="4823" priority="26" operator="equal">
      <formula>"Minor Positive"</formula>
    </cfRule>
  </conditionalFormatting>
  <conditionalFormatting sqref="J36">
    <cfRule type="cellIs" dxfId="4822" priority="16" operator="equal">
      <formula>"Significant Negative"</formula>
    </cfRule>
    <cfRule type="cellIs" dxfId="4821" priority="17" operator="equal">
      <formula>"Minor Negative"</formula>
    </cfRule>
    <cfRule type="cellIs" dxfId="4820" priority="18" operator="equal">
      <formula>"Uncertain"</formula>
    </cfRule>
    <cfRule type="cellIs" dxfId="4819" priority="19" operator="equal">
      <formula>"Neutral"</formula>
    </cfRule>
    <cfRule type="cellIs" dxfId="4818" priority="20" operator="equal">
      <formula>"Minor Positive"</formula>
    </cfRule>
    <cfRule type="cellIs" dxfId="4817" priority="21" operator="equal">
      <formula>"Significant Positive"</formula>
    </cfRule>
  </conditionalFormatting>
  <conditionalFormatting sqref="J42">
    <cfRule type="cellIs" dxfId="4816" priority="10" operator="equal">
      <formula>"Significant Negative"</formula>
    </cfRule>
    <cfRule type="cellIs" dxfId="4815" priority="11" operator="equal">
      <formula>"Minor Negative"</formula>
    </cfRule>
    <cfRule type="cellIs" dxfId="4814" priority="12" operator="equal">
      <formula>"Uncertain"</formula>
    </cfRule>
    <cfRule type="cellIs" dxfId="4813" priority="13" operator="equal">
      <formula>"Neutral"</formula>
    </cfRule>
    <cfRule type="cellIs" dxfId="4812" priority="14" operator="equal">
      <formula>"Minor Positive"</formula>
    </cfRule>
    <cfRule type="cellIs" dxfId="4811" priority="15" operator="equal">
      <formula>"Significant Positive"</formula>
    </cfRule>
  </conditionalFormatting>
  <conditionalFormatting sqref="J47">
    <cfRule type="cellIs" dxfId="4810" priority="28" operator="equal">
      <formula>"Significant Negative"</formula>
    </cfRule>
    <cfRule type="cellIs" dxfId="4809" priority="29" operator="equal">
      <formula>"Minor Negative"</formula>
    </cfRule>
    <cfRule type="cellIs" dxfId="4808" priority="30" operator="equal">
      <formula>"Uncertain"</formula>
    </cfRule>
    <cfRule type="cellIs" dxfId="4807" priority="31" operator="equal">
      <formula>"Neutral"</formula>
    </cfRule>
    <cfRule type="cellIs" dxfId="4806" priority="32" operator="equal">
      <formula>"Minor Positive"</formula>
    </cfRule>
    <cfRule type="cellIs" dxfId="4805" priority="33" operator="equal">
      <formula>"Significant Positive"</formula>
    </cfRule>
  </conditionalFormatting>
  <conditionalFormatting sqref="J54">
    <cfRule type="cellIs" dxfId="4804" priority="4" operator="equal">
      <formula>"Significant Negative"</formula>
    </cfRule>
    <cfRule type="cellIs" dxfId="4803" priority="5" operator="equal">
      <formula>"Minor Negative"</formula>
    </cfRule>
    <cfRule type="cellIs" dxfId="4802" priority="6" operator="equal">
      <formula>"Uncertain"</formula>
    </cfRule>
    <cfRule type="cellIs" dxfId="4801" priority="7" operator="equal">
      <formula>"Neutral"</formula>
    </cfRule>
    <cfRule type="cellIs" dxfId="4800" priority="8" operator="equal">
      <formula>"Minor Positive"</formula>
    </cfRule>
    <cfRule type="cellIs" dxfId="4799" priority="9" operator="equal">
      <formula>"Significant Positive"</formula>
    </cfRule>
  </conditionalFormatting>
  <dataValidations count="6">
    <dataValidation type="list" allowBlank="1" showInputMessage="1" showErrorMessage="1" sqref="E8:E87" xr:uid="{46D22588-F160-40D9-9B04-858D3EE935C6}">
      <formula1>"Direct, Indirect"</formula1>
    </dataValidation>
    <dataValidation type="list" allowBlank="1" showInputMessage="1" showErrorMessage="1" sqref="F8:F87" xr:uid="{C2B1A798-D3FF-43B8-9A9E-6C0840AE4F3C}">
      <formula1>"Low, Medium, High, N/A"</formula1>
    </dataValidation>
    <dataValidation type="list" allowBlank="1" showInputMessage="1" showErrorMessage="1" sqref="G8:G87" xr:uid="{1C94C017-4BB9-47F4-880D-3576BB568572}">
      <formula1>"Short (&lt;5yrs), Short/Medium, Medium (10yrs), Medium/Long, Long (20+yrs), N/A"</formula1>
    </dataValidation>
    <dataValidation type="list" allowBlank="1" showInputMessage="1" showErrorMessage="1" sqref="H8:H87" xr:uid="{A237D1AF-9DEC-482A-B5D3-FD4C6EB2C5FE}">
      <formula1>"Localised, Borough Wide, Regional, National, N/A"</formula1>
    </dataValidation>
    <dataValidation type="list" allowBlank="1" showInputMessage="1" showErrorMessage="1" sqref="I8:I87" xr:uid="{D470CDB0-DAA8-46D8-9F84-01BE5091E6F4}">
      <formula1>"Permanent/Irreversible, Permanent/Reversible, Temporary/Irreversible, Temporary/Reversible, N/A"</formula1>
    </dataValidation>
    <dataValidation type="list" allowBlank="1" showInputMessage="1" showErrorMessage="1" sqref="J8:J87" xr:uid="{E85DD523-EB65-4A14-A854-23911B02DBD6}">
      <formula1>"Significant  Positive, Minor Positive, Neutral, Uncertain, Minor Negative, Significant Negative"</formula1>
    </dataValidation>
  </dataValidations>
  <pageMargins left="0.7" right="0.7" top="0.75" bottom="0.75" header="0.3" footer="0.3"/>
  <pageSetup orientation="portrait" horizontalDpi="4294967293" verticalDpi="429496729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82869-D6FE-4138-8691-2B7D2F2B9AAE}">
  <sheetPr codeName="Sheet88">
    <tabColor theme="4" tint="0.79998168889431442"/>
  </sheetPr>
  <dimension ref="A1:V98"/>
  <sheetViews>
    <sheetView topLeftCell="A47" zoomScale="80" zoomScaleNormal="8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547</v>
      </c>
      <c r="D1" s="263"/>
      <c r="E1" s="263"/>
      <c r="F1" s="264"/>
      <c r="G1" s="16"/>
      <c r="I1" s="7"/>
      <c r="J1" s="7"/>
      <c r="K1" s="7"/>
    </row>
    <row r="2" spans="1:22" x14ac:dyDescent="0.35">
      <c r="A2" s="74" t="s">
        <v>29</v>
      </c>
      <c r="B2" s="9"/>
      <c r="C2" s="263" t="s">
        <v>471</v>
      </c>
      <c r="D2" s="263"/>
      <c r="E2" s="263"/>
      <c r="F2" s="264"/>
      <c r="I2" s="8"/>
      <c r="J2" s="8"/>
      <c r="K2" s="8"/>
    </row>
    <row r="3" spans="1:22" ht="43.5" customHeight="1" x14ac:dyDescent="0.35">
      <c r="A3" s="75" t="s">
        <v>30</v>
      </c>
      <c r="B3" s="4"/>
      <c r="C3" s="263" t="s">
        <v>548</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432</v>
      </c>
      <c r="F8" s="325" t="s">
        <v>441</v>
      </c>
      <c r="G8" s="325" t="s">
        <v>424</v>
      </c>
      <c r="H8" s="325" t="s">
        <v>477</v>
      </c>
      <c r="I8" s="325" t="s">
        <v>422</v>
      </c>
      <c r="J8" s="310" t="s">
        <v>157</v>
      </c>
      <c r="K8" s="319" t="s">
        <v>549</v>
      </c>
      <c r="L8" s="310" t="s">
        <v>254</v>
      </c>
      <c r="M8" s="314"/>
      <c r="N8" s="330"/>
      <c r="R8" s="12" t="str">
        <f>IF(OR(J8='Drop downs'!$G$7,J8='Drop downs'!$G$5), B8&amp;": "&amp;K8&amp;CHAR(10),"")</f>
        <v/>
      </c>
      <c r="S8" s="12" t="str">
        <f>IF(J8='Drop downs'!$G$2,B8&amp;": "&amp;K8&amp;""," ")</f>
        <v xml:space="preserve"> </v>
      </c>
      <c r="T8" s="12" t="str">
        <f>IF(GR4_Building_Heights!E8='Drop downs'!$B$6,GR4_Building_Heights!B8&amp;": "&amp;GR4_Building_Heights!K8&amp;"","")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ht="14.5" customHeight="1"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ht="14.5" customHeight="1" x14ac:dyDescent="0.35">
      <c r="A14" s="317"/>
      <c r="B14" s="328"/>
      <c r="C14" s="24" t="s">
        <v>327</v>
      </c>
      <c r="D14" s="24" t="s">
        <v>250</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15" thickBot="1" x14ac:dyDescent="0.4">
      <c r="A17" s="318"/>
      <c r="B17" s="267"/>
      <c r="C17" s="19" t="s">
        <v>330</v>
      </c>
      <c r="D17" s="19" t="s">
        <v>250</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435</v>
      </c>
      <c r="L18" s="310" t="s">
        <v>254</v>
      </c>
      <c r="M18" s="314"/>
      <c r="N18" s="330"/>
      <c r="R18" s="12" t="str">
        <f>IF(OR(J18='Drop downs'!$G$7,J18='Drop downs'!$G$5), B18&amp;": "&amp;K18&amp;CHAR(10),"")</f>
        <v/>
      </c>
      <c r="S18" s="12" t="str">
        <f>IF(J18='Drop downs'!$G$2,B18&amp;": "&amp;K18&amp;""," ")</f>
        <v xml:space="preserve"> </v>
      </c>
      <c r="T18" s="12" t="str">
        <f>IF(GR4_Building_Heights!E18='Drop downs'!$B$6,GR4_Building_Heights!B18&amp;": "&amp;GR4_Building_Heights!K18&amp;"","")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254</v>
      </c>
      <c r="E20" s="310" t="s">
        <v>101</v>
      </c>
      <c r="F20" s="310" t="s">
        <v>101</v>
      </c>
      <c r="G20" s="310" t="s">
        <v>101</v>
      </c>
      <c r="H20" s="310" t="s">
        <v>101</v>
      </c>
      <c r="I20" s="310" t="s">
        <v>101</v>
      </c>
      <c r="J20" s="310" t="s">
        <v>159</v>
      </c>
      <c r="K20" s="319" t="s">
        <v>435</v>
      </c>
      <c r="L20" s="310" t="s">
        <v>254</v>
      </c>
      <c r="M20" s="314"/>
      <c r="N20" s="330"/>
      <c r="R20" s="12" t="str">
        <f>IF(OR(J20='Drop downs'!$G$7,J20='Drop downs'!$G$5), B20&amp;": "&amp;K20&amp;CHAR(10),"")</f>
        <v/>
      </c>
      <c r="S20" s="12" t="str">
        <f>IF(J20='Drop downs'!$G$2,B20&amp;": "&amp;K20&amp;""," ")</f>
        <v xml:space="preserve"> </v>
      </c>
      <c r="T20" s="12" t="str">
        <f>IF(GR4_Building_Heights!E20='Drop downs'!$B$6,GR4_Building_Heights!B20&amp;": "&amp;GR4_Building_Heights!K20&amp;"","")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254</v>
      </c>
      <c r="E26" s="298"/>
      <c r="F26" s="298"/>
      <c r="G26" s="298"/>
      <c r="H26" s="298"/>
      <c r="I26" s="298"/>
      <c r="J26" s="298"/>
      <c r="K26" s="236"/>
      <c r="L26" s="298"/>
      <c r="M26" s="233"/>
      <c r="N26" s="331"/>
      <c r="R26" s="12"/>
      <c r="S26" s="12"/>
      <c r="T26" s="12"/>
    </row>
    <row r="27" spans="1:22" ht="29.5" thickBot="1" x14ac:dyDescent="0.4">
      <c r="A27" s="318"/>
      <c r="B27" s="309"/>
      <c r="C27" s="15" t="s">
        <v>342</v>
      </c>
      <c r="D27" s="24" t="s">
        <v>254</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250</v>
      </c>
      <c r="E28" s="310" t="s">
        <v>418</v>
      </c>
      <c r="F28" s="310" t="s">
        <v>441</v>
      </c>
      <c r="G28" s="310" t="s">
        <v>424</v>
      </c>
      <c r="H28" s="310" t="s">
        <v>477</v>
      </c>
      <c r="I28" s="310" t="s">
        <v>422</v>
      </c>
      <c r="J28" s="310" t="s">
        <v>157</v>
      </c>
      <c r="K28" s="319" t="s">
        <v>550</v>
      </c>
      <c r="L28" s="310" t="s">
        <v>254</v>
      </c>
      <c r="M28" s="314"/>
      <c r="N28" s="330"/>
      <c r="R28" s="12" t="str">
        <f>IF(OR(J28='Drop downs'!$G$7,J28='Drop downs'!$G$5), B28&amp;": "&amp;K28&amp;CHAR(10),"")</f>
        <v/>
      </c>
      <c r="S28" s="12" t="str">
        <f>IF(J28='Drop downs'!$G$2,B28&amp;": "&amp;K28&amp;""," ")</f>
        <v xml:space="preserve"> </v>
      </c>
      <c r="T28" s="12" t="str">
        <f>IF(GR4_Building_Heights!E28='Drop downs'!$B$6,GR4_Building_Heights!B28&amp;": "&amp;GR4_Building_Heights!K28&amp;"","")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22"/>
      <c r="B35" s="309"/>
      <c r="C35" s="93" t="s">
        <v>351</v>
      </c>
      <c r="D35" s="3" t="s">
        <v>254</v>
      </c>
      <c r="E35" s="299"/>
      <c r="F35" s="299"/>
      <c r="G35" s="299"/>
      <c r="H35" s="299"/>
      <c r="I35" s="299"/>
      <c r="J35" s="299"/>
      <c r="K35" s="301"/>
      <c r="L35" s="299"/>
      <c r="M35" s="303"/>
      <c r="N35" s="333"/>
      <c r="R35" s="12"/>
      <c r="S35" s="12"/>
      <c r="T35" s="12"/>
    </row>
    <row r="36" spans="1:22" x14ac:dyDescent="0.35">
      <c r="A36" s="321" t="s">
        <v>352</v>
      </c>
      <c r="B36" s="307" t="s">
        <v>120</v>
      </c>
      <c r="C36" s="82" t="s">
        <v>353</v>
      </c>
      <c r="D36" s="82" t="s">
        <v>250</v>
      </c>
      <c r="E36" s="310" t="s">
        <v>432</v>
      </c>
      <c r="F36" s="310" t="s">
        <v>419</v>
      </c>
      <c r="G36" s="310" t="s">
        <v>424</v>
      </c>
      <c r="H36" s="310" t="s">
        <v>477</v>
      </c>
      <c r="I36" s="310" t="s">
        <v>422</v>
      </c>
      <c r="J36" s="310" t="s">
        <v>157</v>
      </c>
      <c r="K36" s="319" t="s">
        <v>551</v>
      </c>
      <c r="L36" s="272" t="s">
        <v>254</v>
      </c>
      <c r="M36" s="302"/>
      <c r="N36" s="334"/>
      <c r="R36" s="12" t="str">
        <f>IF(OR(J36='Drop downs'!$G$7,J36='Drop downs'!$G$5), B36&amp;": "&amp;K36&amp;CHAR(10),"")</f>
        <v/>
      </c>
      <c r="S36" s="12" t="str">
        <f>IF(J36='Drop downs'!$G$2,B36&amp;": "&amp;K36&amp;""," ")</f>
        <v xml:space="preserve"> </v>
      </c>
      <c r="T36" s="12" t="str">
        <f>IF(GR4_Building_Heights!E36='Drop downs'!$B$6,GR4_Building_Heights!B36&amp;": "&amp;GR4_Building_Heights!K36&amp;"","")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22"/>
      <c r="B41" s="309"/>
      <c r="C41" s="80" t="s">
        <v>358</v>
      </c>
      <c r="D41" s="3" t="s">
        <v>254</v>
      </c>
      <c r="E41" s="270"/>
      <c r="F41" s="270"/>
      <c r="G41" s="270"/>
      <c r="H41" s="270"/>
      <c r="I41" s="270"/>
      <c r="J41" s="270"/>
      <c r="K41" s="320"/>
      <c r="L41" s="299"/>
      <c r="M41" s="303"/>
      <c r="N41" s="333"/>
      <c r="R41" s="12"/>
      <c r="S41" s="12"/>
      <c r="T41" s="12"/>
    </row>
    <row r="42" spans="1:22" ht="29" x14ac:dyDescent="0.35">
      <c r="A42" s="321" t="s">
        <v>359</v>
      </c>
      <c r="B42" s="307" t="s">
        <v>121</v>
      </c>
      <c r="C42" s="82" t="s">
        <v>360</v>
      </c>
      <c r="D42" s="82" t="s">
        <v>254</v>
      </c>
      <c r="E42" s="310" t="s">
        <v>101</v>
      </c>
      <c r="F42" s="310" t="s">
        <v>101</v>
      </c>
      <c r="G42" s="310" t="s">
        <v>101</v>
      </c>
      <c r="H42" s="310" t="s">
        <v>101</v>
      </c>
      <c r="I42" s="310" t="s">
        <v>101</v>
      </c>
      <c r="J42" s="310" t="s">
        <v>159</v>
      </c>
      <c r="K42" s="319" t="s">
        <v>435</v>
      </c>
      <c r="L42" s="272" t="s">
        <v>254</v>
      </c>
      <c r="M42" s="302"/>
      <c r="N42" s="334"/>
      <c r="R42" s="12" t="str">
        <f>IF(OR(J42='Drop downs'!$G$7,J42='Drop downs'!$G$5), B42&amp;": "&amp;K42&amp;CHAR(10),"")</f>
        <v/>
      </c>
      <c r="S42" s="12" t="str">
        <f>IF(J42='Drop downs'!$G$2,B42&amp;": "&amp;K42&amp;""," ")</f>
        <v xml:space="preserve"> </v>
      </c>
      <c r="T42" s="12" t="str">
        <f>IF(GR4_Building_Heights!E42='Drop downs'!$B$6,GR4_Building_Heights!B42&amp;": "&amp;GR4_Building_Heights!K42&amp;"","")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ht="14.5" customHeight="1"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22"/>
      <c r="B46" s="309"/>
      <c r="C46" s="80" t="s">
        <v>364</v>
      </c>
      <c r="D46" s="3" t="s">
        <v>254</v>
      </c>
      <c r="E46" s="299"/>
      <c r="F46" s="299"/>
      <c r="G46" s="299"/>
      <c r="H46" s="299"/>
      <c r="I46" s="299"/>
      <c r="J46" s="299"/>
      <c r="K46" s="301"/>
      <c r="L46" s="299"/>
      <c r="M46" s="303"/>
      <c r="N46" s="333"/>
      <c r="R46" s="12"/>
      <c r="S46" s="12"/>
      <c r="T46" s="12"/>
    </row>
    <row r="47" spans="1:22" ht="43.5" x14ac:dyDescent="0.35">
      <c r="A47" s="321" t="s">
        <v>365</v>
      </c>
      <c r="B47" s="307" t="s">
        <v>122</v>
      </c>
      <c r="C47" s="82" t="s">
        <v>366</v>
      </c>
      <c r="D47" s="82" t="s">
        <v>250</v>
      </c>
      <c r="E47" s="272" t="s">
        <v>418</v>
      </c>
      <c r="F47" s="272" t="s">
        <v>419</v>
      </c>
      <c r="G47" s="272" t="s">
        <v>424</v>
      </c>
      <c r="H47" s="272" t="s">
        <v>477</v>
      </c>
      <c r="I47" s="272" t="s">
        <v>422</v>
      </c>
      <c r="J47" s="272" t="s">
        <v>157</v>
      </c>
      <c r="K47" s="300" t="s">
        <v>552</v>
      </c>
      <c r="L47" s="272" t="s">
        <v>254</v>
      </c>
      <c r="M47" s="302"/>
      <c r="N47" s="334"/>
      <c r="R47" s="12" t="str">
        <f>IF(OR(J47='Drop downs'!$G$7,J47='Drop downs'!$G$5), B47&amp;": "&amp;K47&amp;CHAR(10),"")</f>
        <v/>
      </c>
      <c r="S47" s="12" t="str">
        <f>IF(J47='Drop downs'!$G$2,B47&amp;": "&amp;K47&amp;""," ")</f>
        <v xml:space="preserve"> </v>
      </c>
      <c r="T47" s="12" t="str">
        <f>IF(GR4_Building_Heights!E47='Drop downs'!$B$6,GR4_Building_Heights!B47&amp;": "&amp;GR4_Building_Heights!K47&amp;"","")</f>
        <v/>
      </c>
      <c r="U47" t="str">
        <f t="shared" si="0"/>
        <v/>
      </c>
      <c r="V47" t="str">
        <f>IF(N47&gt;0,B47&amp;":"&amp;N47&amp;"
","")</f>
        <v/>
      </c>
    </row>
    <row r="48" spans="1:22" ht="52.5" customHeight="1" thickBot="1" x14ac:dyDescent="0.4">
      <c r="A48" s="318"/>
      <c r="B48" s="309"/>
      <c r="C48" s="15" t="s">
        <v>367</v>
      </c>
      <c r="D48" s="15" t="s">
        <v>250</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IF(GR4_Building_Heights!E48='Drop downs'!$B$6,GR4_Building_Heights!B48&amp;": "&amp;GR4_Building_Heights!K48&amp;"","")</f>
        <v xml:space="preserve">: </v>
      </c>
    </row>
    <row r="49" spans="1:22" ht="29" x14ac:dyDescent="0.35">
      <c r="A49" s="316" t="s">
        <v>368</v>
      </c>
      <c r="B49" s="307" t="s">
        <v>123</v>
      </c>
      <c r="C49" s="86" t="s">
        <v>369</v>
      </c>
      <c r="D49" s="86" t="s">
        <v>254</v>
      </c>
      <c r="E49" s="310" t="s">
        <v>101</v>
      </c>
      <c r="F49" s="310" t="s">
        <v>101</v>
      </c>
      <c r="G49" s="310" t="s">
        <v>101</v>
      </c>
      <c r="H49" s="344" t="s">
        <v>101</v>
      </c>
      <c r="I49" s="310" t="s">
        <v>101</v>
      </c>
      <c r="J49" s="310" t="s">
        <v>159</v>
      </c>
      <c r="K49" s="319" t="s">
        <v>435</v>
      </c>
      <c r="L49" s="310" t="s">
        <v>254</v>
      </c>
      <c r="M49" s="314"/>
      <c r="N49" s="330"/>
      <c r="R49" s="12" t="str">
        <f>IF(OR(J49='Drop downs'!$G$7,J49='Drop downs'!$G$5), B49&amp;": "&amp;K49&amp;CHAR(10),"")</f>
        <v/>
      </c>
      <c r="S49" s="12" t="str">
        <f>IF(J49='Drop downs'!$G$2,B49&amp;": "&amp;K49&amp;""," ")</f>
        <v xml:space="preserve"> </v>
      </c>
      <c r="T49" s="12" t="str">
        <f>IF(GR4_Building_Heights!E49='Drop downs'!$B$6,GR4_Building_Heights!B49&amp;": "&amp;GR4_Building_Heights!K49&amp;"","")</f>
        <v/>
      </c>
      <c r="U49" t="str">
        <f t="shared" si="0"/>
        <v/>
      </c>
      <c r="V49" t="str">
        <f>IF(N49&gt;0,B49&amp;":"&amp;N49&amp;"
","")</f>
        <v/>
      </c>
    </row>
    <row r="50" spans="1:22" x14ac:dyDescent="0.35">
      <c r="A50" s="317"/>
      <c r="B50" s="308"/>
      <c r="C50" s="24" t="s">
        <v>370</v>
      </c>
      <c r="D50" s="24" t="s">
        <v>254</v>
      </c>
      <c r="E50" s="298"/>
      <c r="F50" s="298"/>
      <c r="G50" s="298"/>
      <c r="H50" s="271"/>
      <c r="I50" s="298"/>
      <c r="J50" s="298"/>
      <c r="K50" s="236"/>
      <c r="L50" s="298"/>
      <c r="M50" s="233"/>
      <c r="N50" s="331"/>
      <c r="R50" s="12"/>
      <c r="S50" s="12"/>
      <c r="T50" s="12"/>
    </row>
    <row r="51" spans="1:22" x14ac:dyDescent="0.35">
      <c r="A51" s="317"/>
      <c r="B51" s="308"/>
      <c r="C51" s="97" t="s">
        <v>371</v>
      </c>
      <c r="D51" s="24" t="s">
        <v>254</v>
      </c>
      <c r="E51" s="298"/>
      <c r="F51" s="298"/>
      <c r="G51" s="298"/>
      <c r="H51" s="271"/>
      <c r="I51" s="298"/>
      <c r="J51" s="298"/>
      <c r="K51" s="236"/>
      <c r="L51" s="298"/>
      <c r="M51" s="233"/>
      <c r="N51" s="331"/>
      <c r="R51" s="12"/>
      <c r="S51" s="12"/>
      <c r="T51" s="12"/>
    </row>
    <row r="52" spans="1:22" x14ac:dyDescent="0.35">
      <c r="A52" s="317"/>
      <c r="B52" s="308"/>
      <c r="C52" s="24" t="s">
        <v>372</v>
      </c>
      <c r="D52" s="24" t="s">
        <v>254</v>
      </c>
      <c r="E52" s="298"/>
      <c r="F52" s="298"/>
      <c r="G52" s="298"/>
      <c r="H52" s="271"/>
      <c r="I52" s="298"/>
      <c r="J52" s="298"/>
      <c r="K52" s="236"/>
      <c r="L52" s="298"/>
      <c r="M52" s="233"/>
      <c r="N52" s="331"/>
      <c r="R52" s="12"/>
      <c r="S52" s="12"/>
      <c r="T52" s="12"/>
    </row>
    <row r="53" spans="1:22" ht="15" thickBot="1" x14ac:dyDescent="0.4">
      <c r="A53" s="318"/>
      <c r="B53" s="309"/>
      <c r="C53" s="19" t="s">
        <v>373</v>
      </c>
      <c r="D53" s="24" t="s">
        <v>254</v>
      </c>
      <c r="E53" s="270"/>
      <c r="F53" s="270"/>
      <c r="G53" s="270"/>
      <c r="H53" s="345"/>
      <c r="I53" s="270"/>
      <c r="J53" s="270"/>
      <c r="K53" s="32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435</v>
      </c>
      <c r="L54" s="310" t="s">
        <v>254</v>
      </c>
      <c r="M54" s="314"/>
      <c r="N54" s="330"/>
      <c r="R54" s="12" t="str">
        <f>IF(OR(J54='Drop downs'!$G$7,J54='Drop downs'!$G$5), B54&amp;": "&amp;K54&amp;CHAR(10),"")</f>
        <v/>
      </c>
      <c r="S54" s="12" t="str">
        <f>IF(J54='Drop downs'!$G$2,B54&amp;": "&amp;K54&amp;""," ")</f>
        <v xml:space="preserve"> </v>
      </c>
      <c r="T54" s="12" t="str">
        <f>IF(GR4_Building_Heights!E54='Drop downs'!$B$6,GR4_Building_Heights!B54&amp;": "&amp;GR4_Building_Heights!K54&amp;"","")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435</v>
      </c>
      <c r="L57" s="310" t="s">
        <v>254</v>
      </c>
      <c r="M57" s="314"/>
      <c r="N57" s="330"/>
      <c r="R57" s="12" t="str">
        <f>IF(OR(J57='Drop downs'!$G$7,J57='Drop downs'!$G$5), B57&amp;": "&amp;K57&amp;CHAR(10),"")</f>
        <v/>
      </c>
      <c r="S57" s="12" t="str">
        <f>IF(J57='Drop downs'!$G$2,B57&amp;": "&amp;K57&amp;""," ")</f>
        <v xml:space="preserve"> </v>
      </c>
      <c r="T57" s="12" t="str">
        <f>IF(GR4_Building_Heights!E57='Drop downs'!$B$6,GR4_Building_Heights!B57&amp;": "&amp;GR4_Building_Heights!K57&amp;"","")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254</v>
      </c>
      <c r="E60" s="298"/>
      <c r="F60" s="298"/>
      <c r="G60" s="298"/>
      <c r="H60" s="298"/>
      <c r="I60" s="298"/>
      <c r="J60" s="298"/>
      <c r="K60" s="236"/>
      <c r="L60" s="298"/>
      <c r="M60" s="233"/>
      <c r="N60" s="331"/>
      <c r="R60" s="12"/>
      <c r="S60" s="12"/>
      <c r="T60" s="12"/>
    </row>
    <row r="61" spans="1:22" x14ac:dyDescent="0.35">
      <c r="A61" s="317"/>
      <c r="B61" s="308"/>
      <c r="C61" s="24" t="s">
        <v>383</v>
      </c>
      <c r="D61" s="24" t="s">
        <v>254</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24" t="s">
        <v>254</v>
      </c>
      <c r="E64" s="270"/>
      <c r="F64" s="270"/>
      <c r="G64" s="270"/>
      <c r="H64" s="270"/>
      <c r="I64" s="270"/>
      <c r="J64" s="270"/>
      <c r="K64" s="320"/>
      <c r="L64" s="270"/>
      <c r="M64" s="315"/>
      <c r="N64" s="332"/>
      <c r="R64" s="12"/>
      <c r="S64" s="12"/>
      <c r="T64" s="12"/>
    </row>
    <row r="65" spans="1:22" x14ac:dyDescent="0.35">
      <c r="A65" s="316" t="s">
        <v>387</v>
      </c>
      <c r="B65" s="307" t="s">
        <v>126</v>
      </c>
      <c r="C65" s="85" t="s">
        <v>388</v>
      </c>
      <c r="D65" s="86" t="s">
        <v>250</v>
      </c>
      <c r="E65" s="310" t="s">
        <v>418</v>
      </c>
      <c r="F65" s="310" t="s">
        <v>441</v>
      </c>
      <c r="G65" s="310" t="s">
        <v>424</v>
      </c>
      <c r="H65" s="310" t="s">
        <v>477</v>
      </c>
      <c r="I65" s="310" t="s">
        <v>422</v>
      </c>
      <c r="J65" s="310" t="s">
        <v>157</v>
      </c>
      <c r="K65" s="319" t="s">
        <v>553</v>
      </c>
      <c r="L65" s="310" t="s">
        <v>254</v>
      </c>
      <c r="M65" s="314"/>
      <c r="N65" s="330"/>
      <c r="R65" s="12" t="str">
        <f>IF(OR(J65='Drop downs'!$G$7,J65='Drop downs'!$G$5), B65&amp;": "&amp;K65&amp;CHAR(10),"")</f>
        <v/>
      </c>
      <c r="S65" s="12" t="str">
        <f>IF(J65='Drop downs'!$G$2,B65&amp;": "&amp;K65&amp;""," ")</f>
        <v xml:space="preserve"> </v>
      </c>
      <c r="T65" s="12" t="str">
        <f>IF(GR4_Building_Heights!E65='Drop downs'!$B$6,GR4_Building_Heights!B65&amp;": "&amp;GR4_Building_Heights!K65&amp;"","")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70"/>
      <c r="F71" s="270"/>
      <c r="G71" s="270"/>
      <c r="H71" s="270"/>
      <c r="I71" s="270"/>
      <c r="J71" s="270"/>
      <c r="K71" s="320"/>
      <c r="L71" s="270"/>
      <c r="M71" s="315"/>
      <c r="N71" s="332"/>
      <c r="R71" s="12"/>
      <c r="S71" s="12"/>
      <c r="T71" s="12"/>
    </row>
    <row r="72" spans="1:22" x14ac:dyDescent="0.35">
      <c r="A72" s="316" t="s">
        <v>395</v>
      </c>
      <c r="B72" s="307" t="s">
        <v>127</v>
      </c>
      <c r="C72" s="85" t="s">
        <v>396</v>
      </c>
      <c r="D72" s="86" t="s">
        <v>250</v>
      </c>
      <c r="E72" s="310" t="s">
        <v>418</v>
      </c>
      <c r="F72" s="310" t="s">
        <v>419</v>
      </c>
      <c r="G72" s="310" t="s">
        <v>424</v>
      </c>
      <c r="H72" s="310" t="s">
        <v>477</v>
      </c>
      <c r="I72" s="310" t="s">
        <v>436</v>
      </c>
      <c r="J72" s="310" t="s">
        <v>154</v>
      </c>
      <c r="K72" s="319" t="s">
        <v>554</v>
      </c>
      <c r="L72" s="310" t="s">
        <v>254</v>
      </c>
      <c r="M72" s="314"/>
      <c r="N72" s="330"/>
      <c r="R72" s="12" t="str">
        <f>IF(OR(J72='Drop downs'!$G$7,J72='Drop downs'!$G$5), B72&amp;": "&amp;K72&amp;CHAR(10),"")</f>
        <v/>
      </c>
      <c r="S72" s="12" t="str">
        <f>IF(J72='Drop downs'!$G$2,B72&amp;": "&amp;K72&amp;""," ")</f>
        <v>IIA12: The policy supports the achievement of objective IIA12 as developments must demonstrate compliance with the design criteria in relation to visual, functional, environmental and cumulative impacts as set out in Policy D9C (Tall buildings) of the London Plan (2021). Additionally, directing the development of tall buildings into the Harrow and Wealdstone Opportunity Area will help to safeguard the design of suburban areas, which are commonly made up of two storey residential properties. The policy also considers that the stitching of tall buildings into less dense tall character areas must be satisfactorily demonstrated, as to not negatively impact the townscape character. RAF Northolt Safeguarding Zones will also be protected through the policy. Therefore, a potential significant positive effect is recorded.</v>
      </c>
      <c r="T72" s="12" t="str">
        <f>IF(GR4_Building_Heights!E72='Drop downs'!$B$6,GR4_Building_Heights!B72&amp;": "&amp;GR4_Building_Heights!K72&amp;"","")</f>
        <v/>
      </c>
      <c r="U72" t="str">
        <f t="shared" si="0"/>
        <v/>
      </c>
      <c r="V72" t="str">
        <f>IF(N72&gt;0,B72&amp;":"&amp;N72&amp;"
","")</f>
        <v/>
      </c>
    </row>
    <row r="73" spans="1:22" x14ac:dyDescent="0.35">
      <c r="A73" s="317"/>
      <c r="B73" s="308"/>
      <c r="C73" s="83" t="s">
        <v>397</v>
      </c>
      <c r="D73" s="24" t="s">
        <v>250</v>
      </c>
      <c r="E73" s="298"/>
      <c r="F73" s="298"/>
      <c r="G73" s="298"/>
      <c r="H73" s="298"/>
      <c r="I73" s="298"/>
      <c r="J73" s="298"/>
      <c r="K73" s="236"/>
      <c r="L73" s="298"/>
      <c r="M73" s="233"/>
      <c r="N73" s="331"/>
      <c r="R73" s="12"/>
      <c r="S73" s="12"/>
      <c r="T73" s="12"/>
    </row>
    <row r="74" spans="1:22" x14ac:dyDescent="0.35">
      <c r="A74" s="317"/>
      <c r="B74" s="308"/>
      <c r="C74" s="83" t="s">
        <v>398</v>
      </c>
      <c r="D74" s="24" t="s">
        <v>250</v>
      </c>
      <c r="E74" s="298"/>
      <c r="F74" s="298"/>
      <c r="G74" s="298"/>
      <c r="H74" s="298"/>
      <c r="I74" s="298"/>
      <c r="J74" s="298"/>
      <c r="K74" s="236"/>
      <c r="L74" s="298"/>
      <c r="M74" s="233"/>
      <c r="N74" s="331"/>
      <c r="R74" s="12"/>
      <c r="S74" s="12"/>
      <c r="T74" s="12"/>
    </row>
    <row r="75" spans="1:22" x14ac:dyDescent="0.35">
      <c r="A75" s="317"/>
      <c r="B75" s="308"/>
      <c r="C75" s="83" t="s">
        <v>399</v>
      </c>
      <c r="D75" s="24" t="s">
        <v>250</v>
      </c>
      <c r="E75" s="298"/>
      <c r="F75" s="298"/>
      <c r="G75" s="298"/>
      <c r="H75" s="298"/>
      <c r="I75" s="298"/>
      <c r="J75" s="298"/>
      <c r="K75" s="236"/>
      <c r="L75" s="298"/>
      <c r="M75" s="233"/>
      <c r="N75" s="331"/>
      <c r="R75" s="12"/>
      <c r="S75" s="12"/>
      <c r="T75" s="12"/>
    </row>
    <row r="76" spans="1:22" ht="15" thickBot="1" x14ac:dyDescent="0.4">
      <c r="A76" s="322"/>
      <c r="B76" s="309"/>
      <c r="C76" s="87" t="s">
        <v>400</v>
      </c>
      <c r="D76" s="88" t="s">
        <v>254</v>
      </c>
      <c r="E76" s="299"/>
      <c r="F76" s="299"/>
      <c r="G76" s="299"/>
      <c r="H76" s="299"/>
      <c r="I76" s="299"/>
      <c r="J76" s="299"/>
      <c r="K76" s="301"/>
      <c r="L76" s="299"/>
      <c r="M76" s="303"/>
      <c r="N76" s="333"/>
      <c r="R76" s="12"/>
      <c r="S76" s="12"/>
      <c r="T76" s="12"/>
    </row>
    <row r="77" spans="1:22" x14ac:dyDescent="0.35">
      <c r="A77" s="304" t="s">
        <v>401</v>
      </c>
      <c r="B77" s="307" t="s">
        <v>128</v>
      </c>
      <c r="C77" s="91" t="s">
        <v>402</v>
      </c>
      <c r="D77" s="82" t="s">
        <v>254</v>
      </c>
      <c r="E77" s="272" t="s">
        <v>101</v>
      </c>
      <c r="F77" s="272" t="s">
        <v>101</v>
      </c>
      <c r="G77" s="272" t="s">
        <v>101</v>
      </c>
      <c r="H77" s="272" t="s">
        <v>101</v>
      </c>
      <c r="I77" s="272" t="s">
        <v>101</v>
      </c>
      <c r="J77" s="272" t="s">
        <v>159</v>
      </c>
      <c r="K77" s="300" t="s">
        <v>435</v>
      </c>
      <c r="L77" s="272" t="s">
        <v>254</v>
      </c>
      <c r="M77" s="302"/>
      <c r="N77" s="334"/>
      <c r="R77" s="12" t="str">
        <f>IF(OR(J77='Drop downs'!$G$7,J77='Drop downs'!$G$5), B77&amp;": "&amp;K77&amp;CHAR(10),"")</f>
        <v/>
      </c>
      <c r="S77" s="12" t="str">
        <f>IF(J77='Drop downs'!$G$2,B77&amp;": "&amp;K77&amp;""," ")</f>
        <v xml:space="preserve"> </v>
      </c>
      <c r="T77" s="12" t="str">
        <f>IF(GR4_Building_Heights!E77='Drop downs'!$B$6,GR4_Building_Heights!B77&amp;": "&amp;GR4_Building_Heights!K77&amp;"","")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33"/>
      <c r="N78" s="331"/>
      <c r="R78" s="12"/>
      <c r="S78" s="12"/>
      <c r="T78" s="12"/>
    </row>
    <row r="79" spans="1:22" x14ac:dyDescent="0.35">
      <c r="A79" s="305"/>
      <c r="B79" s="308"/>
      <c r="C79" s="83" t="s">
        <v>404</v>
      </c>
      <c r="D79" s="3" t="s">
        <v>254</v>
      </c>
      <c r="E79" s="298"/>
      <c r="F79" s="298"/>
      <c r="G79" s="298"/>
      <c r="H79" s="298"/>
      <c r="I79" s="298"/>
      <c r="J79" s="298"/>
      <c r="K79" s="236"/>
      <c r="L79" s="298"/>
      <c r="M79" s="233"/>
      <c r="N79" s="331"/>
      <c r="R79" s="12"/>
      <c r="S79" s="12"/>
      <c r="T79" s="12"/>
    </row>
    <row r="80" spans="1:22" x14ac:dyDescent="0.35">
      <c r="A80" s="305"/>
      <c r="B80" s="308"/>
      <c r="C80" s="84" t="s">
        <v>405</v>
      </c>
      <c r="D80" s="3" t="s">
        <v>254</v>
      </c>
      <c r="E80" s="298"/>
      <c r="F80" s="298"/>
      <c r="G80" s="298"/>
      <c r="H80" s="298"/>
      <c r="I80" s="298"/>
      <c r="J80" s="298"/>
      <c r="K80" s="236"/>
      <c r="L80" s="298"/>
      <c r="M80" s="233"/>
      <c r="N80" s="331"/>
      <c r="R80" s="12"/>
      <c r="S80" s="12"/>
      <c r="T80" s="12"/>
    </row>
    <row r="81" spans="1:22" ht="29" x14ac:dyDescent="0.35">
      <c r="A81" s="305"/>
      <c r="B81" s="308"/>
      <c r="C81" s="84" t="s">
        <v>406</v>
      </c>
      <c r="D81" s="3" t="s">
        <v>254</v>
      </c>
      <c r="E81" s="298"/>
      <c r="F81" s="298"/>
      <c r="G81" s="298"/>
      <c r="H81" s="298"/>
      <c r="I81" s="298"/>
      <c r="J81" s="298"/>
      <c r="K81" s="236"/>
      <c r="L81" s="298"/>
      <c r="M81" s="233"/>
      <c r="N81" s="331"/>
      <c r="R81" s="12"/>
      <c r="S81" s="12"/>
      <c r="T81" s="12"/>
    </row>
    <row r="82" spans="1:22" ht="29" x14ac:dyDescent="0.35">
      <c r="A82" s="305"/>
      <c r="B82" s="308"/>
      <c r="C82" s="84" t="s">
        <v>407</v>
      </c>
      <c r="D82" s="3" t="s">
        <v>254</v>
      </c>
      <c r="E82" s="298"/>
      <c r="F82" s="298"/>
      <c r="G82" s="298"/>
      <c r="H82" s="298"/>
      <c r="I82" s="298"/>
      <c r="J82" s="298"/>
      <c r="K82" s="236"/>
      <c r="L82" s="298"/>
      <c r="M82" s="233"/>
      <c r="N82" s="331"/>
      <c r="R82" s="12"/>
      <c r="S82" s="12"/>
      <c r="T82" s="12"/>
    </row>
    <row r="83" spans="1:22" ht="15" thickBot="1" x14ac:dyDescent="0.4">
      <c r="A83" s="306"/>
      <c r="B83" s="309"/>
      <c r="C83" s="90" t="s">
        <v>408</v>
      </c>
      <c r="D83" s="3" t="s">
        <v>254</v>
      </c>
      <c r="E83" s="299"/>
      <c r="F83" s="299"/>
      <c r="G83" s="299"/>
      <c r="H83" s="299"/>
      <c r="I83" s="299"/>
      <c r="J83" s="299"/>
      <c r="K83" s="301"/>
      <c r="L83" s="299"/>
      <c r="M83" s="303"/>
      <c r="N83" s="333"/>
      <c r="R83" s="12"/>
      <c r="S83" s="12"/>
      <c r="T83" s="12"/>
    </row>
    <row r="84" spans="1:22" x14ac:dyDescent="0.35">
      <c r="A84" s="304" t="s">
        <v>409</v>
      </c>
      <c r="B84" s="307" t="s">
        <v>129</v>
      </c>
      <c r="C84" s="101" t="s">
        <v>410</v>
      </c>
      <c r="D84" s="82" t="s">
        <v>254</v>
      </c>
      <c r="E84" s="272" t="s">
        <v>101</v>
      </c>
      <c r="F84" s="272" t="s">
        <v>101</v>
      </c>
      <c r="G84" s="272" t="s">
        <v>101</v>
      </c>
      <c r="H84" s="272" t="s">
        <v>101</v>
      </c>
      <c r="I84" s="272" t="s">
        <v>101</v>
      </c>
      <c r="J84" s="272" t="s">
        <v>159</v>
      </c>
      <c r="K84" s="300" t="s">
        <v>435</v>
      </c>
      <c r="L84" s="272" t="s">
        <v>254</v>
      </c>
      <c r="M84" s="302"/>
      <c r="N84" s="334"/>
      <c r="R84" s="12" t="str">
        <f>IF(OR(J84='Drop downs'!$G$7,J84='Drop downs'!$G$5), B84&amp;": "&amp;K84&amp;CHAR(10),"")</f>
        <v/>
      </c>
      <c r="S84" s="12" t="str">
        <f>IF(J84='Drop downs'!$G$2,B84&amp;": "&amp;K84&amp;""," ")</f>
        <v xml:space="preserve"> </v>
      </c>
      <c r="T84" s="12" t="str">
        <f>IF(GR4_Building_Heights!E84='Drop downs'!$B$6,GR4_Building_Heights!B84&amp;": "&amp;GR4_Building_Heights!K84&amp;"","")</f>
        <v/>
      </c>
      <c r="U84" t="str">
        <f t="shared" si="1"/>
        <v/>
      </c>
      <c r="V84" t="str">
        <f>IF(N84&gt;0,B84&amp;":"&amp;N84&amp;"
","")</f>
        <v/>
      </c>
    </row>
    <row r="85" spans="1:22" x14ac:dyDescent="0.35">
      <c r="A85" s="305"/>
      <c r="B85" s="308"/>
      <c r="C85" s="84" t="s">
        <v>411</v>
      </c>
      <c r="D85" s="3" t="s">
        <v>254</v>
      </c>
      <c r="E85" s="298"/>
      <c r="F85" s="298"/>
      <c r="G85" s="298"/>
      <c r="H85" s="298"/>
      <c r="I85" s="298"/>
      <c r="J85" s="298"/>
      <c r="K85" s="236"/>
      <c r="L85" s="298"/>
      <c r="M85" s="233"/>
      <c r="N85" s="331"/>
      <c r="R85" s="12"/>
      <c r="S85" s="12"/>
      <c r="T85" s="12"/>
    </row>
    <row r="86" spans="1:22" x14ac:dyDescent="0.35">
      <c r="A86" s="305"/>
      <c r="B86" s="308"/>
      <c r="C86" s="84" t="s">
        <v>412</v>
      </c>
      <c r="D86" s="3" t="s">
        <v>254</v>
      </c>
      <c r="E86" s="298"/>
      <c r="F86" s="298"/>
      <c r="G86" s="298"/>
      <c r="H86" s="298"/>
      <c r="I86" s="298"/>
      <c r="J86" s="298"/>
      <c r="K86" s="236"/>
      <c r="L86" s="298"/>
      <c r="M86" s="233"/>
      <c r="N86" s="331"/>
      <c r="R86" s="12"/>
      <c r="S86" s="12"/>
      <c r="T86" s="12"/>
    </row>
    <row r="87" spans="1:22" ht="15" thickBot="1" x14ac:dyDescent="0.4">
      <c r="A87" s="306"/>
      <c r="B87" s="309"/>
      <c r="C87" s="87" t="s">
        <v>413</v>
      </c>
      <c r="D87" s="3" t="s">
        <v>254</v>
      </c>
      <c r="E87" s="299"/>
      <c r="F87" s="299"/>
      <c r="G87" s="299"/>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IIA12: The policy supports the achievement of objective IIA12 as developments must demonstrate compliance with the design criteria in relation to visual, functional, environmental and cumulative impacts as set out in Policy D9C (Tall buildings) of the London Plan (2021). Additionally, directing the development of tall buildings into the Harrow and Wealdstone Opportunity Area will help to safeguard the design of suburban areas, which are commonly made up of two storey residential properties. The policy also considers that the stitching of tall buildings into less dense tall character areas must be satisfactorily demonstrated, as to not negatively impact the townscape character. RAF Northolt Safeguarding Zones will also be protected through the policy. Therefore, a potential significant positive effect is recorded.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i6hdLn2dLQpbOwl7MfOEwYdS36jygenLzd7rt+2rfsIz8TPRDlRDD31ERrgwDIqAJUUPwoTX8g4iLQiKX4JBBQ==" saltValue="7GQ9BdW5BTXqBj2cf3OPy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4798" priority="74">
      <formula>$D50="No"</formula>
    </cfRule>
  </conditionalFormatting>
  <conditionalFormatting sqref="C8:D87">
    <cfRule type="expression" dxfId="4797" priority="73">
      <formula>$D8="No"</formula>
    </cfRule>
  </conditionalFormatting>
  <conditionalFormatting sqref="J8">
    <cfRule type="cellIs" dxfId="4796" priority="56" operator="equal">
      <formula>"Minor Negative"</formula>
    </cfRule>
    <cfRule type="cellIs" dxfId="4795" priority="60" operator="equal">
      <formula>"Significant Positive"</formula>
    </cfRule>
    <cfRule type="cellIs" dxfId="4794" priority="59" operator="equal">
      <formula>"Minor Positive"</formula>
    </cfRule>
    <cfRule type="cellIs" dxfId="4793" priority="58" operator="equal">
      <formula>"Neutral"</formula>
    </cfRule>
    <cfRule type="cellIs" dxfId="4792" priority="57" operator="equal">
      <formula>"Uncertain"</formula>
    </cfRule>
    <cfRule type="cellIs" dxfId="4791" priority="55" operator="equal">
      <formula>"Significant Negative"</formula>
    </cfRule>
  </conditionalFormatting>
  <conditionalFormatting sqref="J18">
    <cfRule type="cellIs" dxfId="4790" priority="52" operator="equal">
      <formula>"Neutral"</formula>
    </cfRule>
    <cfRule type="cellIs" dxfId="4789" priority="51" operator="equal">
      <formula>"Uncertain"</formula>
    </cfRule>
    <cfRule type="cellIs" dxfId="4788" priority="50" operator="equal">
      <formula>"Minor Negative"</formula>
    </cfRule>
    <cfRule type="cellIs" dxfId="4787" priority="49" operator="equal">
      <formula>"Significant Negative"</formula>
    </cfRule>
    <cfRule type="cellIs" dxfId="4786" priority="54" operator="equal">
      <formula>"Significant Positive"</formula>
    </cfRule>
    <cfRule type="cellIs" dxfId="4785" priority="53" operator="equal">
      <formula>"Minor Positive"</formula>
    </cfRule>
  </conditionalFormatting>
  <conditionalFormatting sqref="J20">
    <cfRule type="cellIs" dxfId="4784" priority="47" operator="equal">
      <formula>"Minor Positive"</formula>
    </cfRule>
    <cfRule type="cellIs" dxfId="4783" priority="48" operator="equal">
      <formula>"Significant Positive"</formula>
    </cfRule>
    <cfRule type="cellIs" dxfId="4782" priority="46" operator="equal">
      <formula>"Neutral"</formula>
    </cfRule>
    <cfRule type="cellIs" dxfId="4781" priority="45" operator="equal">
      <formula>"Uncertain"</formula>
    </cfRule>
    <cfRule type="cellIs" dxfId="4780" priority="44" operator="equal">
      <formula>"Minor Negative"</formula>
    </cfRule>
    <cfRule type="cellIs" dxfId="4779" priority="43" operator="equal">
      <formula>"Significant Negative"</formula>
    </cfRule>
  </conditionalFormatting>
  <conditionalFormatting sqref="J28 J57 J72">
    <cfRule type="cellIs" dxfId="4778" priority="72" operator="equal">
      <formula>"Significant Positive"</formula>
    </cfRule>
    <cfRule type="cellIs" dxfId="4777" priority="71" operator="equal">
      <formula>"Minor Positive"</formula>
    </cfRule>
    <cfRule type="cellIs" dxfId="4776" priority="70" operator="equal">
      <formula>"Neutral"</formula>
    </cfRule>
    <cfRule type="cellIs" dxfId="4775" priority="69" operator="equal">
      <formula>"Uncertain"</formula>
    </cfRule>
    <cfRule type="cellIs" dxfId="4774" priority="68" operator="equal">
      <formula>"Minor Negative"</formula>
    </cfRule>
    <cfRule type="cellIs" dxfId="4773" priority="67" operator="equal">
      <formula>"Significant Negative"</formula>
    </cfRule>
  </conditionalFormatting>
  <conditionalFormatting sqref="J36">
    <cfRule type="cellIs" dxfId="4772" priority="39" operator="equal">
      <formula>"Uncertain"</formula>
    </cfRule>
    <cfRule type="cellIs" dxfId="4771" priority="40" operator="equal">
      <formula>"Neutral"</formula>
    </cfRule>
    <cfRule type="cellIs" dxfId="4770" priority="41" operator="equal">
      <formula>"Minor Positive"</formula>
    </cfRule>
    <cfRule type="cellIs" dxfId="4769" priority="42" operator="equal">
      <formula>"Significant Positive"</formula>
    </cfRule>
    <cfRule type="cellIs" dxfId="4768" priority="37" operator="equal">
      <formula>"Significant Negative"</formula>
    </cfRule>
    <cfRule type="cellIs" dxfId="4767" priority="38" operator="equal">
      <formula>"Minor Negative"</formula>
    </cfRule>
  </conditionalFormatting>
  <conditionalFormatting sqref="J42">
    <cfRule type="cellIs" dxfId="4766" priority="36" operator="equal">
      <formula>"Significant Positive"</formula>
    </cfRule>
    <cfRule type="cellIs" dxfId="4765" priority="34" operator="equal">
      <formula>"Neutral"</formula>
    </cfRule>
    <cfRule type="cellIs" dxfId="4764" priority="33" operator="equal">
      <formula>"Uncertain"</formula>
    </cfRule>
    <cfRule type="cellIs" dxfId="4763" priority="31" operator="equal">
      <formula>"Significant Negative"</formula>
    </cfRule>
    <cfRule type="cellIs" dxfId="4762" priority="32" operator="equal">
      <formula>"Minor Negative"</formula>
    </cfRule>
    <cfRule type="cellIs" dxfId="4761" priority="35" operator="equal">
      <formula>"Minor Positive"</formula>
    </cfRule>
  </conditionalFormatting>
  <conditionalFormatting sqref="J47">
    <cfRule type="cellIs" dxfId="4760" priority="65" operator="equal">
      <formula>"Minor Positive"</formula>
    </cfRule>
    <cfRule type="cellIs" dxfId="4759" priority="66" operator="equal">
      <formula>"Significant Positive"</formula>
    </cfRule>
    <cfRule type="cellIs" dxfId="4758" priority="64" operator="equal">
      <formula>"Neutral"</formula>
    </cfRule>
    <cfRule type="cellIs" dxfId="4757" priority="63" operator="equal">
      <formula>"Uncertain"</formula>
    </cfRule>
    <cfRule type="cellIs" dxfId="4756" priority="62" operator="equal">
      <formula>"Minor Negative"</formula>
    </cfRule>
    <cfRule type="cellIs" dxfId="4755" priority="61" operator="equal">
      <formula>"Significant Negative"</formula>
    </cfRule>
  </conditionalFormatting>
  <conditionalFormatting sqref="J49">
    <cfRule type="cellIs" dxfId="4754" priority="28" operator="equal">
      <formula>"Neutral"</formula>
    </cfRule>
    <cfRule type="cellIs" dxfId="4753" priority="27" operator="equal">
      <formula>"Uncertain"</formula>
    </cfRule>
    <cfRule type="cellIs" dxfId="4752" priority="26" operator="equal">
      <formula>"Minor Negative"</formula>
    </cfRule>
    <cfRule type="cellIs" dxfId="4751" priority="25" operator="equal">
      <formula>"Significant Negative"</formula>
    </cfRule>
    <cfRule type="cellIs" dxfId="4750" priority="29" operator="equal">
      <formula>"Minor Positive"</formula>
    </cfRule>
    <cfRule type="cellIs" dxfId="4749" priority="30" operator="equal">
      <formula>"Significant Positive"</formula>
    </cfRule>
  </conditionalFormatting>
  <conditionalFormatting sqref="J54">
    <cfRule type="cellIs" dxfId="4748" priority="24" operator="equal">
      <formula>"Significant Positive"</formula>
    </cfRule>
    <cfRule type="cellIs" dxfId="4747" priority="23" operator="equal">
      <formula>"Minor Positive"</formula>
    </cfRule>
    <cfRule type="cellIs" dxfId="4746" priority="22" operator="equal">
      <formula>"Neutral"</formula>
    </cfRule>
    <cfRule type="cellIs" dxfId="4745" priority="21" operator="equal">
      <formula>"Uncertain"</formula>
    </cfRule>
    <cfRule type="cellIs" dxfId="4744" priority="20" operator="equal">
      <formula>"Minor Negative"</formula>
    </cfRule>
    <cfRule type="cellIs" dxfId="4743" priority="19" operator="equal">
      <formula>"Significant Negative"</formula>
    </cfRule>
  </conditionalFormatting>
  <conditionalFormatting sqref="J65">
    <cfRule type="cellIs" dxfId="4742" priority="2" operator="equal">
      <formula>"Minor Negative"</formula>
    </cfRule>
    <cfRule type="cellIs" dxfId="4741" priority="3" operator="equal">
      <formula>"Uncertain"</formula>
    </cfRule>
    <cfRule type="cellIs" dxfId="4740" priority="4" operator="equal">
      <formula>"Neutral"</formula>
    </cfRule>
    <cfRule type="cellIs" dxfId="4739" priority="5" operator="equal">
      <formula>"Minor Positive"</formula>
    </cfRule>
    <cfRule type="cellIs" dxfId="4738" priority="6" operator="equal">
      <formula>"Significant Positive"</formula>
    </cfRule>
    <cfRule type="cellIs" dxfId="4737" priority="1" operator="equal">
      <formula>"Significant Negative"</formula>
    </cfRule>
  </conditionalFormatting>
  <conditionalFormatting sqref="J77">
    <cfRule type="cellIs" dxfId="4736" priority="10" operator="equal">
      <formula>"Neutral"</formula>
    </cfRule>
    <cfRule type="cellIs" dxfId="4735" priority="11" operator="equal">
      <formula>"Minor Positive"</formula>
    </cfRule>
    <cfRule type="cellIs" dxfId="4734" priority="9" operator="equal">
      <formula>"Uncertain"</formula>
    </cfRule>
    <cfRule type="cellIs" dxfId="4733" priority="8" operator="equal">
      <formula>"Minor Negative"</formula>
    </cfRule>
    <cfRule type="cellIs" dxfId="4732" priority="7" operator="equal">
      <formula>"Significant Negative"</formula>
    </cfRule>
    <cfRule type="cellIs" dxfId="4731" priority="12" operator="equal">
      <formula>"Significant Positive"</formula>
    </cfRule>
  </conditionalFormatting>
  <conditionalFormatting sqref="J84">
    <cfRule type="cellIs" dxfId="4730" priority="18" operator="equal">
      <formula>"Significant Positive"</formula>
    </cfRule>
    <cfRule type="cellIs" dxfId="4729" priority="17" operator="equal">
      <formula>"Minor Positive"</formula>
    </cfRule>
    <cfRule type="cellIs" dxfId="4728" priority="15" operator="equal">
      <formula>"Uncertain"</formula>
    </cfRule>
    <cfRule type="cellIs" dxfId="4727" priority="14" operator="equal">
      <formula>"Minor Negative"</formula>
    </cfRule>
    <cfRule type="cellIs" dxfId="4726" priority="13" operator="equal">
      <formula>"Significant Negative"</formula>
    </cfRule>
    <cfRule type="cellIs" dxfId="4725" priority="16"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659E97B-D1CB-4B85-A397-158E830F93B6}">
          <x14:formula1>
            <xm:f>'Drop downs'!$A$2:$A$3</xm:f>
          </x14:formula1>
          <xm:sqref>D8:D87</xm:sqref>
        </x14:dataValidation>
        <x14:dataValidation type="list" allowBlank="1" showInputMessage="1" showErrorMessage="1" xr:uid="{7965FD18-7D1F-467D-9247-0B867387F976}">
          <x14:formula1>
            <xm:f>'Drop downs'!$J$2:$J$3</xm:f>
          </x14:formula1>
          <xm:sqref>L8 L18 L20 L28 L36 L42 L84 L54 L57 L65 L72 L77 L47 L49</xm:sqref>
        </x14:dataValidation>
        <x14:dataValidation type="list" allowBlank="1" showInputMessage="1" showErrorMessage="1" xr:uid="{9AC95D61-61B5-469A-9635-FB38ADF37418}">
          <x14:formula1>
            <xm:f>'Drop downs'!$B$2:$B$4</xm:f>
          </x14:formula1>
          <xm:sqref>E54 E47 E42 E28 E18 E20 E49 E36 E57 E84 E72 E8 E77 E65</xm:sqref>
        </x14:dataValidation>
        <x14:dataValidation type="list" allowBlank="1" showInputMessage="1" showErrorMessage="1" xr:uid="{FA9F7488-CE84-4541-BA0B-E5FEFBAE712F}">
          <x14:formula1>
            <xm:f>'Drop downs'!$C$2:$C$5</xm:f>
          </x14:formula1>
          <xm:sqref>F54 F47 F42 F28 F18 F20 F49 F36 F57 F84 F72 F8 F77 F65</xm:sqref>
        </x14:dataValidation>
        <x14:dataValidation type="list" allowBlank="1" showInputMessage="1" showErrorMessage="1" xr:uid="{097E53B7-64B1-483E-9454-49ED77692F8C}">
          <x14:formula1>
            <xm:f>'Drop downs'!$D$2:$D$7</xm:f>
          </x14:formula1>
          <xm:sqref>G54 G47 G42 G28 G18 G20 G49 G36 G57 G84 G72 G8 G77 G65</xm:sqref>
        </x14:dataValidation>
        <x14:dataValidation type="list" allowBlank="1" showInputMessage="1" showErrorMessage="1" xr:uid="{10C9B893-00A8-441A-A744-5AD616F4BB30}">
          <x14:formula1>
            <xm:f>'Drop downs'!$E$2:$E$6</xm:f>
          </x14:formula1>
          <xm:sqref>H54 H47 H42 H28 H18 H20 H49 H36 H57 H84 H72 H8 H77 H65</xm:sqref>
        </x14:dataValidation>
        <x14:dataValidation type="list" allowBlank="1" showInputMessage="1" showErrorMessage="1" xr:uid="{116B3906-C044-4A0B-BE1C-0D5AAD599B3C}">
          <x14:formula1>
            <xm:f>'Drop downs'!$F$2:$F$6</xm:f>
          </x14:formula1>
          <xm:sqref>I54 I47 I42 I28 I18 I20 I49 I36 I57 I84 I72 I8 I77 I65</xm:sqref>
        </x14:dataValidation>
        <x14:dataValidation type="list" allowBlank="1" showInputMessage="1" showErrorMessage="1" xr:uid="{09A2EA9C-EF11-4841-A915-F78CB87E9961}">
          <x14:formula1>
            <xm:f>'Drop downs'!$G$2:$G$7</xm:f>
          </x14:formula1>
          <xm:sqref>J54 J47 J42 J28 J18 J20 J49 J36 J57 J84 J72 J8 J77 J65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2F552-0E7B-40C5-BD87-D4977FE8F7E5}">
  <sheetPr codeName="Sheet90">
    <tabColor theme="4" tint="0.79998168889431442"/>
  </sheetPr>
  <dimension ref="A1:V98"/>
  <sheetViews>
    <sheetView topLeftCell="C49" zoomScale="90" zoomScaleNormal="9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555</v>
      </c>
      <c r="D1" s="263"/>
      <c r="E1" s="263"/>
      <c r="F1" s="264"/>
      <c r="G1" s="16"/>
      <c r="I1" s="7"/>
      <c r="J1" s="7"/>
      <c r="K1" s="7"/>
    </row>
    <row r="2" spans="1:22" x14ac:dyDescent="0.35">
      <c r="A2" s="74" t="s">
        <v>29</v>
      </c>
      <c r="B2" s="9"/>
      <c r="C2" s="263" t="s">
        <v>471</v>
      </c>
      <c r="D2" s="263"/>
      <c r="E2" s="263"/>
      <c r="F2" s="264"/>
      <c r="I2" s="8"/>
      <c r="J2" s="8"/>
      <c r="K2" s="8"/>
    </row>
    <row r="3" spans="1:22" ht="45" customHeight="1" x14ac:dyDescent="0.35">
      <c r="A3" s="75" t="s">
        <v>30</v>
      </c>
      <c r="B3" s="4"/>
      <c r="C3" s="263" t="s">
        <v>556</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435</v>
      </c>
      <c r="L8" s="310" t="s">
        <v>254</v>
      </c>
      <c r="M8" s="314"/>
      <c r="N8" s="330"/>
      <c r="R8" s="12" t="str">
        <f>IF(OR(J8='Drop downs'!$G$7,J8='Drop downs'!$G$5), B8&amp;": "&amp;K8&amp;CHAR(10),"")</f>
        <v/>
      </c>
      <c r="S8" s="12" t="str">
        <f>IF(J8='Drop downs'!$G$2,B8&amp;": "&amp;K8&amp;""," ")</f>
        <v xml:space="preserve"> </v>
      </c>
      <c r="T8" s="12" t="str">
        <f>IF(GR5_View_Management!E8='Drop downs'!$B$6,GR5_View_Management!B8&amp;": "&amp;GR5_View_Management!K8&amp;"","")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x14ac:dyDescent="0.35">
      <c r="A14" s="317"/>
      <c r="B14" s="328"/>
      <c r="C14" s="24" t="s">
        <v>327</v>
      </c>
      <c r="D14" s="24" t="s">
        <v>254</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15" thickBot="1" x14ac:dyDescent="0.4">
      <c r="A17" s="318"/>
      <c r="B17" s="267"/>
      <c r="C17" s="19" t="s">
        <v>330</v>
      </c>
      <c r="D17" s="19" t="s">
        <v>254</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435</v>
      </c>
      <c r="L18" s="310" t="s">
        <v>254</v>
      </c>
      <c r="M18" s="314"/>
      <c r="N18" s="330"/>
      <c r="R18" s="12" t="str">
        <f>IF(OR(J18='Drop downs'!$G$7,J18='Drop downs'!$G$5), B18&amp;": "&amp;K18&amp;CHAR(10),"")</f>
        <v/>
      </c>
      <c r="S18" s="12" t="str">
        <f>IF(J18='Drop downs'!$G$2,B18&amp;": "&amp;K18&amp;""," ")</f>
        <v xml:space="preserve"> </v>
      </c>
      <c r="T18" s="12" t="str">
        <f>IF(GR5_View_Management!E18='Drop downs'!$B$6,GR5_View_Management!B18&amp;": "&amp;GR5_View_Management!K18&amp;"","")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254</v>
      </c>
      <c r="E20" s="310" t="s">
        <v>418</v>
      </c>
      <c r="F20" s="310" t="s">
        <v>441</v>
      </c>
      <c r="G20" s="310" t="s">
        <v>424</v>
      </c>
      <c r="H20" s="310" t="s">
        <v>421</v>
      </c>
      <c r="I20" s="310" t="s">
        <v>557</v>
      </c>
      <c r="J20" s="310" t="s">
        <v>157</v>
      </c>
      <c r="K20" s="319" t="s">
        <v>558</v>
      </c>
      <c r="L20" s="310" t="s">
        <v>254</v>
      </c>
      <c r="M20" s="314"/>
      <c r="N20" s="330"/>
      <c r="R20" s="12" t="str">
        <f>IF(OR(J20='Drop downs'!$G$7,J20='Drop downs'!$G$5), B20&amp;": "&amp;K20&amp;CHAR(10),"")</f>
        <v/>
      </c>
      <c r="S20" s="12" t="str">
        <f>IF(J20='Drop downs'!$G$2,B20&amp;": "&amp;K20&amp;""," ")</f>
        <v xml:space="preserve"> </v>
      </c>
      <c r="T20" s="12" t="str">
        <f>IF(GR5_View_Management!E20='Drop downs'!$B$6,GR5_View_Management!B20&amp;": "&amp;GR5_View_Management!K20&amp;"","")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250</v>
      </c>
      <c r="E26" s="298"/>
      <c r="F26" s="298"/>
      <c r="G26" s="298"/>
      <c r="H26" s="298"/>
      <c r="I26" s="298"/>
      <c r="J26" s="298"/>
      <c r="K26" s="236"/>
      <c r="L26" s="298"/>
      <c r="M26" s="233"/>
      <c r="N26" s="331"/>
      <c r="R26" s="12"/>
      <c r="S26" s="12"/>
      <c r="T26" s="12"/>
    </row>
    <row r="27" spans="1:22" ht="29.5" thickBot="1" x14ac:dyDescent="0.4">
      <c r="A27" s="318"/>
      <c r="B27" s="309"/>
      <c r="C27" s="15" t="s">
        <v>342</v>
      </c>
      <c r="D27" s="24" t="s">
        <v>254</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254</v>
      </c>
      <c r="E28" s="310" t="s">
        <v>101</v>
      </c>
      <c r="F28" s="310" t="s">
        <v>101</v>
      </c>
      <c r="G28" s="310" t="s">
        <v>101</v>
      </c>
      <c r="H28" s="310" t="s">
        <v>101</v>
      </c>
      <c r="I28" s="310" t="s">
        <v>101</v>
      </c>
      <c r="J28" s="310" t="s">
        <v>159</v>
      </c>
      <c r="K28" s="319" t="s">
        <v>435</v>
      </c>
      <c r="L28" s="310" t="s">
        <v>254</v>
      </c>
      <c r="M28" s="314"/>
      <c r="N28" s="330"/>
      <c r="R28" s="12" t="str">
        <f>IF(OR(J28='Drop downs'!$G$7,J28='Drop downs'!$G$5), B28&amp;": "&amp;K28&amp;CHAR(10),"")</f>
        <v/>
      </c>
      <c r="S28" s="12" t="str">
        <f>IF(J28='Drop downs'!$G$2,B28&amp;": "&amp;K28&amp;""," ")</f>
        <v xml:space="preserve"> </v>
      </c>
      <c r="T28" s="12" t="str">
        <f>IF(GR5_View_Management!E28='Drop downs'!$B$6,GR5_View_Management!B28&amp;": "&amp;GR5_View_Management!K28&amp;"","")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22"/>
      <c r="B35" s="309"/>
      <c r="C35" s="93" t="s">
        <v>351</v>
      </c>
      <c r="D35" s="80" t="s">
        <v>254</v>
      </c>
      <c r="E35" s="299"/>
      <c r="F35" s="299"/>
      <c r="G35" s="299"/>
      <c r="H35" s="299"/>
      <c r="I35" s="299"/>
      <c r="J35" s="299"/>
      <c r="K35" s="301"/>
      <c r="L35" s="299"/>
      <c r="M35" s="303"/>
      <c r="N35" s="333"/>
      <c r="R35" s="12"/>
      <c r="S35" s="12"/>
      <c r="T35" s="12"/>
    </row>
    <row r="36" spans="1:22" ht="14.5" customHeight="1" x14ac:dyDescent="0.35">
      <c r="A36" s="321" t="s">
        <v>352</v>
      </c>
      <c r="B36" s="307" t="s">
        <v>120</v>
      </c>
      <c r="C36" s="82" t="s">
        <v>353</v>
      </c>
      <c r="D36" s="82" t="s">
        <v>254</v>
      </c>
      <c r="E36" s="310" t="s">
        <v>101</v>
      </c>
      <c r="F36" s="310" t="s">
        <v>101</v>
      </c>
      <c r="G36" s="310" t="s">
        <v>101</v>
      </c>
      <c r="H36" s="310" t="s">
        <v>101</v>
      </c>
      <c r="I36" s="310" t="s">
        <v>101</v>
      </c>
      <c r="J36" s="310" t="s">
        <v>159</v>
      </c>
      <c r="K36" s="319" t="s">
        <v>435</v>
      </c>
      <c r="L36" s="272" t="s">
        <v>254</v>
      </c>
      <c r="M36" s="302"/>
      <c r="N36" s="334"/>
      <c r="R36" s="12" t="str">
        <f>IF(OR(J36='Drop downs'!$G$7,J36='Drop downs'!$G$5), B36&amp;": "&amp;K36&amp;CHAR(10),"")</f>
        <v/>
      </c>
      <c r="S36" s="12" t="str">
        <f>IF(J36='Drop downs'!$G$2,B36&amp;": "&amp;K36&amp;""," ")</f>
        <v xml:space="preserve"> </v>
      </c>
      <c r="T36" s="12" t="str">
        <f>IF(GR5_View_Management!E36='Drop downs'!$B$6,GR5_View_Management!B36&amp;": "&amp;GR5_View_Management!K36&amp;"","")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22"/>
      <c r="B41" s="309"/>
      <c r="C41" s="80" t="s">
        <v>358</v>
      </c>
      <c r="D41" s="3" t="s">
        <v>254</v>
      </c>
      <c r="E41" s="270"/>
      <c r="F41" s="270"/>
      <c r="G41" s="270"/>
      <c r="H41" s="270"/>
      <c r="I41" s="270"/>
      <c r="J41" s="270"/>
      <c r="K41" s="320"/>
      <c r="L41" s="299"/>
      <c r="M41" s="303"/>
      <c r="N41" s="333"/>
      <c r="R41" s="12"/>
      <c r="S41" s="12"/>
      <c r="T41" s="12"/>
    </row>
    <row r="42" spans="1:22" ht="29" x14ac:dyDescent="0.35">
      <c r="A42" s="321" t="s">
        <v>359</v>
      </c>
      <c r="B42" s="307" t="s">
        <v>121</v>
      </c>
      <c r="C42" s="82" t="s">
        <v>360</v>
      </c>
      <c r="D42" s="82" t="s">
        <v>254</v>
      </c>
      <c r="E42" s="310" t="s">
        <v>101</v>
      </c>
      <c r="F42" s="310" t="s">
        <v>101</v>
      </c>
      <c r="G42" s="310" t="s">
        <v>101</v>
      </c>
      <c r="H42" s="310" t="s">
        <v>101</v>
      </c>
      <c r="I42" s="310" t="s">
        <v>101</v>
      </c>
      <c r="J42" s="310" t="s">
        <v>159</v>
      </c>
      <c r="K42" s="319" t="s">
        <v>435</v>
      </c>
      <c r="L42" s="272" t="s">
        <v>254</v>
      </c>
      <c r="M42" s="302"/>
      <c r="N42" s="334"/>
      <c r="R42" s="12" t="str">
        <f>IF(OR(J42='Drop downs'!$G$7,J42='Drop downs'!$G$5), B42&amp;": "&amp;K42&amp;CHAR(10),"")</f>
        <v/>
      </c>
      <c r="S42" s="12" t="str">
        <f>IF(J42='Drop downs'!$G$2,B42&amp;": "&amp;K42&amp;""," ")</f>
        <v xml:space="preserve"> </v>
      </c>
      <c r="T42" s="12" t="str">
        <f>IF(GR5_View_Management!E42='Drop downs'!$B$6,GR5_View_Management!B42&amp;": "&amp;GR5_View_Management!K42&amp;"","")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22"/>
      <c r="B46" s="309"/>
      <c r="C46" s="80" t="s">
        <v>364</v>
      </c>
      <c r="D46" s="3" t="s">
        <v>254</v>
      </c>
      <c r="E46" s="299"/>
      <c r="F46" s="299"/>
      <c r="G46" s="299"/>
      <c r="H46" s="299"/>
      <c r="I46" s="299"/>
      <c r="J46" s="299"/>
      <c r="K46" s="301"/>
      <c r="L46" s="299"/>
      <c r="M46" s="303"/>
      <c r="N46" s="333"/>
      <c r="R46" s="12"/>
      <c r="S46" s="12"/>
      <c r="T46" s="12"/>
    </row>
    <row r="47" spans="1:22" ht="43.5" x14ac:dyDescent="0.35">
      <c r="A47" s="321" t="s">
        <v>365</v>
      </c>
      <c r="B47" s="307" t="s">
        <v>122</v>
      </c>
      <c r="C47" s="82" t="s">
        <v>366</v>
      </c>
      <c r="D47" s="82" t="s">
        <v>254</v>
      </c>
      <c r="E47" s="272" t="s">
        <v>101</v>
      </c>
      <c r="F47" s="272" t="s">
        <v>101</v>
      </c>
      <c r="G47" s="272" t="s">
        <v>101</v>
      </c>
      <c r="H47" s="272" t="s">
        <v>101</v>
      </c>
      <c r="I47" s="272" t="s">
        <v>101</v>
      </c>
      <c r="J47" s="272" t="s">
        <v>159</v>
      </c>
      <c r="K47" s="300" t="s">
        <v>435</v>
      </c>
      <c r="L47" s="272" t="s">
        <v>254</v>
      </c>
      <c r="M47" s="302"/>
      <c r="N47" s="334"/>
      <c r="R47" s="12" t="str">
        <f>IF(OR(J47='Drop downs'!$G$7,J47='Drop downs'!$G$5), B47&amp;": "&amp;K47&amp;CHAR(10),"")</f>
        <v/>
      </c>
      <c r="S47" s="12" t="str">
        <f>IF(J47='Drop downs'!$G$2,B47&amp;": "&amp;K47&amp;""," ")</f>
        <v xml:space="preserve"> </v>
      </c>
      <c r="T47" s="12" t="str">
        <f>IF(GR5_View_Management!E47='Drop downs'!$B$6,GR5_View_Management!B47&amp;": "&amp;GR5_View_Management!K47&amp;"","")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IF(GR5_View_Management!E48='Drop downs'!$B$6,GR5_View_Management!B48&amp;": "&amp;GR5_View_Management!K48&amp;"","")</f>
        <v xml:space="preserve">: </v>
      </c>
    </row>
    <row r="49" spans="1:22" ht="29" x14ac:dyDescent="0.35">
      <c r="A49" s="316" t="s">
        <v>368</v>
      </c>
      <c r="B49" s="307" t="s">
        <v>123</v>
      </c>
      <c r="C49" s="86" t="s">
        <v>369</v>
      </c>
      <c r="D49" s="86" t="s">
        <v>254</v>
      </c>
      <c r="E49" s="310" t="s">
        <v>101</v>
      </c>
      <c r="F49" s="310" t="s">
        <v>101</v>
      </c>
      <c r="G49" s="310" t="s">
        <v>101</v>
      </c>
      <c r="H49" s="344" t="s">
        <v>101</v>
      </c>
      <c r="I49" s="310" t="s">
        <v>101</v>
      </c>
      <c r="J49" s="310" t="s">
        <v>159</v>
      </c>
      <c r="K49" s="319" t="s">
        <v>435</v>
      </c>
      <c r="L49" s="310" t="s">
        <v>254</v>
      </c>
      <c r="M49" s="314"/>
      <c r="N49" s="330"/>
      <c r="R49" s="12" t="str">
        <f>IF(OR(J49='Drop downs'!$G$7,J49='Drop downs'!$G$5), B49&amp;": "&amp;K49&amp;CHAR(10),"")</f>
        <v/>
      </c>
      <c r="S49" s="12" t="str">
        <f>IF(J49='Drop downs'!$G$2,B49&amp;": "&amp;K49&amp;""," ")</f>
        <v xml:space="preserve"> </v>
      </c>
      <c r="T49" s="12" t="str">
        <f>IF(GR5_View_Management!E49='Drop downs'!$B$6,GR5_View_Management!B49&amp;": "&amp;GR5_View_Management!K49&amp;"","")</f>
        <v/>
      </c>
      <c r="U49" t="str">
        <f t="shared" si="0"/>
        <v/>
      </c>
      <c r="V49" t="str">
        <f>IF(N49&gt;0,B49&amp;":"&amp;N49&amp;"
","")</f>
        <v/>
      </c>
    </row>
    <row r="50" spans="1:22" x14ac:dyDescent="0.35">
      <c r="A50" s="317"/>
      <c r="B50" s="308"/>
      <c r="C50" s="24" t="s">
        <v>370</v>
      </c>
      <c r="D50" s="24" t="s">
        <v>254</v>
      </c>
      <c r="E50" s="298"/>
      <c r="F50" s="298"/>
      <c r="G50" s="298"/>
      <c r="H50" s="271"/>
      <c r="I50" s="298"/>
      <c r="J50" s="298"/>
      <c r="K50" s="236"/>
      <c r="L50" s="298"/>
      <c r="M50" s="233"/>
      <c r="N50" s="331"/>
      <c r="R50" s="12"/>
      <c r="S50" s="12"/>
      <c r="T50" s="12"/>
    </row>
    <row r="51" spans="1:22" x14ac:dyDescent="0.35">
      <c r="A51" s="317"/>
      <c r="B51" s="308"/>
      <c r="C51" s="97" t="s">
        <v>371</v>
      </c>
      <c r="D51" s="24" t="s">
        <v>254</v>
      </c>
      <c r="E51" s="298"/>
      <c r="F51" s="298"/>
      <c r="G51" s="298"/>
      <c r="H51" s="271"/>
      <c r="I51" s="298"/>
      <c r="J51" s="298"/>
      <c r="K51" s="236"/>
      <c r="L51" s="298"/>
      <c r="M51" s="233"/>
      <c r="N51" s="331"/>
      <c r="R51" s="12"/>
      <c r="S51" s="12"/>
      <c r="T51" s="12"/>
    </row>
    <row r="52" spans="1:22" x14ac:dyDescent="0.35">
      <c r="A52" s="317"/>
      <c r="B52" s="308"/>
      <c r="C52" s="24" t="s">
        <v>372</v>
      </c>
      <c r="D52" s="24" t="s">
        <v>254</v>
      </c>
      <c r="E52" s="298"/>
      <c r="F52" s="298"/>
      <c r="G52" s="298"/>
      <c r="H52" s="271"/>
      <c r="I52" s="298"/>
      <c r="J52" s="298"/>
      <c r="K52" s="236"/>
      <c r="L52" s="298"/>
      <c r="M52" s="233"/>
      <c r="N52" s="331"/>
      <c r="R52" s="12"/>
      <c r="S52" s="12"/>
      <c r="T52" s="12"/>
    </row>
    <row r="53" spans="1:22" ht="15" thickBot="1" x14ac:dyDescent="0.4">
      <c r="A53" s="318"/>
      <c r="B53" s="309"/>
      <c r="C53" s="19" t="s">
        <v>373</v>
      </c>
      <c r="D53" s="19" t="s">
        <v>254</v>
      </c>
      <c r="E53" s="270"/>
      <c r="F53" s="270"/>
      <c r="G53" s="270"/>
      <c r="H53" s="345"/>
      <c r="I53" s="270"/>
      <c r="J53" s="270"/>
      <c r="K53" s="32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435</v>
      </c>
      <c r="L54" s="310" t="s">
        <v>254</v>
      </c>
      <c r="M54" s="314"/>
      <c r="N54" s="330"/>
      <c r="R54" s="12" t="str">
        <f>IF(OR(J54='Drop downs'!$G$7,J54='Drop downs'!$G$5), B54&amp;": "&amp;K54&amp;CHAR(10),"")</f>
        <v/>
      </c>
      <c r="S54" s="12" t="str">
        <f>IF(J54='Drop downs'!$G$2,B54&amp;": "&amp;K54&amp;""," ")</f>
        <v xml:space="preserve"> </v>
      </c>
      <c r="T54" s="12" t="str">
        <f>IF(GR5_View_Management!E54='Drop downs'!$B$6,GR5_View_Management!B54&amp;": "&amp;GR5_View_Management!K54&amp;"","")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435</v>
      </c>
      <c r="L57" s="310" t="s">
        <v>254</v>
      </c>
      <c r="M57" s="314"/>
      <c r="N57" s="330"/>
      <c r="R57" s="12" t="str">
        <f>IF(OR(J57='Drop downs'!$G$7,J57='Drop downs'!$G$5), B57&amp;": "&amp;K57&amp;CHAR(10),"")</f>
        <v/>
      </c>
      <c r="S57" s="12" t="str">
        <f>IF(J57='Drop downs'!$G$2,B57&amp;": "&amp;K57&amp;""," ")</f>
        <v xml:space="preserve"> </v>
      </c>
      <c r="T57" s="12" t="str">
        <f>IF(GR5_View_Management!E57='Drop downs'!$B$6,GR5_View_Management!B57&amp;": "&amp;GR5_View_Management!K57&amp;"","")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254</v>
      </c>
      <c r="E60" s="298"/>
      <c r="F60" s="298"/>
      <c r="G60" s="298"/>
      <c r="H60" s="298"/>
      <c r="I60" s="298"/>
      <c r="J60" s="298"/>
      <c r="K60" s="236"/>
      <c r="L60" s="298"/>
      <c r="M60" s="233"/>
      <c r="N60" s="331"/>
      <c r="R60" s="12"/>
      <c r="S60" s="12"/>
      <c r="T60" s="12"/>
    </row>
    <row r="61" spans="1:22" x14ac:dyDescent="0.35">
      <c r="A61" s="317"/>
      <c r="B61" s="308"/>
      <c r="C61" s="24" t="s">
        <v>383</v>
      </c>
      <c r="D61" s="24" t="s">
        <v>254</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24" t="s">
        <v>254</v>
      </c>
      <c r="E64" s="270"/>
      <c r="F64" s="270"/>
      <c r="G64" s="270"/>
      <c r="H64" s="270"/>
      <c r="I64" s="270"/>
      <c r="J64" s="270"/>
      <c r="K64" s="320"/>
      <c r="L64" s="270"/>
      <c r="M64" s="315"/>
      <c r="N64" s="332"/>
      <c r="R64" s="12"/>
      <c r="S64" s="12"/>
      <c r="T64" s="12"/>
    </row>
    <row r="65" spans="1:22" ht="14.5" customHeight="1" x14ac:dyDescent="0.35">
      <c r="A65" s="316" t="s">
        <v>387</v>
      </c>
      <c r="B65" s="307" t="s">
        <v>126</v>
      </c>
      <c r="C65" s="85" t="s">
        <v>388</v>
      </c>
      <c r="D65" s="86" t="s">
        <v>250</v>
      </c>
      <c r="E65" s="310" t="s">
        <v>418</v>
      </c>
      <c r="F65" s="310" t="s">
        <v>441</v>
      </c>
      <c r="G65" s="310" t="s">
        <v>424</v>
      </c>
      <c r="H65" s="310" t="s">
        <v>477</v>
      </c>
      <c r="I65" s="310" t="s">
        <v>436</v>
      </c>
      <c r="J65" s="310" t="s">
        <v>157</v>
      </c>
      <c r="K65" s="319" t="s">
        <v>559</v>
      </c>
      <c r="L65" s="310" t="s">
        <v>254</v>
      </c>
      <c r="M65" s="314"/>
      <c r="N65" s="330"/>
      <c r="R65" s="12" t="str">
        <f>IF(OR(J65='Drop downs'!$G$7,J65='Drop downs'!$G$5), B65&amp;": "&amp;K65&amp;CHAR(10),"")</f>
        <v/>
      </c>
      <c r="S65" s="12" t="str">
        <f>IF(J65='Drop downs'!$G$2,B65&amp;": "&amp;K65&amp;""," ")</f>
        <v xml:space="preserve"> </v>
      </c>
      <c r="T65" s="12" t="str">
        <f>IF(GR5_View_Management!E65='Drop downs'!$B$6,GR5_View_Management!B65&amp;": "&amp;GR5_View_Management!K65&amp;"","")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70"/>
      <c r="F71" s="270"/>
      <c r="G71" s="270"/>
      <c r="H71" s="270"/>
      <c r="I71" s="270"/>
      <c r="J71" s="270"/>
      <c r="K71" s="320"/>
      <c r="L71" s="270"/>
      <c r="M71" s="315"/>
      <c r="N71" s="332"/>
      <c r="R71" s="12"/>
      <c r="S71" s="12"/>
      <c r="T71" s="12"/>
    </row>
    <row r="72" spans="1:22" x14ac:dyDescent="0.35">
      <c r="A72" s="316" t="s">
        <v>395</v>
      </c>
      <c r="B72" s="307" t="s">
        <v>127</v>
      </c>
      <c r="C72" s="85" t="s">
        <v>396</v>
      </c>
      <c r="D72" s="86" t="s">
        <v>250</v>
      </c>
      <c r="E72" s="310" t="s">
        <v>418</v>
      </c>
      <c r="F72" s="310" t="s">
        <v>419</v>
      </c>
      <c r="G72" s="310" t="s">
        <v>424</v>
      </c>
      <c r="H72" s="310" t="s">
        <v>477</v>
      </c>
      <c r="I72" s="310" t="s">
        <v>436</v>
      </c>
      <c r="J72" s="310" t="s">
        <v>154</v>
      </c>
      <c r="K72" s="311" t="s">
        <v>560</v>
      </c>
      <c r="L72" s="310" t="s">
        <v>254</v>
      </c>
      <c r="M72" s="314"/>
      <c r="N72" s="330"/>
      <c r="R72" s="12" t="str">
        <f>IF(OR(J72='Drop downs'!$G$7,J72='Drop downs'!$G$5), B72&amp;": "&amp;K72&amp;CHAR(10),"")</f>
        <v/>
      </c>
      <c r="S72" s="12" t="str">
        <f>IF(J72='Drop downs'!$G$2,B72&amp;": "&amp;K72&amp;""," ")</f>
        <v>IIA12: The policy supports the achievement of objective IIA12 as it safeguards protected views identified within Harrow as development within a Protected Views Restricted Corridor that exceeds the specified threshold height will be refused and development within a Protected Views Setting Corridor should form an attractive element in its own right and preserve or enhance the viewers’ ability to recognise and to appreciate landmarks (in particular St. Mary’s Church and Harrow on the Hill, and the Harrow Weald Ridge). Furthermore, opportunities to create new local views should be exploited through the design and layout of new development. Development should not harm the characteristics and composition of the protected views and their landmark elements. Therefore, a potential significant positive effect is recorded.</v>
      </c>
      <c r="T72" s="12" t="str">
        <f>IF(GR5_View_Management!E72='Drop downs'!$B$6,GR5_View_Management!B72&amp;": "&amp;GR5_View_Management!K72&amp;"","")</f>
        <v/>
      </c>
      <c r="U72" t="str">
        <f t="shared" si="0"/>
        <v/>
      </c>
      <c r="V72" t="str">
        <f>IF(N72&gt;0,B72&amp;":"&amp;N72&amp;"
","")</f>
        <v/>
      </c>
    </row>
    <row r="73" spans="1:22" x14ac:dyDescent="0.35">
      <c r="A73" s="317"/>
      <c r="B73" s="308"/>
      <c r="C73" s="83" t="s">
        <v>397</v>
      </c>
      <c r="D73" s="24" t="s">
        <v>250</v>
      </c>
      <c r="E73" s="298"/>
      <c r="F73" s="298"/>
      <c r="G73" s="298"/>
      <c r="H73" s="298"/>
      <c r="I73" s="298"/>
      <c r="J73" s="298"/>
      <c r="K73" s="312"/>
      <c r="L73" s="298"/>
      <c r="M73" s="233"/>
      <c r="N73" s="331"/>
      <c r="R73" s="12"/>
      <c r="S73" s="12"/>
      <c r="T73" s="12"/>
    </row>
    <row r="74" spans="1:22" x14ac:dyDescent="0.35">
      <c r="A74" s="317"/>
      <c r="B74" s="308"/>
      <c r="C74" s="83" t="s">
        <v>398</v>
      </c>
      <c r="D74" s="24" t="s">
        <v>250</v>
      </c>
      <c r="E74" s="298"/>
      <c r="F74" s="298"/>
      <c r="G74" s="298"/>
      <c r="H74" s="298"/>
      <c r="I74" s="298"/>
      <c r="J74" s="298"/>
      <c r="K74" s="312"/>
      <c r="L74" s="298"/>
      <c r="M74" s="233"/>
      <c r="N74" s="331"/>
      <c r="R74" s="12"/>
      <c r="S74" s="12"/>
      <c r="T74" s="12"/>
    </row>
    <row r="75" spans="1:22" x14ac:dyDescent="0.35">
      <c r="A75" s="317"/>
      <c r="B75" s="308"/>
      <c r="C75" s="83" t="s">
        <v>399</v>
      </c>
      <c r="D75" s="24" t="s">
        <v>250</v>
      </c>
      <c r="E75" s="298"/>
      <c r="F75" s="298"/>
      <c r="G75" s="298"/>
      <c r="H75" s="298"/>
      <c r="I75" s="298"/>
      <c r="J75" s="298"/>
      <c r="K75" s="312"/>
      <c r="L75" s="298"/>
      <c r="M75" s="233"/>
      <c r="N75" s="331"/>
      <c r="R75" s="12"/>
      <c r="S75" s="12"/>
      <c r="T75" s="12"/>
    </row>
    <row r="76" spans="1:22" ht="15" thickBot="1" x14ac:dyDescent="0.4">
      <c r="A76" s="322"/>
      <c r="B76" s="309"/>
      <c r="C76" s="87" t="s">
        <v>400</v>
      </c>
      <c r="D76" s="88" t="s">
        <v>254</v>
      </c>
      <c r="E76" s="299"/>
      <c r="F76" s="299"/>
      <c r="G76" s="299"/>
      <c r="H76" s="299"/>
      <c r="I76" s="299"/>
      <c r="J76" s="299"/>
      <c r="K76" s="313"/>
      <c r="L76" s="299"/>
      <c r="M76" s="303"/>
      <c r="N76" s="333"/>
      <c r="R76" s="12"/>
      <c r="S76" s="12"/>
      <c r="T76" s="12"/>
    </row>
    <row r="77" spans="1:22" ht="14.5" customHeight="1" x14ac:dyDescent="0.35">
      <c r="A77" s="304" t="s">
        <v>401</v>
      </c>
      <c r="B77" s="307" t="s">
        <v>128</v>
      </c>
      <c r="C77" s="91" t="s">
        <v>402</v>
      </c>
      <c r="D77" s="82" t="s">
        <v>254</v>
      </c>
      <c r="E77" s="272" t="s">
        <v>101</v>
      </c>
      <c r="F77" s="272" t="s">
        <v>101</v>
      </c>
      <c r="G77" s="272" t="s">
        <v>101</v>
      </c>
      <c r="H77" s="272" t="s">
        <v>101</v>
      </c>
      <c r="I77" s="272" t="s">
        <v>101</v>
      </c>
      <c r="J77" s="272" t="s">
        <v>159</v>
      </c>
      <c r="K77" s="300" t="s">
        <v>435</v>
      </c>
      <c r="L77" s="272" t="s">
        <v>254</v>
      </c>
      <c r="M77" s="302"/>
      <c r="N77" s="334"/>
      <c r="R77" s="12" t="str">
        <f>IF(OR(J77='Drop downs'!$G$7,J77='Drop downs'!$G$5), B77&amp;": "&amp;K77&amp;CHAR(10),"")</f>
        <v/>
      </c>
      <c r="S77" s="12" t="str">
        <f>IF(J77='Drop downs'!$G$2,B77&amp;": "&amp;K77&amp;""," ")</f>
        <v xml:space="preserve"> </v>
      </c>
      <c r="T77" s="12" t="str">
        <f>IF(GR5_View_Management!E77='Drop downs'!$B$6,GR5_View_Management!B77&amp;": "&amp;GR5_View_Management!K77&amp;"","")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33"/>
      <c r="N78" s="331"/>
      <c r="R78" s="12"/>
      <c r="S78" s="12"/>
      <c r="T78" s="12"/>
    </row>
    <row r="79" spans="1:22" x14ac:dyDescent="0.35">
      <c r="A79" s="305"/>
      <c r="B79" s="308"/>
      <c r="C79" s="83" t="s">
        <v>404</v>
      </c>
      <c r="D79" s="3" t="s">
        <v>254</v>
      </c>
      <c r="E79" s="298"/>
      <c r="F79" s="298"/>
      <c r="G79" s="298"/>
      <c r="H79" s="298"/>
      <c r="I79" s="298"/>
      <c r="J79" s="298"/>
      <c r="K79" s="236"/>
      <c r="L79" s="298"/>
      <c r="M79" s="233"/>
      <c r="N79" s="331"/>
      <c r="R79" s="12"/>
      <c r="S79" s="12"/>
      <c r="T79" s="12"/>
    </row>
    <row r="80" spans="1:22" x14ac:dyDescent="0.35">
      <c r="A80" s="305"/>
      <c r="B80" s="308"/>
      <c r="C80" s="84" t="s">
        <v>405</v>
      </c>
      <c r="D80" s="3" t="s">
        <v>254</v>
      </c>
      <c r="E80" s="298"/>
      <c r="F80" s="298"/>
      <c r="G80" s="298"/>
      <c r="H80" s="298"/>
      <c r="I80" s="298"/>
      <c r="J80" s="298"/>
      <c r="K80" s="236"/>
      <c r="L80" s="298"/>
      <c r="M80" s="233"/>
      <c r="N80" s="331"/>
      <c r="R80" s="12"/>
      <c r="S80" s="12"/>
      <c r="T80" s="12"/>
    </row>
    <row r="81" spans="1:22" ht="29" x14ac:dyDescent="0.35">
      <c r="A81" s="305"/>
      <c r="B81" s="308"/>
      <c r="C81" s="84" t="s">
        <v>406</v>
      </c>
      <c r="D81" s="3" t="s">
        <v>254</v>
      </c>
      <c r="E81" s="298"/>
      <c r="F81" s="298"/>
      <c r="G81" s="298"/>
      <c r="H81" s="298"/>
      <c r="I81" s="298"/>
      <c r="J81" s="298"/>
      <c r="K81" s="236"/>
      <c r="L81" s="298"/>
      <c r="M81" s="233"/>
      <c r="N81" s="331"/>
      <c r="R81" s="12"/>
      <c r="S81" s="12"/>
      <c r="T81" s="12"/>
    </row>
    <row r="82" spans="1:22" ht="29" x14ac:dyDescent="0.35">
      <c r="A82" s="305"/>
      <c r="B82" s="308"/>
      <c r="C82" s="84" t="s">
        <v>407</v>
      </c>
      <c r="D82" s="3" t="s">
        <v>254</v>
      </c>
      <c r="E82" s="298"/>
      <c r="F82" s="298"/>
      <c r="G82" s="298"/>
      <c r="H82" s="298"/>
      <c r="I82" s="298"/>
      <c r="J82" s="298"/>
      <c r="K82" s="236"/>
      <c r="L82" s="298"/>
      <c r="M82" s="233"/>
      <c r="N82" s="331"/>
      <c r="R82" s="12"/>
      <c r="S82" s="12"/>
      <c r="T82" s="12"/>
    </row>
    <row r="83" spans="1:22" ht="15" thickBot="1" x14ac:dyDescent="0.4">
      <c r="A83" s="306"/>
      <c r="B83" s="309"/>
      <c r="C83" s="90" t="s">
        <v>408</v>
      </c>
      <c r="D83" s="3" t="s">
        <v>254</v>
      </c>
      <c r="E83" s="299"/>
      <c r="F83" s="299"/>
      <c r="G83" s="299"/>
      <c r="H83" s="299"/>
      <c r="I83" s="299"/>
      <c r="J83" s="299"/>
      <c r="K83" s="301"/>
      <c r="L83" s="299"/>
      <c r="M83" s="303"/>
      <c r="N83" s="333"/>
      <c r="R83" s="12"/>
      <c r="S83" s="12"/>
      <c r="T83" s="12"/>
    </row>
    <row r="84" spans="1:22" ht="14.5" customHeight="1" x14ac:dyDescent="0.35">
      <c r="A84" s="304" t="s">
        <v>409</v>
      </c>
      <c r="B84" s="307" t="s">
        <v>129</v>
      </c>
      <c r="C84" s="101" t="s">
        <v>410</v>
      </c>
      <c r="D84" s="82" t="s">
        <v>254</v>
      </c>
      <c r="E84" s="272" t="s">
        <v>101</v>
      </c>
      <c r="F84" s="272" t="s">
        <v>101</v>
      </c>
      <c r="G84" s="272" t="s">
        <v>101</v>
      </c>
      <c r="H84" s="272" t="s">
        <v>101</v>
      </c>
      <c r="I84" s="272" t="s">
        <v>101</v>
      </c>
      <c r="J84" s="272" t="s">
        <v>159</v>
      </c>
      <c r="K84" s="300" t="s">
        <v>435</v>
      </c>
      <c r="L84" s="272" t="s">
        <v>254</v>
      </c>
      <c r="M84" s="302"/>
      <c r="N84" s="334"/>
      <c r="R84" s="12" t="str">
        <f>IF(OR(J84='Drop downs'!$G$7,J84='Drop downs'!$G$5), B84&amp;": "&amp;K84&amp;CHAR(10),"")</f>
        <v/>
      </c>
      <c r="S84" s="12" t="str">
        <f>IF(J84='Drop downs'!$G$2,B84&amp;": "&amp;K84&amp;""," ")</f>
        <v xml:space="preserve"> </v>
      </c>
      <c r="T84" s="12" t="str">
        <f>IF(GR5_View_Management!E84='Drop downs'!$B$6,GR5_View_Management!B84&amp;": "&amp;GR5_View_Management!K84&amp;"","")</f>
        <v/>
      </c>
      <c r="U84" t="str">
        <f t="shared" si="1"/>
        <v/>
      </c>
      <c r="V84" t="str">
        <f>IF(N84&gt;0,B84&amp;":"&amp;N84&amp;"
","")</f>
        <v/>
      </c>
    </row>
    <row r="85" spans="1:22" x14ac:dyDescent="0.35">
      <c r="A85" s="305"/>
      <c r="B85" s="308"/>
      <c r="C85" s="84" t="s">
        <v>411</v>
      </c>
      <c r="D85" s="3" t="s">
        <v>254</v>
      </c>
      <c r="E85" s="298"/>
      <c r="F85" s="298"/>
      <c r="G85" s="298"/>
      <c r="H85" s="298"/>
      <c r="I85" s="298"/>
      <c r="J85" s="298"/>
      <c r="K85" s="236"/>
      <c r="L85" s="298"/>
      <c r="M85" s="233"/>
      <c r="N85" s="331"/>
      <c r="R85" s="12"/>
      <c r="S85" s="12"/>
      <c r="T85" s="12"/>
    </row>
    <row r="86" spans="1:22" x14ac:dyDescent="0.35">
      <c r="A86" s="305"/>
      <c r="B86" s="308"/>
      <c r="C86" s="84" t="s">
        <v>412</v>
      </c>
      <c r="D86" s="3" t="s">
        <v>254</v>
      </c>
      <c r="E86" s="298"/>
      <c r="F86" s="298"/>
      <c r="G86" s="298"/>
      <c r="H86" s="298"/>
      <c r="I86" s="298"/>
      <c r="J86" s="298"/>
      <c r="K86" s="236"/>
      <c r="L86" s="298"/>
      <c r="M86" s="233"/>
      <c r="N86" s="331"/>
      <c r="R86" s="12"/>
      <c r="S86" s="12"/>
      <c r="T86" s="12"/>
    </row>
    <row r="87" spans="1:22" ht="15" thickBot="1" x14ac:dyDescent="0.4">
      <c r="A87" s="306"/>
      <c r="B87" s="309"/>
      <c r="C87" s="87" t="s">
        <v>413</v>
      </c>
      <c r="D87" s="3" t="s">
        <v>254</v>
      </c>
      <c r="E87" s="299"/>
      <c r="F87" s="299"/>
      <c r="G87" s="299"/>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IIA12: The policy supports the achievement of objective IIA12 as it safeguards protected views identified within Harrow as development within a Protected Views Restricted Corridor that exceeds the specified threshold height will be refused and development within a Protected Views Setting Corridor should form an attractive element in its own right and preserve or enhance the viewers’ ability to recognise and to appreciate landmarks (in particular St. Mary’s Church and Harrow on the Hill, and the Harrow Weald Ridge). Furthermore, opportunities to create new local views should be exploited through the design and layout of new development. Development should not harm the characteristics and composition of the protected views and their landmark elements. Therefore, a potential significant positive effect is recorded.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cln2goi8Zk23f+8ncfqqp+M23ooSlbqPShzwI56va24+WDLANDygpkZ2Yug7tF6e3u+92PszeptqSh3j3soI9g==" saltValue="slDr4Qky1xRnj0m/0C9Bag=="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4724" priority="62">
      <formula>$D50="No"</formula>
    </cfRule>
  </conditionalFormatting>
  <conditionalFormatting sqref="C8:D87">
    <cfRule type="expression" dxfId="4723" priority="61">
      <formula>$D8="No"</formula>
    </cfRule>
  </conditionalFormatting>
  <conditionalFormatting sqref="J8">
    <cfRule type="cellIs" dxfId="4722" priority="60" operator="equal">
      <formula>"Significant Positive"</formula>
    </cfRule>
    <cfRule type="cellIs" dxfId="4721" priority="59" operator="equal">
      <formula>"Minor Positive"</formula>
    </cfRule>
    <cfRule type="cellIs" dxfId="4720" priority="58" operator="equal">
      <formula>"Neutral"</formula>
    </cfRule>
    <cfRule type="cellIs" dxfId="4719" priority="57" operator="equal">
      <formula>"Uncertain"</formula>
    </cfRule>
    <cfRule type="cellIs" dxfId="4718" priority="56" operator="equal">
      <formula>"Minor Negative"</formula>
    </cfRule>
    <cfRule type="cellIs" dxfId="4717" priority="55" operator="equal">
      <formula>"Significant Negative"</formula>
    </cfRule>
  </conditionalFormatting>
  <conditionalFormatting sqref="J18">
    <cfRule type="cellIs" dxfId="4716" priority="52" operator="equal">
      <formula>"Neutral"</formula>
    </cfRule>
    <cfRule type="cellIs" dxfId="4715" priority="51" operator="equal">
      <formula>"Uncertain"</formula>
    </cfRule>
    <cfRule type="cellIs" dxfId="4714" priority="50" operator="equal">
      <formula>"Minor Negative"</formula>
    </cfRule>
    <cfRule type="cellIs" dxfId="4713" priority="49" operator="equal">
      <formula>"Significant Negative"</formula>
    </cfRule>
    <cfRule type="cellIs" dxfId="4712" priority="54" operator="equal">
      <formula>"Significant Positive"</formula>
    </cfRule>
    <cfRule type="cellIs" dxfId="4711" priority="53" operator="equal">
      <formula>"Minor Positive"</formula>
    </cfRule>
  </conditionalFormatting>
  <conditionalFormatting sqref="J20">
    <cfRule type="cellIs" dxfId="4710" priority="47" operator="equal">
      <formula>"Minor Positive"</formula>
    </cfRule>
    <cfRule type="cellIs" dxfId="4709" priority="48" operator="equal">
      <formula>"Significant Positive"</formula>
    </cfRule>
    <cfRule type="cellIs" dxfId="4708" priority="46" operator="equal">
      <formula>"Neutral"</formula>
    </cfRule>
    <cfRule type="cellIs" dxfId="4707" priority="45" operator="equal">
      <formula>"Uncertain"</formula>
    </cfRule>
    <cfRule type="cellIs" dxfId="4706" priority="44" operator="equal">
      <formula>"Minor Negative"</formula>
    </cfRule>
    <cfRule type="cellIs" dxfId="4705" priority="43" operator="equal">
      <formula>"Significant Negative"</formula>
    </cfRule>
  </conditionalFormatting>
  <conditionalFormatting sqref="J28 J57 J72">
    <cfRule type="cellIs" dxfId="4704" priority="99" operator="equal">
      <formula>"Significant Positive"</formula>
    </cfRule>
    <cfRule type="cellIs" dxfId="4703" priority="98" operator="equal">
      <formula>"Minor Positive"</formula>
    </cfRule>
    <cfRule type="cellIs" dxfId="4702" priority="97" operator="equal">
      <formula>"Neutral"</formula>
    </cfRule>
    <cfRule type="cellIs" dxfId="4701" priority="96" operator="equal">
      <formula>"Uncertain"</formula>
    </cfRule>
    <cfRule type="cellIs" dxfId="4700" priority="95" operator="equal">
      <formula>"Minor Negative"</formula>
    </cfRule>
    <cfRule type="cellIs" dxfId="4699" priority="94" operator="equal">
      <formula>"Significant Negative"</formula>
    </cfRule>
  </conditionalFormatting>
  <conditionalFormatting sqref="J36">
    <cfRule type="cellIs" dxfId="4698" priority="39" operator="equal">
      <formula>"Uncertain"</formula>
    </cfRule>
    <cfRule type="cellIs" dxfId="4697" priority="40" operator="equal">
      <formula>"Neutral"</formula>
    </cfRule>
    <cfRule type="cellIs" dxfId="4696" priority="41" operator="equal">
      <formula>"Minor Positive"</formula>
    </cfRule>
    <cfRule type="cellIs" dxfId="4695" priority="42" operator="equal">
      <formula>"Significant Positive"</formula>
    </cfRule>
    <cfRule type="cellIs" dxfId="4694" priority="37" operator="equal">
      <formula>"Significant Negative"</formula>
    </cfRule>
    <cfRule type="cellIs" dxfId="4693" priority="38" operator="equal">
      <formula>"Minor Negative"</formula>
    </cfRule>
  </conditionalFormatting>
  <conditionalFormatting sqref="J42">
    <cfRule type="cellIs" dxfId="4692" priority="36" operator="equal">
      <formula>"Significant Positive"</formula>
    </cfRule>
    <cfRule type="cellIs" dxfId="4691" priority="34" operator="equal">
      <formula>"Neutral"</formula>
    </cfRule>
    <cfRule type="cellIs" dxfId="4690" priority="33" operator="equal">
      <formula>"Uncertain"</formula>
    </cfRule>
    <cfRule type="cellIs" dxfId="4689" priority="31" operator="equal">
      <formula>"Significant Negative"</formula>
    </cfRule>
    <cfRule type="cellIs" dxfId="4688" priority="32" operator="equal">
      <formula>"Minor Negative"</formula>
    </cfRule>
    <cfRule type="cellIs" dxfId="4687" priority="35" operator="equal">
      <formula>"Minor Positive"</formula>
    </cfRule>
  </conditionalFormatting>
  <conditionalFormatting sqref="J47">
    <cfRule type="cellIs" dxfId="4686" priority="90" operator="equal">
      <formula>"Uncertain"</formula>
    </cfRule>
    <cfRule type="cellIs" dxfId="4685" priority="93" operator="equal">
      <formula>"Significant Positive"</formula>
    </cfRule>
    <cfRule type="cellIs" dxfId="4684" priority="92" operator="equal">
      <formula>"Minor Positive"</formula>
    </cfRule>
    <cfRule type="cellIs" dxfId="4683" priority="91" operator="equal">
      <formula>"Neutral"</formula>
    </cfRule>
    <cfRule type="cellIs" dxfId="4682" priority="89" operator="equal">
      <formula>"Minor Negative"</formula>
    </cfRule>
    <cfRule type="cellIs" dxfId="4681" priority="88" operator="equal">
      <formula>"Significant Negative"</formula>
    </cfRule>
  </conditionalFormatting>
  <conditionalFormatting sqref="J49">
    <cfRule type="cellIs" dxfId="4680" priority="28" operator="equal">
      <formula>"Neutral"</formula>
    </cfRule>
    <cfRule type="cellIs" dxfId="4679" priority="27" operator="equal">
      <formula>"Uncertain"</formula>
    </cfRule>
    <cfRule type="cellIs" dxfId="4678" priority="26" operator="equal">
      <formula>"Minor Negative"</formula>
    </cfRule>
    <cfRule type="cellIs" dxfId="4677" priority="25" operator="equal">
      <formula>"Significant Negative"</formula>
    </cfRule>
    <cfRule type="cellIs" dxfId="4676" priority="29" operator="equal">
      <formula>"Minor Positive"</formula>
    </cfRule>
    <cfRule type="cellIs" dxfId="4675" priority="30" operator="equal">
      <formula>"Significant Positive"</formula>
    </cfRule>
  </conditionalFormatting>
  <conditionalFormatting sqref="J54">
    <cfRule type="cellIs" dxfId="4674" priority="24" operator="equal">
      <formula>"Significant Positive"</formula>
    </cfRule>
    <cfRule type="cellIs" dxfId="4673" priority="23" operator="equal">
      <formula>"Minor Positive"</formula>
    </cfRule>
    <cfRule type="cellIs" dxfId="4672" priority="22" operator="equal">
      <formula>"Neutral"</formula>
    </cfRule>
    <cfRule type="cellIs" dxfId="4671" priority="21" operator="equal">
      <formula>"Uncertain"</formula>
    </cfRule>
    <cfRule type="cellIs" dxfId="4670" priority="20" operator="equal">
      <formula>"Minor Negative"</formula>
    </cfRule>
    <cfRule type="cellIs" dxfId="4669" priority="19" operator="equal">
      <formula>"Significant Negative"</formula>
    </cfRule>
  </conditionalFormatting>
  <conditionalFormatting sqref="J65">
    <cfRule type="cellIs" dxfId="4668" priority="2" operator="equal">
      <formula>"Minor Negative"</formula>
    </cfRule>
    <cfRule type="cellIs" dxfId="4667" priority="3" operator="equal">
      <formula>"Uncertain"</formula>
    </cfRule>
    <cfRule type="cellIs" dxfId="4666" priority="4" operator="equal">
      <formula>"Neutral"</formula>
    </cfRule>
    <cfRule type="cellIs" dxfId="4665" priority="5" operator="equal">
      <formula>"Minor Positive"</formula>
    </cfRule>
    <cfRule type="cellIs" dxfId="4664" priority="6" operator="equal">
      <formula>"Significant Positive"</formula>
    </cfRule>
    <cfRule type="cellIs" dxfId="4663" priority="1" operator="equal">
      <formula>"Significant Negative"</formula>
    </cfRule>
  </conditionalFormatting>
  <conditionalFormatting sqref="J77">
    <cfRule type="cellIs" dxfId="4662" priority="10" operator="equal">
      <formula>"Neutral"</formula>
    </cfRule>
    <cfRule type="cellIs" dxfId="4661" priority="11" operator="equal">
      <formula>"Minor Positive"</formula>
    </cfRule>
    <cfRule type="cellIs" dxfId="4660" priority="9" operator="equal">
      <formula>"Uncertain"</formula>
    </cfRule>
    <cfRule type="cellIs" dxfId="4659" priority="8" operator="equal">
      <formula>"Minor Negative"</formula>
    </cfRule>
    <cfRule type="cellIs" dxfId="4658" priority="7" operator="equal">
      <formula>"Significant Negative"</formula>
    </cfRule>
    <cfRule type="cellIs" dxfId="4657" priority="12" operator="equal">
      <formula>"Significant Positive"</formula>
    </cfRule>
  </conditionalFormatting>
  <conditionalFormatting sqref="J84">
    <cfRule type="cellIs" dxfId="4656" priority="18" operator="equal">
      <formula>"Significant Positive"</formula>
    </cfRule>
    <cfRule type="cellIs" dxfId="4655" priority="17" operator="equal">
      <formula>"Minor Positive"</formula>
    </cfRule>
    <cfRule type="cellIs" dxfId="4654" priority="15" operator="equal">
      <formula>"Uncertain"</formula>
    </cfRule>
    <cfRule type="cellIs" dxfId="4653" priority="14" operator="equal">
      <formula>"Minor Negative"</formula>
    </cfRule>
    <cfRule type="cellIs" dxfId="4652" priority="13" operator="equal">
      <formula>"Significant Negative"</formula>
    </cfRule>
    <cfRule type="cellIs" dxfId="4651" priority="16"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806CC99-87BB-4BF3-975F-AB0F39329F76}">
          <x14:formula1>
            <xm:f>'Drop downs'!$G$2:$G$7</xm:f>
          </x14:formula1>
          <xm:sqref>J54 J47 J42 J28 J18 J20 J49 J36 J57 J84 J72 J8 J77 J65</xm:sqref>
        </x14:dataValidation>
        <x14:dataValidation type="list" allowBlank="1" showInputMessage="1" showErrorMessage="1" xr:uid="{9C6F04DD-EEEF-4492-AB14-C18346AF872F}">
          <x14:formula1>
            <xm:f>'Drop downs'!$F$2:$F$6</xm:f>
          </x14:formula1>
          <xm:sqref>I54 I47 I42 I28 I18 I20 I49 I36 I57 I84 I72 I8 I77 I65</xm:sqref>
        </x14:dataValidation>
        <x14:dataValidation type="list" allowBlank="1" showInputMessage="1" showErrorMessage="1" xr:uid="{EA6294CB-3E63-4C16-8DCF-0CE7DD109E31}">
          <x14:formula1>
            <xm:f>'Drop downs'!$E$2:$E$6</xm:f>
          </x14:formula1>
          <xm:sqref>H54 H47 H42 H28 H18 H20 H49 H36 H57 H84 H72 H8 H77 H65</xm:sqref>
        </x14:dataValidation>
        <x14:dataValidation type="list" allowBlank="1" showInputMessage="1" showErrorMessage="1" xr:uid="{F20B0A67-E3CB-4400-961A-F2C7AFA61CDB}">
          <x14:formula1>
            <xm:f>'Drop downs'!$D$2:$D$7</xm:f>
          </x14:formula1>
          <xm:sqref>G54 G47 G42 G28 G18 G20 G49 G36 G57 G84 G72 G8 G77 G65</xm:sqref>
        </x14:dataValidation>
        <x14:dataValidation type="list" allowBlank="1" showInputMessage="1" showErrorMessage="1" xr:uid="{2A6AB01B-609F-4A91-B34C-F33C2D5CCDEF}">
          <x14:formula1>
            <xm:f>'Drop downs'!$C$2:$C$5</xm:f>
          </x14:formula1>
          <xm:sqref>F54 F47 F42 F28 F18 F20 F49 F36 F57 F84 F72 F8 F77 F65</xm:sqref>
        </x14:dataValidation>
        <x14:dataValidation type="list" allowBlank="1" showInputMessage="1" showErrorMessage="1" xr:uid="{E494A27C-9945-4F76-8F09-4259AD984035}">
          <x14:formula1>
            <xm:f>'Drop downs'!$B$2:$B$4</xm:f>
          </x14:formula1>
          <xm:sqref>E54 E47 E42 E28 E18 E20 E49 E36 E57 E84 E72 E8 E77 E65</xm:sqref>
        </x14:dataValidation>
        <x14:dataValidation type="list" allowBlank="1" showInputMessage="1" showErrorMessage="1" xr:uid="{986607D7-E653-4AE1-9B8B-F504E00893BA}">
          <x14:formula1>
            <xm:f>'Drop downs'!$J$2:$J$3</xm:f>
          </x14:formula1>
          <xm:sqref>L8 L18 L20 L28 L36 L42 L84 L54 L57 L65 L72 L77 L47 L49</xm:sqref>
        </x14:dataValidation>
        <x14:dataValidation type="list" allowBlank="1" showInputMessage="1" showErrorMessage="1" xr:uid="{17907A25-E9A9-4C38-9E8A-5EF54F863F11}">
          <x14:formula1>
            <xm:f>'Drop downs'!$A$2:$A$3</xm:f>
          </x14:formula1>
          <xm:sqref>D8:D87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91F0-4C4C-4DDF-AF91-AD2296BC489B}">
  <sheetPr codeName="Sheet4"/>
  <dimension ref="C4:I42"/>
  <sheetViews>
    <sheetView tabSelected="1" topLeftCell="A14" zoomScale="85" zoomScaleNormal="85" workbookViewId="0">
      <selection activeCell="O35" sqref="O35"/>
    </sheetView>
  </sheetViews>
  <sheetFormatPr defaultColWidth="8.7265625" defaultRowHeight="14.5" x14ac:dyDescent="0.35"/>
  <cols>
    <col min="1" max="3" width="8.7265625" style="33"/>
    <col min="4" max="4" width="15.26953125" style="33" customWidth="1"/>
    <col min="5" max="5" width="16.1796875" style="33" customWidth="1"/>
    <col min="6" max="6" width="12.26953125" style="33" customWidth="1"/>
    <col min="7" max="7" width="15.453125" style="33" customWidth="1"/>
    <col min="8" max="16384" width="8.7265625" style="33"/>
  </cols>
  <sheetData>
    <row r="4" spans="3:7" x14ac:dyDescent="0.35">
      <c r="C4" s="153"/>
      <c r="D4" s="154"/>
      <c r="E4" s="155"/>
      <c r="F4" s="155"/>
      <c r="G4" s="156"/>
    </row>
    <row r="5" spans="3:7" x14ac:dyDescent="0.35">
      <c r="C5" s="157"/>
      <c r="D5" s="163" t="s">
        <v>6</v>
      </c>
      <c r="E5" s="188" t="s">
        <v>7</v>
      </c>
      <c r="F5" s="189"/>
      <c r="G5" s="190"/>
    </row>
    <row r="6" spans="3:7" x14ac:dyDescent="0.35">
      <c r="C6" s="157"/>
      <c r="D6" s="188"/>
      <c r="E6" s="188"/>
      <c r="F6" s="189"/>
      <c r="G6" s="190"/>
    </row>
    <row r="7" spans="3:7" x14ac:dyDescent="0.35">
      <c r="C7" s="158"/>
      <c r="D7" s="163" t="s">
        <v>8</v>
      </c>
      <c r="E7" s="188">
        <v>2</v>
      </c>
      <c r="F7" s="189"/>
      <c r="G7" s="185"/>
    </row>
    <row r="8" spans="3:7" x14ac:dyDescent="0.35">
      <c r="C8" s="157"/>
      <c r="D8" s="188"/>
      <c r="E8" s="188"/>
      <c r="F8" s="189"/>
      <c r="G8" s="185"/>
    </row>
    <row r="9" spans="3:7" ht="48" customHeight="1" x14ac:dyDescent="0.35">
      <c r="C9" s="157"/>
      <c r="D9" s="163" t="s">
        <v>9</v>
      </c>
      <c r="E9" s="205" t="s">
        <v>10</v>
      </c>
      <c r="F9" s="205"/>
      <c r="G9" s="206"/>
    </row>
    <row r="10" spans="3:7" ht="8.5" customHeight="1" x14ac:dyDescent="0.35">
      <c r="C10" s="157"/>
      <c r="D10" s="163"/>
      <c r="E10" s="188"/>
      <c r="F10" s="189"/>
      <c r="G10" s="185"/>
    </row>
    <row r="11" spans="3:7" x14ac:dyDescent="0.35">
      <c r="C11" s="157"/>
      <c r="D11" s="188"/>
      <c r="E11" s="188"/>
      <c r="F11" s="189"/>
      <c r="G11" s="185"/>
    </row>
    <row r="12" spans="3:7" x14ac:dyDescent="0.35">
      <c r="C12" s="157"/>
      <c r="D12" s="163" t="s">
        <v>11</v>
      </c>
      <c r="E12" s="188" t="s">
        <v>12</v>
      </c>
      <c r="F12" s="189"/>
      <c r="G12" s="185"/>
    </row>
    <row r="13" spans="3:7" x14ac:dyDescent="0.35">
      <c r="C13" s="157"/>
      <c r="D13" s="163"/>
      <c r="E13" s="188"/>
      <c r="F13" s="189"/>
      <c r="G13" s="185"/>
    </row>
    <row r="14" spans="3:7" x14ac:dyDescent="0.35">
      <c r="C14" s="157"/>
      <c r="D14" s="163"/>
      <c r="E14" s="188"/>
      <c r="F14" s="189"/>
      <c r="G14" s="185"/>
    </row>
    <row r="15" spans="3:7" x14ac:dyDescent="0.35">
      <c r="C15" s="157"/>
      <c r="D15" s="188"/>
      <c r="E15" s="188"/>
      <c r="F15" s="189"/>
      <c r="G15" s="185"/>
    </row>
    <row r="16" spans="3:7" ht="15.5" x14ac:dyDescent="0.35">
      <c r="C16" s="157"/>
      <c r="D16" s="163"/>
      <c r="E16" s="189"/>
      <c r="F16" s="186"/>
      <c r="G16" s="185"/>
    </row>
    <row r="17" spans="3:7" x14ac:dyDescent="0.35">
      <c r="C17" s="157"/>
      <c r="D17" s="163" t="s">
        <v>13</v>
      </c>
      <c r="E17" s="187">
        <v>45593</v>
      </c>
      <c r="F17" s="189"/>
      <c r="G17" s="185"/>
    </row>
    <row r="18" spans="3:7" ht="15.5" x14ac:dyDescent="0.35">
      <c r="C18" s="159"/>
      <c r="D18" s="160"/>
      <c r="E18" s="161"/>
      <c r="F18" s="161"/>
      <c r="G18" s="162"/>
    </row>
    <row r="22" spans="3:7" ht="36.65" customHeight="1" x14ac:dyDescent="0.35">
      <c r="C22" s="207" t="s">
        <v>14</v>
      </c>
      <c r="D22" s="208"/>
      <c r="E22" s="208"/>
      <c r="F22" s="208"/>
      <c r="G22" s="209"/>
    </row>
    <row r="23" spans="3:7" x14ac:dyDescent="0.35">
      <c r="C23" s="210"/>
      <c r="D23" s="211"/>
      <c r="E23" s="211"/>
      <c r="F23" s="211"/>
      <c r="G23" s="212"/>
    </row>
    <row r="24" spans="3:7" x14ac:dyDescent="0.35">
      <c r="C24" s="210"/>
      <c r="D24" s="211"/>
      <c r="E24" s="211"/>
      <c r="F24" s="211"/>
      <c r="G24" s="212"/>
    </row>
    <row r="25" spans="3:7" x14ac:dyDescent="0.35">
      <c r="C25" s="210"/>
      <c r="D25" s="211"/>
      <c r="E25" s="211"/>
      <c r="F25" s="211"/>
      <c r="G25" s="212"/>
    </row>
    <row r="26" spans="3:7" x14ac:dyDescent="0.35">
      <c r="C26" s="210"/>
      <c r="D26" s="211"/>
      <c r="E26" s="211"/>
      <c r="F26" s="211"/>
      <c r="G26" s="212"/>
    </row>
    <row r="27" spans="3:7" x14ac:dyDescent="0.35">
      <c r="C27" s="210"/>
      <c r="D27" s="211"/>
      <c r="E27" s="211"/>
      <c r="F27" s="211"/>
      <c r="G27" s="212"/>
    </row>
    <row r="28" spans="3:7" x14ac:dyDescent="0.35">
      <c r="C28" s="210"/>
      <c r="D28" s="211"/>
      <c r="E28" s="211"/>
      <c r="F28" s="211"/>
      <c r="G28" s="212"/>
    </row>
    <row r="29" spans="3:7" x14ac:dyDescent="0.35">
      <c r="C29" s="210"/>
      <c r="D29" s="211"/>
      <c r="E29" s="211"/>
      <c r="F29" s="211"/>
      <c r="G29" s="212"/>
    </row>
    <row r="30" spans="3:7" x14ac:dyDescent="0.35">
      <c r="C30" s="210"/>
      <c r="D30" s="211"/>
      <c r="E30" s="211"/>
      <c r="F30" s="211"/>
      <c r="G30" s="212"/>
    </row>
    <row r="31" spans="3:7" x14ac:dyDescent="0.35">
      <c r="C31" s="210"/>
      <c r="D31" s="211"/>
      <c r="E31" s="211"/>
      <c r="F31" s="211"/>
      <c r="G31" s="212"/>
    </row>
    <row r="32" spans="3:7" x14ac:dyDescent="0.35">
      <c r="C32" s="210"/>
      <c r="D32" s="211"/>
      <c r="E32" s="211"/>
      <c r="F32" s="211"/>
      <c r="G32" s="212"/>
    </row>
    <row r="33" spans="3:9" x14ac:dyDescent="0.35">
      <c r="C33" s="213"/>
      <c r="D33" s="214"/>
      <c r="E33" s="214"/>
      <c r="F33" s="214"/>
      <c r="G33" s="215"/>
    </row>
    <row r="34" spans="3:9" x14ac:dyDescent="0.35">
      <c r="C34" s="213"/>
      <c r="D34" s="214"/>
      <c r="E34" s="214"/>
      <c r="F34" s="214"/>
      <c r="G34" s="215"/>
    </row>
    <row r="35" spans="3:9" ht="104.15" customHeight="1" x14ac:dyDescent="0.35">
      <c r="C35" s="216"/>
      <c r="D35" s="217"/>
      <c r="E35" s="217"/>
      <c r="F35" s="217"/>
      <c r="G35" s="218"/>
    </row>
    <row r="38" spans="3:9" x14ac:dyDescent="0.35">
      <c r="C38" s="221" t="s">
        <v>15</v>
      </c>
      <c r="D38" s="222"/>
      <c r="E38" s="222"/>
      <c r="F38" s="222"/>
      <c r="G38" s="222"/>
      <c r="H38" s="222"/>
      <c r="I38" s="223"/>
    </row>
    <row r="39" spans="3:9" ht="25" x14ac:dyDescent="0.35">
      <c r="C39" s="219" t="s">
        <v>8</v>
      </c>
      <c r="D39" s="220"/>
      <c r="E39" s="164" t="s">
        <v>16</v>
      </c>
      <c r="F39" s="165" t="s">
        <v>17</v>
      </c>
      <c r="G39" s="166" t="s">
        <v>18</v>
      </c>
      <c r="H39" s="219" t="s">
        <v>19</v>
      </c>
      <c r="I39" s="220"/>
    </row>
    <row r="40" spans="3:9" x14ac:dyDescent="0.35">
      <c r="C40" s="203">
        <v>1</v>
      </c>
      <c r="D40" s="204"/>
      <c r="E40" s="167" t="s">
        <v>20</v>
      </c>
      <c r="F40" s="168">
        <v>45575</v>
      </c>
      <c r="G40" s="169" t="s">
        <v>21</v>
      </c>
      <c r="H40" s="203" t="s">
        <v>22</v>
      </c>
      <c r="I40" s="204"/>
    </row>
    <row r="41" spans="3:9" ht="25" x14ac:dyDescent="0.35">
      <c r="C41" s="203">
        <v>2</v>
      </c>
      <c r="D41" s="204"/>
      <c r="E41" s="167" t="s">
        <v>23</v>
      </c>
      <c r="F41" s="168">
        <v>45593</v>
      </c>
      <c r="G41" s="169" t="s">
        <v>21</v>
      </c>
      <c r="H41" s="203" t="s">
        <v>22</v>
      </c>
      <c r="I41" s="204"/>
    </row>
    <row r="42" spans="3:9" x14ac:dyDescent="0.35">
      <c r="C42" s="201">
        <v>3</v>
      </c>
      <c r="D42" s="202"/>
      <c r="E42" s="167" t="s">
        <v>24</v>
      </c>
      <c r="F42" s="168">
        <v>45698</v>
      </c>
      <c r="G42" s="169" t="s">
        <v>25</v>
      </c>
      <c r="H42" s="203" t="s">
        <v>26</v>
      </c>
      <c r="I42" s="204"/>
    </row>
  </sheetData>
  <sheetProtection algorithmName="SHA-512" hashValue="I7oU2I989cciHz9pN3mheiNyagA/eZPXjVZxIZM0YN1pKL4C0o/cvA35NS1Csw3qy1UgEpwtH30Lj0lS38tnjA==" saltValue="y5ecYA3YsZIrFaNkYjdYWA==" spinCount="100000" sheet="1" objects="1" scenarios="1"/>
  <mergeCells count="11">
    <mergeCell ref="C42:D42"/>
    <mergeCell ref="H42:I42"/>
    <mergeCell ref="C41:D41"/>
    <mergeCell ref="H41:I41"/>
    <mergeCell ref="E9:G9"/>
    <mergeCell ref="C22:G35"/>
    <mergeCell ref="C39:D39"/>
    <mergeCell ref="H39:I39"/>
    <mergeCell ref="C40:D40"/>
    <mergeCell ref="H40:I40"/>
    <mergeCell ref="C38:I3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257FA-019C-4080-9EC4-E5431ABDAD2A}">
  <sheetPr codeName="Sheet93">
    <tabColor theme="4" tint="0.79998168889431442"/>
  </sheetPr>
  <dimension ref="A1:V98"/>
  <sheetViews>
    <sheetView zoomScale="60" zoomScaleNormal="6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561</v>
      </c>
      <c r="D1" s="263"/>
      <c r="E1" s="263"/>
      <c r="F1" s="264"/>
      <c r="G1" s="16"/>
      <c r="I1" s="7"/>
      <c r="J1" s="7"/>
      <c r="K1" s="7"/>
    </row>
    <row r="2" spans="1:22" x14ac:dyDescent="0.35">
      <c r="A2" s="74" t="s">
        <v>29</v>
      </c>
      <c r="B2" s="9"/>
      <c r="C2" s="263" t="s">
        <v>471</v>
      </c>
      <c r="D2" s="263"/>
      <c r="E2" s="263"/>
      <c r="F2" s="264"/>
      <c r="I2" s="8"/>
      <c r="J2" s="8"/>
      <c r="K2" s="8"/>
    </row>
    <row r="3" spans="1:22" ht="43.5" customHeight="1" x14ac:dyDescent="0.35">
      <c r="A3" s="75" t="s">
        <v>30</v>
      </c>
      <c r="B3" s="4"/>
      <c r="C3" s="263" t="s">
        <v>562</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435</v>
      </c>
      <c r="L8" s="310"/>
      <c r="M8" s="314"/>
      <c r="N8" s="330"/>
      <c r="R8" s="12" t="str">
        <f>IF(OR(J8='Drop downs'!$G$7,J8='Drop downs'!$G$5), B8&amp;": "&amp;K8&amp;CHAR(10),"")</f>
        <v/>
      </c>
      <c r="S8" s="12" t="str">
        <f>IF(J8='Drop downs'!$G$2,B8&amp;": "&amp;K8&amp;""," ")</f>
        <v xml:space="preserve"> </v>
      </c>
      <c r="T8" s="12" t="str">
        <f>IF(GR6_Areas_of_Special_Character!E8='Drop downs'!$B$6,GR6_Areas_of_Special_Character!B8&amp;": "&amp;GR6_Areas_of_Special_Character!K8&amp;"","")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ht="29" x14ac:dyDescent="0.35">
      <c r="A14" s="317"/>
      <c r="B14" s="328"/>
      <c r="C14" s="24" t="s">
        <v>327</v>
      </c>
      <c r="D14" s="24" t="s">
        <v>254</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15" thickBot="1" x14ac:dyDescent="0.4">
      <c r="A17" s="318"/>
      <c r="B17" s="267"/>
      <c r="C17" s="19" t="s">
        <v>330</v>
      </c>
      <c r="D17" s="24" t="s">
        <v>254</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435</v>
      </c>
      <c r="L18" s="310"/>
      <c r="M18" s="314"/>
      <c r="N18" s="330"/>
      <c r="R18" s="12" t="str">
        <f>IF(OR(J18='Drop downs'!$G$7,J18='Drop downs'!$G$5), B18&amp;": "&amp;K18&amp;CHAR(10),"")</f>
        <v/>
      </c>
      <c r="S18" s="12" t="str">
        <f>IF(J18='Drop downs'!$G$2,B18&amp;": "&amp;K18&amp;""," ")</f>
        <v xml:space="preserve"> </v>
      </c>
      <c r="T18" s="12" t="str">
        <f>IF(GR6_Areas_of_Special_Character!E18='Drop downs'!$B$6,GR6_Areas_of_Special_Character!B18&amp;": "&amp;GR6_Areas_of_Special_Character!K18&amp;"","")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254</v>
      </c>
      <c r="E20" s="310" t="s">
        <v>101</v>
      </c>
      <c r="F20" s="310" t="s">
        <v>101</v>
      </c>
      <c r="G20" s="310" t="s">
        <v>101</v>
      </c>
      <c r="H20" s="310" t="s">
        <v>101</v>
      </c>
      <c r="I20" s="310" t="s">
        <v>101</v>
      </c>
      <c r="J20" s="310" t="s">
        <v>159</v>
      </c>
      <c r="K20" s="319" t="s">
        <v>435</v>
      </c>
      <c r="L20" s="310"/>
      <c r="M20" s="314"/>
      <c r="N20" s="330"/>
      <c r="R20" s="12" t="str">
        <f>IF(OR(J20='Drop downs'!$G$7,J20='Drop downs'!$G$5), B20&amp;": "&amp;K20&amp;CHAR(10),"")</f>
        <v/>
      </c>
      <c r="S20" s="12" t="str">
        <f>IF(J20='Drop downs'!$G$2,B20&amp;": "&amp;K20&amp;""," ")</f>
        <v xml:space="preserve"> </v>
      </c>
      <c r="T20" s="12" t="str">
        <f>IF(GR6_Areas_of_Special_Character!E20='Drop downs'!$B$6,GR6_Areas_of_Special_Character!B20&amp;": "&amp;GR6_Areas_of_Special_Character!K20&amp;"","")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254</v>
      </c>
      <c r="E26" s="298"/>
      <c r="F26" s="298"/>
      <c r="G26" s="298"/>
      <c r="H26" s="298"/>
      <c r="I26" s="298"/>
      <c r="J26" s="298"/>
      <c r="K26" s="236"/>
      <c r="L26" s="298"/>
      <c r="M26" s="233"/>
      <c r="N26" s="331"/>
      <c r="R26" s="12"/>
      <c r="S26" s="12"/>
      <c r="T26" s="12"/>
    </row>
    <row r="27" spans="1:22" ht="29.5" thickBot="1" x14ac:dyDescent="0.4">
      <c r="A27" s="318"/>
      <c r="B27" s="309"/>
      <c r="C27" s="15" t="s">
        <v>342</v>
      </c>
      <c r="D27" s="24" t="s">
        <v>254</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254</v>
      </c>
      <c r="E28" s="310" t="s">
        <v>432</v>
      </c>
      <c r="F28" s="310" t="s">
        <v>441</v>
      </c>
      <c r="G28" s="310" t="s">
        <v>424</v>
      </c>
      <c r="H28" s="310" t="s">
        <v>421</v>
      </c>
      <c r="I28" s="310" t="s">
        <v>436</v>
      </c>
      <c r="J28" s="310" t="s">
        <v>157</v>
      </c>
      <c r="K28" s="319" t="s">
        <v>563</v>
      </c>
      <c r="L28" s="310"/>
      <c r="M28" s="314"/>
      <c r="N28" s="330"/>
      <c r="R28" s="12" t="str">
        <f>IF(OR(J28='Drop downs'!$G$7,J28='Drop downs'!$G$5), B28&amp;": "&amp;K28&amp;CHAR(10),"")</f>
        <v/>
      </c>
      <c r="S28" s="12" t="str">
        <f>IF(J28='Drop downs'!$G$2,B28&amp;": "&amp;K28&amp;""," ")</f>
        <v xml:space="preserve"> </v>
      </c>
      <c r="T28" s="12" t="str">
        <f>IF(GR6_Areas_of_Special_Character!E28='Drop downs'!$B$6,GR6_Areas_of_Special_Character!B28&amp;": "&amp;GR6_Areas_of_Special_Character!K28&amp;"","")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250</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22"/>
      <c r="B35" s="309"/>
      <c r="C35" s="93" t="s">
        <v>351</v>
      </c>
      <c r="D35" s="3" t="s">
        <v>254</v>
      </c>
      <c r="E35" s="299"/>
      <c r="F35" s="299"/>
      <c r="G35" s="299"/>
      <c r="H35" s="299"/>
      <c r="I35" s="299"/>
      <c r="J35" s="299"/>
      <c r="K35" s="301"/>
      <c r="L35" s="299"/>
      <c r="M35" s="303"/>
      <c r="N35" s="333"/>
      <c r="R35" s="12"/>
      <c r="S35" s="12"/>
      <c r="T35" s="12"/>
    </row>
    <row r="36" spans="1:22" ht="14.5" customHeight="1" x14ac:dyDescent="0.35">
      <c r="A36" s="321" t="s">
        <v>352</v>
      </c>
      <c r="B36" s="307" t="s">
        <v>120</v>
      </c>
      <c r="C36" s="82" t="s">
        <v>353</v>
      </c>
      <c r="D36" s="82" t="s">
        <v>254</v>
      </c>
      <c r="E36" s="310" t="s">
        <v>101</v>
      </c>
      <c r="F36" s="310" t="s">
        <v>101</v>
      </c>
      <c r="G36" s="310" t="s">
        <v>101</v>
      </c>
      <c r="H36" s="310" t="s">
        <v>101</v>
      </c>
      <c r="I36" s="310" t="s">
        <v>101</v>
      </c>
      <c r="J36" s="310" t="s">
        <v>159</v>
      </c>
      <c r="K36" s="319" t="s">
        <v>435</v>
      </c>
      <c r="L36" s="272"/>
      <c r="M36" s="302"/>
      <c r="N36" s="334"/>
      <c r="R36" s="12" t="str">
        <f>IF(OR(J36='Drop downs'!$G$7,J36='Drop downs'!$G$5), B36&amp;": "&amp;K36&amp;CHAR(10),"")</f>
        <v/>
      </c>
      <c r="S36" s="12" t="str">
        <f>IF(J36='Drop downs'!$G$2,B36&amp;": "&amp;K36&amp;""," ")</f>
        <v xml:space="preserve"> </v>
      </c>
      <c r="T36" s="12" t="str">
        <f>IF(GR6_Areas_of_Special_Character!E36='Drop downs'!$B$6,GR6_Areas_of_Special_Character!B36&amp;": "&amp;GR6_Areas_of_Special_Character!K36&amp;"","")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22"/>
      <c r="B41" s="309"/>
      <c r="C41" s="80" t="s">
        <v>358</v>
      </c>
      <c r="D41" s="3" t="s">
        <v>254</v>
      </c>
      <c r="E41" s="270"/>
      <c r="F41" s="270"/>
      <c r="G41" s="270"/>
      <c r="H41" s="270"/>
      <c r="I41" s="270"/>
      <c r="J41" s="270"/>
      <c r="K41" s="320"/>
      <c r="L41" s="299"/>
      <c r="M41" s="303"/>
      <c r="N41" s="333"/>
      <c r="R41" s="12"/>
      <c r="S41" s="12"/>
      <c r="T41" s="12"/>
    </row>
    <row r="42" spans="1:22" ht="29" x14ac:dyDescent="0.35">
      <c r="A42" s="321" t="s">
        <v>359</v>
      </c>
      <c r="B42" s="307" t="s">
        <v>121</v>
      </c>
      <c r="C42" s="82" t="s">
        <v>360</v>
      </c>
      <c r="D42" s="82" t="s">
        <v>254</v>
      </c>
      <c r="E42" s="310" t="s">
        <v>101</v>
      </c>
      <c r="F42" s="310" t="s">
        <v>101</v>
      </c>
      <c r="G42" s="310" t="s">
        <v>101</v>
      </c>
      <c r="H42" s="310" t="s">
        <v>101</v>
      </c>
      <c r="I42" s="310" t="s">
        <v>101</v>
      </c>
      <c r="J42" s="310" t="s">
        <v>159</v>
      </c>
      <c r="K42" s="319" t="s">
        <v>435</v>
      </c>
      <c r="L42" s="272"/>
      <c r="M42" s="302"/>
      <c r="N42" s="334"/>
      <c r="R42" s="12" t="str">
        <f>IF(OR(J42='Drop downs'!$G$7,J42='Drop downs'!$G$5), B42&amp;": "&amp;K42&amp;CHAR(10),"")</f>
        <v/>
      </c>
      <c r="S42" s="12" t="str">
        <f>IF(J42='Drop downs'!$G$2,B42&amp;": "&amp;K42&amp;""," ")</f>
        <v xml:space="preserve"> </v>
      </c>
      <c r="T42" s="12" t="str">
        <f>IF(GR6_Areas_of_Special_Character!E42='Drop downs'!$B$6,GR6_Areas_of_Special_Character!B42&amp;": "&amp;GR6_Areas_of_Special_Character!K42&amp;"","")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22"/>
      <c r="B46" s="309"/>
      <c r="C46" s="80" t="s">
        <v>364</v>
      </c>
      <c r="D46" s="3" t="s">
        <v>254</v>
      </c>
      <c r="E46" s="299"/>
      <c r="F46" s="299"/>
      <c r="G46" s="299"/>
      <c r="H46" s="299"/>
      <c r="I46" s="299"/>
      <c r="J46" s="299"/>
      <c r="K46" s="301"/>
      <c r="L46" s="299"/>
      <c r="M46" s="303"/>
      <c r="N46" s="333"/>
      <c r="R46" s="12"/>
      <c r="S46" s="12"/>
      <c r="T46" s="12"/>
    </row>
    <row r="47" spans="1:22" ht="43.5" x14ac:dyDescent="0.35">
      <c r="A47" s="321" t="s">
        <v>365</v>
      </c>
      <c r="B47" s="307" t="s">
        <v>122</v>
      </c>
      <c r="C47" s="82" t="s">
        <v>366</v>
      </c>
      <c r="D47" s="82" t="s">
        <v>250</v>
      </c>
      <c r="E47" s="272" t="s">
        <v>432</v>
      </c>
      <c r="F47" s="272" t="s">
        <v>441</v>
      </c>
      <c r="G47" s="272" t="s">
        <v>424</v>
      </c>
      <c r="H47" s="272" t="s">
        <v>421</v>
      </c>
      <c r="I47" s="272" t="s">
        <v>436</v>
      </c>
      <c r="J47" s="272" t="s">
        <v>157</v>
      </c>
      <c r="K47" s="300" t="s">
        <v>564</v>
      </c>
      <c r="L47" s="272"/>
      <c r="M47" s="302"/>
      <c r="N47" s="334"/>
      <c r="R47" s="12" t="str">
        <f>IF(OR(J47='Drop downs'!$G$7,J47='Drop downs'!$G$5), B47&amp;": "&amp;K47&amp;CHAR(10),"")</f>
        <v/>
      </c>
      <c r="S47" s="12" t="str">
        <f>IF(J47='Drop downs'!$G$2,B47&amp;": "&amp;K47&amp;""," ")</f>
        <v xml:space="preserve"> </v>
      </c>
      <c r="T47" s="12" t="str">
        <f>IF(GR6_Areas_of_Special_Character!E47='Drop downs'!$B$6,GR6_Areas_of_Special_Character!B47&amp;": "&amp;GR6_Areas_of_Special_Character!K47&amp;"","")</f>
        <v/>
      </c>
      <c r="U47" t="str">
        <f t="shared" si="0"/>
        <v/>
      </c>
      <c r="V47" t="str">
        <f>IF(N47&gt;0,B47&amp;":"&amp;N47&amp;"
","")</f>
        <v/>
      </c>
    </row>
    <row r="48" spans="1:22" ht="52.5" customHeight="1" thickBot="1" x14ac:dyDescent="0.4">
      <c r="A48" s="318"/>
      <c r="B48" s="309"/>
      <c r="C48" s="15" t="s">
        <v>367</v>
      </c>
      <c r="D48" s="15" t="s">
        <v>250</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IF(GR6_Areas_of_Special_Character!E48='Drop downs'!$B$6,GR6_Areas_of_Special_Character!B48&amp;": "&amp;GR6_Areas_of_Special_Character!K48&amp;"","")</f>
        <v xml:space="preserve">: </v>
      </c>
    </row>
    <row r="49" spans="1:22" ht="29" x14ac:dyDescent="0.35">
      <c r="A49" s="316" t="s">
        <v>368</v>
      </c>
      <c r="B49" s="307" t="s">
        <v>123</v>
      </c>
      <c r="C49" s="86" t="s">
        <v>369</v>
      </c>
      <c r="D49" s="86" t="s">
        <v>254</v>
      </c>
      <c r="E49" s="310" t="s">
        <v>101</v>
      </c>
      <c r="F49" s="310" t="s">
        <v>101</v>
      </c>
      <c r="G49" s="310" t="s">
        <v>101</v>
      </c>
      <c r="H49" s="344" t="s">
        <v>101</v>
      </c>
      <c r="I49" s="310" t="s">
        <v>101</v>
      </c>
      <c r="J49" s="310" t="s">
        <v>159</v>
      </c>
      <c r="K49" s="319" t="s">
        <v>435</v>
      </c>
      <c r="L49" s="310"/>
      <c r="M49" s="314"/>
      <c r="N49" s="330"/>
      <c r="R49" s="12" t="str">
        <f>IF(OR(J49='Drop downs'!$G$7,J49='Drop downs'!$G$5), B49&amp;": "&amp;K49&amp;CHAR(10),"")</f>
        <v/>
      </c>
      <c r="S49" s="12" t="str">
        <f>IF(J49='Drop downs'!$G$2,B49&amp;": "&amp;K49&amp;""," ")</f>
        <v xml:space="preserve"> </v>
      </c>
      <c r="T49" s="12" t="str">
        <f>IF(GR6_Areas_of_Special_Character!E49='Drop downs'!$B$6,GR6_Areas_of_Special_Character!B49&amp;": "&amp;GR6_Areas_of_Special_Character!K49&amp;"","")</f>
        <v/>
      </c>
      <c r="U49" t="str">
        <f t="shared" si="0"/>
        <v/>
      </c>
      <c r="V49" t="str">
        <f>IF(N49&gt;0,B49&amp;":"&amp;N49&amp;"
","")</f>
        <v/>
      </c>
    </row>
    <row r="50" spans="1:22" x14ac:dyDescent="0.35">
      <c r="A50" s="317"/>
      <c r="B50" s="308"/>
      <c r="C50" s="24" t="s">
        <v>370</v>
      </c>
      <c r="D50" s="24" t="s">
        <v>254</v>
      </c>
      <c r="E50" s="298"/>
      <c r="F50" s="298"/>
      <c r="G50" s="298"/>
      <c r="H50" s="271"/>
      <c r="I50" s="298"/>
      <c r="J50" s="298"/>
      <c r="K50" s="236"/>
      <c r="L50" s="298"/>
      <c r="M50" s="233"/>
      <c r="N50" s="331"/>
      <c r="R50" s="12"/>
      <c r="S50" s="12"/>
      <c r="T50" s="12"/>
    </row>
    <row r="51" spans="1:22" x14ac:dyDescent="0.35">
      <c r="A51" s="317"/>
      <c r="B51" s="308"/>
      <c r="C51" s="97" t="s">
        <v>371</v>
      </c>
      <c r="D51" s="24" t="s">
        <v>254</v>
      </c>
      <c r="E51" s="298"/>
      <c r="F51" s="298"/>
      <c r="G51" s="298"/>
      <c r="H51" s="271"/>
      <c r="I51" s="298"/>
      <c r="J51" s="298"/>
      <c r="K51" s="236"/>
      <c r="L51" s="298"/>
      <c r="M51" s="233"/>
      <c r="N51" s="331"/>
      <c r="R51" s="12"/>
      <c r="S51" s="12"/>
      <c r="T51" s="12"/>
    </row>
    <row r="52" spans="1:22" x14ac:dyDescent="0.35">
      <c r="A52" s="317"/>
      <c r="B52" s="308"/>
      <c r="C52" s="24" t="s">
        <v>372</v>
      </c>
      <c r="D52" s="24" t="s">
        <v>254</v>
      </c>
      <c r="E52" s="298"/>
      <c r="F52" s="298"/>
      <c r="G52" s="298"/>
      <c r="H52" s="271"/>
      <c r="I52" s="298"/>
      <c r="J52" s="298"/>
      <c r="K52" s="236"/>
      <c r="L52" s="298"/>
      <c r="M52" s="233"/>
      <c r="N52" s="331"/>
      <c r="R52" s="12"/>
      <c r="S52" s="12"/>
      <c r="T52" s="12"/>
    </row>
    <row r="53" spans="1:22" ht="15" thickBot="1" x14ac:dyDescent="0.4">
      <c r="A53" s="318"/>
      <c r="B53" s="309"/>
      <c r="C53" s="19" t="s">
        <v>373</v>
      </c>
      <c r="D53" s="24" t="s">
        <v>254</v>
      </c>
      <c r="E53" s="270"/>
      <c r="F53" s="270"/>
      <c r="G53" s="270"/>
      <c r="H53" s="345"/>
      <c r="I53" s="270"/>
      <c r="J53" s="270"/>
      <c r="K53" s="32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435</v>
      </c>
      <c r="L54" s="310"/>
      <c r="M54" s="314"/>
      <c r="N54" s="330"/>
      <c r="R54" s="12" t="str">
        <f>IF(OR(J54='Drop downs'!$G$7,J54='Drop downs'!$G$5), B54&amp;": "&amp;K54&amp;CHAR(10),"")</f>
        <v/>
      </c>
      <c r="S54" s="12" t="str">
        <f>IF(J54='Drop downs'!$G$2,B54&amp;": "&amp;K54&amp;""," ")</f>
        <v xml:space="preserve"> </v>
      </c>
      <c r="T54" s="12" t="str">
        <f>IF(GR6_Areas_of_Special_Character!E54='Drop downs'!$B$6,GR6_Areas_of_Special_Character!B54&amp;": "&amp;GR6_Areas_of_Special_Character!K54&amp;"","")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432</v>
      </c>
      <c r="F57" s="310" t="s">
        <v>419</v>
      </c>
      <c r="G57" s="310" t="s">
        <v>424</v>
      </c>
      <c r="H57" s="310" t="s">
        <v>421</v>
      </c>
      <c r="I57" s="310" t="s">
        <v>436</v>
      </c>
      <c r="J57" s="310" t="s">
        <v>157</v>
      </c>
      <c r="K57" s="319" t="s">
        <v>565</v>
      </c>
      <c r="L57" s="310"/>
      <c r="M57" s="314"/>
      <c r="N57" s="330"/>
      <c r="R57" s="12" t="str">
        <f>IF(OR(J57='Drop downs'!$G$7,J57='Drop downs'!$G$5), B57&amp;": "&amp;K57&amp;CHAR(10),"")</f>
        <v/>
      </c>
      <c r="S57" s="12" t="str">
        <f>IF(J57='Drop downs'!$G$2,B57&amp;": "&amp;K57&amp;""," ")</f>
        <v xml:space="preserve"> </v>
      </c>
      <c r="T57" s="12" t="str">
        <f>IF(GR6_Areas_of_Special_Character!E57='Drop downs'!$B$6,GR6_Areas_of_Special_Character!B57&amp;": "&amp;GR6_Areas_of_Special_Character!K57&amp;"","")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250</v>
      </c>
      <c r="E59" s="298"/>
      <c r="F59" s="298"/>
      <c r="G59" s="298"/>
      <c r="H59" s="298"/>
      <c r="I59" s="298"/>
      <c r="J59" s="298"/>
      <c r="K59" s="236"/>
      <c r="L59" s="298"/>
      <c r="M59" s="233"/>
      <c r="N59" s="331"/>
      <c r="R59" s="12"/>
      <c r="S59" s="12"/>
      <c r="T59" s="12"/>
    </row>
    <row r="60" spans="1:22" x14ac:dyDescent="0.35">
      <c r="A60" s="317"/>
      <c r="B60" s="308"/>
      <c r="C60" s="24" t="s">
        <v>382</v>
      </c>
      <c r="D60" s="24" t="s">
        <v>250</v>
      </c>
      <c r="E60" s="298"/>
      <c r="F60" s="298"/>
      <c r="G60" s="298"/>
      <c r="H60" s="298"/>
      <c r="I60" s="298"/>
      <c r="J60" s="298"/>
      <c r="K60" s="236"/>
      <c r="L60" s="298"/>
      <c r="M60" s="233"/>
      <c r="N60" s="331"/>
      <c r="R60" s="12"/>
      <c r="S60" s="12"/>
      <c r="T60" s="12"/>
    </row>
    <row r="61" spans="1:22" x14ac:dyDescent="0.35">
      <c r="A61" s="317"/>
      <c r="B61" s="308"/>
      <c r="C61" s="24" t="s">
        <v>383</v>
      </c>
      <c r="D61" s="24" t="s">
        <v>254</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24" t="s">
        <v>254</v>
      </c>
      <c r="E64" s="270"/>
      <c r="F64" s="270"/>
      <c r="G64" s="270"/>
      <c r="H64" s="270"/>
      <c r="I64" s="270"/>
      <c r="J64" s="270"/>
      <c r="K64" s="320"/>
      <c r="L64" s="270"/>
      <c r="M64" s="315"/>
      <c r="N64" s="332"/>
      <c r="R64" s="12"/>
      <c r="S64" s="12"/>
      <c r="T64" s="12"/>
    </row>
    <row r="65" spans="1:22" x14ac:dyDescent="0.35">
      <c r="A65" s="316" t="s">
        <v>387</v>
      </c>
      <c r="B65" s="307" t="s">
        <v>126</v>
      </c>
      <c r="C65" s="85" t="s">
        <v>388</v>
      </c>
      <c r="D65" s="86" t="s">
        <v>250</v>
      </c>
      <c r="E65" s="310" t="s">
        <v>418</v>
      </c>
      <c r="F65" s="310" t="s">
        <v>419</v>
      </c>
      <c r="G65" s="310" t="s">
        <v>424</v>
      </c>
      <c r="H65" s="310" t="s">
        <v>421</v>
      </c>
      <c r="I65" s="310" t="s">
        <v>436</v>
      </c>
      <c r="J65" s="310" t="s">
        <v>157</v>
      </c>
      <c r="K65" s="319" t="s">
        <v>566</v>
      </c>
      <c r="L65" s="310"/>
      <c r="M65" s="314"/>
      <c r="N65" s="330"/>
      <c r="R65" s="12" t="str">
        <f>IF(OR(J65='Drop downs'!$G$7,J65='Drop downs'!$G$5), B65&amp;": "&amp;K65&amp;CHAR(10),"")</f>
        <v/>
      </c>
      <c r="S65" s="12" t="str">
        <f>IF(J65='Drop downs'!$G$2,B65&amp;": "&amp;K65&amp;""," ")</f>
        <v xml:space="preserve"> </v>
      </c>
      <c r="T65" s="12" t="str">
        <f>IF(GR6_Areas_of_Special_Character!E65='Drop downs'!$B$6,GR6_Areas_of_Special_Character!B65&amp;": "&amp;GR6_Areas_of_Special_Character!K65&amp;"","")</f>
        <v/>
      </c>
      <c r="U65" t="str">
        <f t="shared" si="0"/>
        <v/>
      </c>
      <c r="V65" t="str">
        <f>IF(N65&gt;0,B65&amp;":"&amp;N65&amp;"
","")</f>
        <v/>
      </c>
    </row>
    <row r="66" spans="1:22" x14ac:dyDescent="0.35">
      <c r="A66" s="317"/>
      <c r="B66" s="308"/>
      <c r="C66" s="83" t="s">
        <v>389</v>
      </c>
      <c r="D66" s="24" t="s">
        <v>250</v>
      </c>
      <c r="E66" s="298"/>
      <c r="F66" s="298"/>
      <c r="G66" s="298"/>
      <c r="H66" s="298"/>
      <c r="I66" s="298"/>
      <c r="J66" s="298"/>
      <c r="K66" s="236"/>
      <c r="L66" s="298"/>
      <c r="M66" s="233"/>
      <c r="N66" s="331"/>
      <c r="R66" s="12"/>
      <c r="S66" s="12"/>
      <c r="T66" s="12"/>
    </row>
    <row r="67" spans="1:22" ht="29" x14ac:dyDescent="0.35">
      <c r="A67" s="317"/>
      <c r="B67" s="308"/>
      <c r="C67" s="83" t="s">
        <v>390</v>
      </c>
      <c r="D67" s="24" t="s">
        <v>250</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70"/>
      <c r="F71" s="270"/>
      <c r="G71" s="270"/>
      <c r="H71" s="270"/>
      <c r="I71" s="270"/>
      <c r="J71" s="270"/>
      <c r="K71" s="320"/>
      <c r="L71" s="270"/>
      <c r="M71" s="315"/>
      <c r="N71" s="332"/>
      <c r="R71" s="12"/>
      <c r="S71" s="12"/>
      <c r="T71" s="12"/>
    </row>
    <row r="72" spans="1:22" x14ac:dyDescent="0.35">
      <c r="A72" s="316" t="s">
        <v>395</v>
      </c>
      <c r="B72" s="307" t="s">
        <v>127</v>
      </c>
      <c r="C72" s="85" t="s">
        <v>396</v>
      </c>
      <c r="D72" s="86" t="s">
        <v>250</v>
      </c>
      <c r="E72" s="310" t="s">
        <v>418</v>
      </c>
      <c r="F72" s="310" t="s">
        <v>419</v>
      </c>
      <c r="G72" s="310" t="s">
        <v>424</v>
      </c>
      <c r="H72" s="310" t="s">
        <v>421</v>
      </c>
      <c r="I72" s="310" t="s">
        <v>436</v>
      </c>
      <c r="J72" s="310" t="s">
        <v>157</v>
      </c>
      <c r="K72" s="311" t="s">
        <v>567</v>
      </c>
      <c r="L72" s="310"/>
      <c r="M72" s="314"/>
      <c r="N72" s="330"/>
      <c r="R72" s="12" t="str">
        <f>IF(OR(J72='Drop downs'!$G$7,J72='Drop downs'!$G$5), B72&amp;": "&amp;K72&amp;CHAR(10),"")</f>
        <v/>
      </c>
      <c r="S72" s="12" t="str">
        <f>IF(J72='Drop downs'!$G$2,B72&amp;": "&amp;K72&amp;""," ")</f>
        <v xml:space="preserve"> </v>
      </c>
      <c r="T72" s="12" t="str">
        <f>IF(GR6_Areas_of_Special_Character!E72='Drop downs'!$B$6,GR6_Areas_of_Special_Character!B72&amp;": "&amp;GR6_Areas_of_Special_Character!K72&amp;"","")</f>
        <v/>
      </c>
      <c r="U72" t="str">
        <f t="shared" si="0"/>
        <v/>
      </c>
      <c r="V72" t="str">
        <f>IF(N72&gt;0,B72&amp;":"&amp;N72&amp;"
","")</f>
        <v/>
      </c>
    </row>
    <row r="73" spans="1:22" x14ac:dyDescent="0.35">
      <c r="A73" s="317"/>
      <c r="B73" s="308"/>
      <c r="C73" s="83" t="s">
        <v>397</v>
      </c>
      <c r="D73" s="24" t="s">
        <v>254</v>
      </c>
      <c r="E73" s="298"/>
      <c r="F73" s="298"/>
      <c r="G73" s="298"/>
      <c r="H73" s="298"/>
      <c r="I73" s="298"/>
      <c r="J73" s="298"/>
      <c r="K73" s="312"/>
      <c r="L73" s="298"/>
      <c r="M73" s="233"/>
      <c r="N73" s="331"/>
      <c r="R73" s="12"/>
      <c r="S73" s="12"/>
      <c r="T73" s="12"/>
    </row>
    <row r="74" spans="1:22" x14ac:dyDescent="0.35">
      <c r="A74" s="317"/>
      <c r="B74" s="308"/>
      <c r="C74" s="83" t="s">
        <v>398</v>
      </c>
      <c r="D74" s="24" t="s">
        <v>250</v>
      </c>
      <c r="E74" s="298"/>
      <c r="F74" s="298"/>
      <c r="G74" s="298"/>
      <c r="H74" s="298"/>
      <c r="I74" s="298"/>
      <c r="J74" s="298"/>
      <c r="K74" s="312"/>
      <c r="L74" s="298"/>
      <c r="M74" s="233"/>
      <c r="N74" s="331"/>
      <c r="R74" s="12"/>
      <c r="S74" s="12"/>
      <c r="T74" s="12"/>
    </row>
    <row r="75" spans="1:22" x14ac:dyDescent="0.35">
      <c r="A75" s="317"/>
      <c r="B75" s="308"/>
      <c r="C75" s="83" t="s">
        <v>399</v>
      </c>
      <c r="D75" s="24" t="s">
        <v>250</v>
      </c>
      <c r="E75" s="298"/>
      <c r="F75" s="298"/>
      <c r="G75" s="298"/>
      <c r="H75" s="298"/>
      <c r="I75" s="298"/>
      <c r="J75" s="298"/>
      <c r="K75" s="312"/>
      <c r="L75" s="298"/>
      <c r="M75" s="233"/>
      <c r="N75" s="331"/>
      <c r="R75" s="12"/>
      <c r="S75" s="12"/>
      <c r="T75" s="12"/>
    </row>
    <row r="76" spans="1:22" ht="15" thickBot="1" x14ac:dyDescent="0.4">
      <c r="A76" s="322"/>
      <c r="B76" s="309"/>
      <c r="C76" s="87" t="s">
        <v>400</v>
      </c>
      <c r="D76" s="88" t="s">
        <v>254</v>
      </c>
      <c r="E76" s="299"/>
      <c r="F76" s="299"/>
      <c r="G76" s="299"/>
      <c r="H76" s="299"/>
      <c r="I76" s="299"/>
      <c r="J76" s="299"/>
      <c r="K76" s="313"/>
      <c r="L76" s="299"/>
      <c r="M76" s="303"/>
      <c r="N76" s="333"/>
      <c r="R76" s="12"/>
      <c r="S76" s="12"/>
      <c r="T76" s="12"/>
    </row>
    <row r="77" spans="1:22" ht="14.5" customHeight="1" x14ac:dyDescent="0.35">
      <c r="A77" s="304" t="s">
        <v>401</v>
      </c>
      <c r="B77" s="307" t="s">
        <v>128</v>
      </c>
      <c r="C77" s="91" t="s">
        <v>402</v>
      </c>
      <c r="D77" s="82" t="s">
        <v>254</v>
      </c>
      <c r="E77" s="272" t="s">
        <v>101</v>
      </c>
      <c r="F77" s="272" t="s">
        <v>101</v>
      </c>
      <c r="G77" s="272" t="s">
        <v>101</v>
      </c>
      <c r="H77" s="272" t="s">
        <v>101</v>
      </c>
      <c r="I77" s="272" t="s">
        <v>101</v>
      </c>
      <c r="J77" s="272" t="s">
        <v>159</v>
      </c>
      <c r="K77" s="300" t="s">
        <v>435</v>
      </c>
      <c r="L77" s="272"/>
      <c r="M77" s="302"/>
      <c r="N77" s="334"/>
      <c r="R77" s="12" t="str">
        <f>IF(OR(J77='Drop downs'!$G$7,J77='Drop downs'!$G$5), B77&amp;": "&amp;K77&amp;CHAR(10),"")</f>
        <v/>
      </c>
      <c r="S77" s="12" t="str">
        <f>IF(J77='Drop downs'!$G$2,B77&amp;": "&amp;K77&amp;""," ")</f>
        <v xml:space="preserve"> </v>
      </c>
      <c r="T77" s="12" t="str">
        <f>IF(GR6_Areas_of_Special_Character!E77='Drop downs'!$B$6,GR6_Areas_of_Special_Character!B77&amp;": "&amp;GR6_Areas_of_Special_Character!K77&amp;"","")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33"/>
      <c r="N78" s="331"/>
      <c r="R78" s="12"/>
      <c r="S78" s="12"/>
      <c r="T78" s="12"/>
    </row>
    <row r="79" spans="1:22" x14ac:dyDescent="0.35">
      <c r="A79" s="305"/>
      <c r="B79" s="308"/>
      <c r="C79" s="83" t="s">
        <v>404</v>
      </c>
      <c r="D79" s="3" t="s">
        <v>254</v>
      </c>
      <c r="E79" s="298"/>
      <c r="F79" s="298"/>
      <c r="G79" s="298"/>
      <c r="H79" s="298"/>
      <c r="I79" s="298"/>
      <c r="J79" s="298"/>
      <c r="K79" s="236"/>
      <c r="L79" s="298"/>
      <c r="M79" s="233"/>
      <c r="N79" s="331"/>
      <c r="R79" s="12"/>
      <c r="S79" s="12"/>
      <c r="T79" s="12"/>
    </row>
    <row r="80" spans="1:22" x14ac:dyDescent="0.35">
      <c r="A80" s="305"/>
      <c r="B80" s="308"/>
      <c r="C80" s="84" t="s">
        <v>405</v>
      </c>
      <c r="D80" s="3" t="s">
        <v>254</v>
      </c>
      <c r="E80" s="298"/>
      <c r="F80" s="298"/>
      <c r="G80" s="298"/>
      <c r="H80" s="298"/>
      <c r="I80" s="298"/>
      <c r="J80" s="298"/>
      <c r="K80" s="236"/>
      <c r="L80" s="298"/>
      <c r="M80" s="233"/>
      <c r="N80" s="331"/>
      <c r="R80" s="12"/>
      <c r="S80" s="12"/>
      <c r="T80" s="12"/>
    </row>
    <row r="81" spans="1:22" ht="29" x14ac:dyDescent="0.35">
      <c r="A81" s="305"/>
      <c r="B81" s="308"/>
      <c r="C81" s="84" t="s">
        <v>406</v>
      </c>
      <c r="D81" s="3" t="s">
        <v>254</v>
      </c>
      <c r="E81" s="298"/>
      <c r="F81" s="298"/>
      <c r="G81" s="298"/>
      <c r="H81" s="298"/>
      <c r="I81" s="298"/>
      <c r="J81" s="298"/>
      <c r="K81" s="236"/>
      <c r="L81" s="298"/>
      <c r="M81" s="233"/>
      <c r="N81" s="331"/>
      <c r="R81" s="12"/>
      <c r="S81" s="12"/>
      <c r="T81" s="12"/>
    </row>
    <row r="82" spans="1:22" ht="29" x14ac:dyDescent="0.35">
      <c r="A82" s="305"/>
      <c r="B82" s="308"/>
      <c r="C82" s="84" t="s">
        <v>407</v>
      </c>
      <c r="D82" s="3" t="s">
        <v>254</v>
      </c>
      <c r="E82" s="298"/>
      <c r="F82" s="298"/>
      <c r="G82" s="298"/>
      <c r="H82" s="298"/>
      <c r="I82" s="298"/>
      <c r="J82" s="298"/>
      <c r="K82" s="236"/>
      <c r="L82" s="298"/>
      <c r="M82" s="233"/>
      <c r="N82" s="331"/>
      <c r="R82" s="12"/>
      <c r="S82" s="12"/>
      <c r="T82" s="12"/>
    </row>
    <row r="83" spans="1:22" ht="15" thickBot="1" x14ac:dyDescent="0.4">
      <c r="A83" s="306"/>
      <c r="B83" s="309"/>
      <c r="C83" s="90" t="s">
        <v>408</v>
      </c>
      <c r="D83" s="3" t="s">
        <v>254</v>
      </c>
      <c r="E83" s="299"/>
      <c r="F83" s="299"/>
      <c r="G83" s="299"/>
      <c r="H83" s="299"/>
      <c r="I83" s="299"/>
      <c r="J83" s="299"/>
      <c r="K83" s="301"/>
      <c r="L83" s="299"/>
      <c r="M83" s="303"/>
      <c r="N83" s="333"/>
      <c r="R83" s="12"/>
      <c r="S83" s="12"/>
      <c r="T83" s="12"/>
    </row>
    <row r="84" spans="1:22" ht="14.5" customHeight="1" x14ac:dyDescent="0.35">
      <c r="A84" s="304" t="s">
        <v>409</v>
      </c>
      <c r="B84" s="307" t="s">
        <v>129</v>
      </c>
      <c r="C84" s="101" t="s">
        <v>410</v>
      </c>
      <c r="D84" s="82" t="s">
        <v>254</v>
      </c>
      <c r="E84" s="272" t="s">
        <v>101</v>
      </c>
      <c r="F84" s="272" t="s">
        <v>101</v>
      </c>
      <c r="G84" s="272" t="s">
        <v>101</v>
      </c>
      <c r="H84" s="272" t="s">
        <v>101</v>
      </c>
      <c r="I84" s="272" t="s">
        <v>101</v>
      </c>
      <c r="J84" s="272" t="s">
        <v>159</v>
      </c>
      <c r="K84" s="300" t="s">
        <v>435</v>
      </c>
      <c r="L84" s="272"/>
      <c r="M84" s="302"/>
      <c r="N84" s="334"/>
      <c r="R84" s="12" t="str">
        <f>IF(OR(J84='Drop downs'!$G$7,J84='Drop downs'!$G$5), B84&amp;": "&amp;K84&amp;CHAR(10),"")</f>
        <v/>
      </c>
      <c r="S84" s="12" t="str">
        <f>IF(J84='Drop downs'!$G$2,B84&amp;": "&amp;K84&amp;""," ")</f>
        <v xml:space="preserve"> </v>
      </c>
      <c r="T84" s="12" t="str">
        <f>IF(GR6_Areas_of_Special_Character!E84='Drop downs'!$B$6,GR6_Areas_of_Special_Character!B84&amp;": "&amp;GR6_Areas_of_Special_Character!K84&amp;"","")</f>
        <v/>
      </c>
      <c r="U84" t="str">
        <f t="shared" si="1"/>
        <v/>
      </c>
      <c r="V84" t="str">
        <f>IF(N84&gt;0,B84&amp;":"&amp;N84&amp;"
","")</f>
        <v/>
      </c>
    </row>
    <row r="85" spans="1:22" x14ac:dyDescent="0.35">
      <c r="A85" s="305"/>
      <c r="B85" s="308"/>
      <c r="C85" s="84" t="s">
        <v>411</v>
      </c>
      <c r="D85" s="3" t="s">
        <v>254</v>
      </c>
      <c r="E85" s="298"/>
      <c r="F85" s="298"/>
      <c r="G85" s="298"/>
      <c r="H85" s="298"/>
      <c r="I85" s="298"/>
      <c r="J85" s="298"/>
      <c r="K85" s="236"/>
      <c r="L85" s="298"/>
      <c r="M85" s="233"/>
      <c r="N85" s="331"/>
      <c r="R85" s="12"/>
      <c r="S85" s="12"/>
      <c r="T85" s="12"/>
    </row>
    <row r="86" spans="1:22" x14ac:dyDescent="0.35">
      <c r="A86" s="305"/>
      <c r="B86" s="308"/>
      <c r="C86" s="84" t="s">
        <v>412</v>
      </c>
      <c r="D86" s="3" t="s">
        <v>254</v>
      </c>
      <c r="E86" s="298"/>
      <c r="F86" s="298"/>
      <c r="G86" s="298"/>
      <c r="H86" s="298"/>
      <c r="I86" s="298"/>
      <c r="J86" s="298"/>
      <c r="K86" s="236"/>
      <c r="L86" s="298"/>
      <c r="M86" s="233"/>
      <c r="N86" s="331"/>
      <c r="R86" s="12"/>
      <c r="S86" s="12"/>
      <c r="T86" s="12"/>
    </row>
    <row r="87" spans="1:22" ht="15" thickBot="1" x14ac:dyDescent="0.4">
      <c r="A87" s="306"/>
      <c r="B87" s="309"/>
      <c r="C87" s="87" t="s">
        <v>413</v>
      </c>
      <c r="D87" s="3" t="s">
        <v>254</v>
      </c>
      <c r="E87" s="299"/>
      <c r="F87" s="299"/>
      <c r="G87" s="299"/>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t964mpvNUZQhykEK0K025xz9KzYPovFR/aaFdDceQdm71IsSzkeh3W0kefablf5CTrMicxQsTF544Kz1pig8Zg==" saltValue="02OyrlzXGmR97lwLukV33A=="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4650" priority="50">
      <formula>$D50="No"</formula>
    </cfRule>
  </conditionalFormatting>
  <conditionalFormatting sqref="C8:D87">
    <cfRule type="expression" dxfId="4649" priority="49">
      <formula>$D8="No"</formula>
    </cfRule>
  </conditionalFormatting>
  <conditionalFormatting sqref="J8 J28 J57 J65 J72">
    <cfRule type="cellIs" dxfId="4648" priority="85" operator="equal">
      <formula>"Neutral"</formula>
    </cfRule>
    <cfRule type="cellIs" dxfId="4647" priority="84" operator="equal">
      <formula>"Uncertain"</formula>
    </cfRule>
    <cfRule type="cellIs" dxfId="4646" priority="83" operator="equal">
      <formula>"Minor Negative"</formula>
    </cfRule>
    <cfRule type="cellIs" dxfId="4645" priority="82" operator="equal">
      <formula>"Significant Negative"</formula>
    </cfRule>
    <cfRule type="cellIs" dxfId="4644" priority="87" operator="equal">
      <formula>"Significant Positive"</formula>
    </cfRule>
    <cfRule type="cellIs" dxfId="4643" priority="86" operator="equal">
      <formula>"Minor Positive"</formula>
    </cfRule>
  </conditionalFormatting>
  <conditionalFormatting sqref="J18">
    <cfRule type="cellIs" dxfId="4642" priority="15" operator="equal">
      <formula>"Uncertain"</formula>
    </cfRule>
    <cfRule type="cellIs" dxfId="4641" priority="13" operator="equal">
      <formula>"Significant Negative"</formula>
    </cfRule>
    <cfRule type="cellIs" dxfId="4640" priority="14" operator="equal">
      <formula>"Minor Negative"</formula>
    </cfRule>
    <cfRule type="cellIs" dxfId="4639" priority="16" operator="equal">
      <formula>"Neutral"</formula>
    </cfRule>
    <cfRule type="cellIs" dxfId="4638" priority="17" operator="equal">
      <formula>"Minor Positive"</formula>
    </cfRule>
    <cfRule type="cellIs" dxfId="4637" priority="18" operator="equal">
      <formula>"Significant Positive"</formula>
    </cfRule>
  </conditionalFormatting>
  <conditionalFormatting sqref="J20">
    <cfRule type="cellIs" dxfId="4636" priority="2" operator="equal">
      <formula>"Minor Negative"</formula>
    </cfRule>
    <cfRule type="cellIs" dxfId="4635" priority="3" operator="equal">
      <formula>"Uncertain"</formula>
    </cfRule>
    <cfRule type="cellIs" dxfId="4634" priority="4" operator="equal">
      <formula>"Neutral"</formula>
    </cfRule>
    <cfRule type="cellIs" dxfId="4633" priority="5" operator="equal">
      <formula>"Minor Positive"</formula>
    </cfRule>
    <cfRule type="cellIs" dxfId="4632" priority="6" operator="equal">
      <formula>"Significant Positive"</formula>
    </cfRule>
    <cfRule type="cellIs" dxfId="4631" priority="1" operator="equal">
      <formula>"Significant Negative"</formula>
    </cfRule>
  </conditionalFormatting>
  <conditionalFormatting sqref="J36">
    <cfRule type="cellIs" dxfId="4630" priority="25" operator="equal">
      <formula>"Significant Negative"</formula>
    </cfRule>
    <cfRule type="cellIs" dxfId="4629" priority="26" operator="equal">
      <formula>"Minor Negative"</formula>
    </cfRule>
    <cfRule type="cellIs" dxfId="4628" priority="27" operator="equal">
      <formula>"Uncertain"</formula>
    </cfRule>
    <cfRule type="cellIs" dxfId="4627" priority="28" operator="equal">
      <formula>"Neutral"</formula>
    </cfRule>
    <cfRule type="cellIs" dxfId="4626" priority="29" operator="equal">
      <formula>"Minor Positive"</formula>
    </cfRule>
    <cfRule type="cellIs" dxfId="4625" priority="30" operator="equal">
      <formula>"Significant Positive"</formula>
    </cfRule>
  </conditionalFormatting>
  <conditionalFormatting sqref="J42">
    <cfRule type="cellIs" dxfId="4624" priority="19" operator="equal">
      <formula>"Significant Negative"</formula>
    </cfRule>
    <cfRule type="cellIs" dxfId="4623" priority="20" operator="equal">
      <formula>"Minor Negative"</formula>
    </cfRule>
    <cfRule type="cellIs" dxfId="4622" priority="21" operator="equal">
      <formula>"Uncertain"</formula>
    </cfRule>
    <cfRule type="cellIs" dxfId="4621" priority="22" operator="equal">
      <formula>"Neutral"</formula>
    </cfRule>
    <cfRule type="cellIs" dxfId="4620" priority="23" operator="equal">
      <formula>"Minor Positive"</formula>
    </cfRule>
    <cfRule type="cellIs" dxfId="4619" priority="24" operator="equal">
      <formula>"Significant Positive"</formula>
    </cfRule>
  </conditionalFormatting>
  <conditionalFormatting sqref="J47">
    <cfRule type="cellIs" dxfId="4618" priority="76" operator="equal">
      <formula>"Significant Negative"</formula>
    </cfRule>
    <cfRule type="cellIs" dxfId="4617" priority="77" operator="equal">
      <formula>"Minor Negative"</formula>
    </cfRule>
    <cfRule type="cellIs" dxfId="4616" priority="78" operator="equal">
      <formula>"Uncertain"</formula>
    </cfRule>
    <cfRule type="cellIs" dxfId="4615" priority="79" operator="equal">
      <formula>"Neutral"</formula>
    </cfRule>
    <cfRule type="cellIs" dxfId="4614" priority="81" operator="equal">
      <formula>"Significant Positive"</formula>
    </cfRule>
    <cfRule type="cellIs" dxfId="4613" priority="80" operator="equal">
      <formula>"Minor Positive"</formula>
    </cfRule>
  </conditionalFormatting>
  <conditionalFormatting sqref="J49">
    <cfRule type="cellIs" dxfId="4612" priority="40" operator="equal">
      <formula>"Neutral"</formula>
    </cfRule>
    <cfRule type="cellIs" dxfId="4611" priority="41" operator="equal">
      <formula>"Minor Positive"</formula>
    </cfRule>
    <cfRule type="cellIs" dxfId="4610" priority="42" operator="equal">
      <formula>"Significant Positive"</formula>
    </cfRule>
    <cfRule type="cellIs" dxfId="4609" priority="39" operator="equal">
      <formula>"Uncertain"</formula>
    </cfRule>
    <cfRule type="cellIs" dxfId="4608" priority="37" operator="equal">
      <formula>"Significant Negative"</formula>
    </cfRule>
    <cfRule type="cellIs" dxfId="4607" priority="38" operator="equal">
      <formula>"Minor Negative"</formula>
    </cfRule>
  </conditionalFormatting>
  <conditionalFormatting sqref="J54">
    <cfRule type="cellIs" dxfId="4606" priority="32" operator="equal">
      <formula>"Minor Negative"</formula>
    </cfRule>
    <cfRule type="cellIs" dxfId="4605" priority="31" operator="equal">
      <formula>"Significant Negative"</formula>
    </cfRule>
    <cfRule type="cellIs" dxfId="4604" priority="33" operator="equal">
      <formula>"Uncertain"</formula>
    </cfRule>
    <cfRule type="cellIs" dxfId="4603" priority="34" operator="equal">
      <formula>"Neutral"</formula>
    </cfRule>
    <cfRule type="cellIs" dxfId="4602" priority="35" operator="equal">
      <formula>"Minor Positive"</formula>
    </cfRule>
    <cfRule type="cellIs" dxfId="4601" priority="36" operator="equal">
      <formula>"Significant Positive"</formula>
    </cfRule>
  </conditionalFormatting>
  <conditionalFormatting sqref="J77">
    <cfRule type="cellIs" dxfId="4600" priority="8" operator="equal">
      <formula>"Minor Negative"</formula>
    </cfRule>
    <cfRule type="cellIs" dxfId="4599" priority="12" operator="equal">
      <formula>"Significant Positive"</formula>
    </cfRule>
    <cfRule type="cellIs" dxfId="4598" priority="11" operator="equal">
      <formula>"Minor Positive"</formula>
    </cfRule>
    <cfRule type="cellIs" dxfId="4597" priority="10" operator="equal">
      <formula>"Neutral"</formula>
    </cfRule>
    <cfRule type="cellIs" dxfId="4596" priority="9" operator="equal">
      <formula>"Uncertain"</formula>
    </cfRule>
    <cfRule type="cellIs" dxfId="4595" priority="7" operator="equal">
      <formula>"Significant Negative"</formula>
    </cfRule>
  </conditionalFormatting>
  <conditionalFormatting sqref="J84">
    <cfRule type="cellIs" dxfId="4594" priority="43" operator="equal">
      <formula>"Significant Negative"</formula>
    </cfRule>
    <cfRule type="cellIs" dxfId="4593" priority="44" operator="equal">
      <formula>"Minor Negative"</formula>
    </cfRule>
    <cfRule type="cellIs" dxfId="4592" priority="45" operator="equal">
      <formula>"Uncertain"</formula>
    </cfRule>
    <cfRule type="cellIs" dxfId="4591" priority="46" operator="equal">
      <formula>"Neutral"</formula>
    </cfRule>
    <cfRule type="cellIs" dxfId="4590" priority="47" operator="equal">
      <formula>"Minor Positive"</formula>
    </cfRule>
    <cfRule type="cellIs" dxfId="4589" priority="4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F62E435-445F-4FF1-868B-5C1FE1958188}">
          <x14:formula1>
            <xm:f>'Drop downs'!$G$2:$G$7</xm:f>
          </x14:formula1>
          <xm:sqref>J8 J42 J77 J28 J54 J49 J47 J84 J57 J65 J72 J18 J36 J20</xm:sqref>
        </x14:dataValidation>
        <x14:dataValidation type="list" allowBlank="1" showInputMessage="1" showErrorMessage="1" xr:uid="{3BAFB549-2C49-4A60-98D9-4DDE404D0222}">
          <x14:formula1>
            <xm:f>'Drop downs'!$F$2:$F$6</xm:f>
          </x14:formula1>
          <xm:sqref>I8 I42 I77 I28 I54 I49 I47 I84 I57 I65 I72 I18 I36 I20</xm:sqref>
        </x14:dataValidation>
        <x14:dataValidation type="list" allowBlank="1" showInputMessage="1" showErrorMessage="1" xr:uid="{16678709-82C3-4D9C-86EE-02A13CEA636C}">
          <x14:formula1>
            <xm:f>'Drop downs'!$E$2:$E$6</xm:f>
          </x14:formula1>
          <xm:sqref>H8 H42 H77 H28 H54 H49 H47 H84 H57 H65 H72 H18 H36 H20</xm:sqref>
        </x14:dataValidation>
        <x14:dataValidation type="list" allowBlank="1" showInputMessage="1" showErrorMessage="1" xr:uid="{B6D3D62A-01E1-4F93-B0B8-399B4BA73893}">
          <x14:formula1>
            <xm:f>'Drop downs'!$D$2:$D$7</xm:f>
          </x14:formula1>
          <xm:sqref>G8 G42 G77 G28 G54 G49 G47 G84 G57 G65 G72 G18 G36 G20</xm:sqref>
        </x14:dataValidation>
        <x14:dataValidation type="list" allowBlank="1" showInputMessage="1" showErrorMessage="1" xr:uid="{FABF6C8B-C702-4AE5-8DCC-D4A99BB04DB3}">
          <x14:formula1>
            <xm:f>'Drop downs'!$C$2:$C$5</xm:f>
          </x14:formula1>
          <xm:sqref>F8 F42 F77 F28 F54 F49 F47 F84 F57 F65 F72 F18 F36 F20</xm:sqref>
        </x14:dataValidation>
        <x14:dataValidation type="list" allowBlank="1" showInputMessage="1" showErrorMessage="1" xr:uid="{CE110004-838E-46B5-8504-9061B56E46BF}">
          <x14:formula1>
            <xm:f>'Drop downs'!$B$2:$B$4</xm:f>
          </x14:formula1>
          <xm:sqref>E8 E42 E77 E28 E54 E49 E47 E84 E57 E65 E72 E18 E36 E20</xm:sqref>
        </x14:dataValidation>
        <x14:dataValidation type="list" allowBlank="1" showInputMessage="1" showErrorMessage="1" xr:uid="{F04C28DF-FA79-45A6-ADD5-5F7D484864DE}">
          <x14:formula1>
            <xm:f>'Drop downs'!$J$2:$J$3</xm:f>
          </x14:formula1>
          <xm:sqref>L8 L18 L20 L28 L36 L42 L84 L54 L57 L65 L72 L77 L47 L49</xm:sqref>
        </x14:dataValidation>
        <x14:dataValidation type="list" allowBlank="1" showInputMessage="1" showErrorMessage="1" xr:uid="{200888D9-BEEC-46B6-A5CB-1EE6B2747EB9}">
          <x14:formula1>
            <xm:f>'Drop downs'!$A$2:$A$3</xm:f>
          </x14:formula1>
          <xm:sqref>D8:D87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F577F-AF9F-4BAD-95E6-56A725C1578C}">
  <sheetPr codeName="Sheet95">
    <tabColor rgb="FF7030A0"/>
  </sheetPr>
  <dimension ref="A1:V98"/>
  <sheetViews>
    <sheetView topLeftCell="A48" zoomScale="60" zoomScaleNormal="60" workbookViewId="0">
      <selection activeCell="K65" sqref="K65:K71"/>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70.269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568</v>
      </c>
      <c r="D1" s="263"/>
      <c r="E1" s="263"/>
      <c r="F1" s="264"/>
      <c r="G1" s="16"/>
      <c r="I1" s="7"/>
      <c r="J1" s="7"/>
      <c r="K1" s="7"/>
    </row>
    <row r="2" spans="1:22" x14ac:dyDescent="0.35">
      <c r="A2" s="74" t="s">
        <v>29</v>
      </c>
      <c r="B2" s="9"/>
      <c r="C2" s="263" t="s">
        <v>471</v>
      </c>
      <c r="D2" s="263"/>
      <c r="E2" s="263"/>
      <c r="F2" s="264"/>
      <c r="I2" s="8"/>
      <c r="J2" s="8"/>
      <c r="K2" s="8"/>
    </row>
    <row r="3" spans="1:22" x14ac:dyDescent="0.35">
      <c r="A3" s="75" t="s">
        <v>30</v>
      </c>
      <c r="B3" s="4"/>
      <c r="C3" s="47" t="s">
        <v>569</v>
      </c>
      <c r="D3" s="47"/>
      <c r="E3" s="47"/>
      <c r="F3" s="48"/>
      <c r="I3" s="8"/>
      <c r="J3" s="8"/>
      <c r="K3" s="8"/>
    </row>
    <row r="4" spans="1:22" ht="17.25" customHeight="1" x14ac:dyDescent="0.35">
      <c r="A4" s="75" t="s">
        <v>31</v>
      </c>
      <c r="B4" s="17"/>
      <c r="C4" s="229" t="s">
        <v>530</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320</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570</v>
      </c>
      <c r="L8" s="310"/>
      <c r="M8" s="314"/>
      <c r="N8" s="330"/>
      <c r="R8" s="12" t="str">
        <f>IF(OR(J8='Drop downs'!$G$7,J8='Drop downs'!$G$5), B8&amp;": "&amp;K8&amp;CHAR(10),"")</f>
        <v/>
      </c>
      <c r="S8" s="12" t="str">
        <f>IF(J8='Drop downs'!$G$2,B8&amp;": "&amp;K8&amp;""," ")</f>
        <v xml:space="preserve"> </v>
      </c>
      <c r="T8" s="12" t="str">
        <f>IF(GR6_ALT_1!E8='Drop downs'!$B$6,GR6_ALT_1!B8&amp;": "&amp;GR6_ALT_1!K8&amp;"","")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ht="14.5" customHeight="1" x14ac:dyDescent="0.35">
      <c r="A14" s="317"/>
      <c r="B14" s="328"/>
      <c r="C14" s="24" t="s">
        <v>327</v>
      </c>
      <c r="D14" s="24" t="s">
        <v>254</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15" thickBot="1" x14ac:dyDescent="0.4">
      <c r="A17" s="318"/>
      <c r="B17" s="267"/>
      <c r="C17" s="19" t="s">
        <v>330</v>
      </c>
      <c r="D17" s="24" t="s">
        <v>254</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570</v>
      </c>
      <c r="L18" s="310"/>
      <c r="M18" s="314"/>
      <c r="N18" s="330"/>
      <c r="R18" s="12" t="str">
        <f>IF(OR(J18='Drop downs'!$G$7,J18='Drop downs'!$G$5), B18&amp;": "&amp;K18&amp;CHAR(10),"")</f>
        <v/>
      </c>
      <c r="S18" s="12" t="str">
        <f>IF(J18='Drop downs'!$G$2,B18&amp;": "&amp;K18&amp;""," ")</f>
        <v xml:space="preserve"> </v>
      </c>
      <c r="T18" s="12" t="str">
        <f>IF(GR6_ALT_1!E18='Drop downs'!$B$6,GR6_ALT_1!B18&amp;": "&amp;GR6_ALT_1!K18&amp;"","")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254</v>
      </c>
      <c r="E20" s="310" t="s">
        <v>101</v>
      </c>
      <c r="F20" s="310" t="s">
        <v>101</v>
      </c>
      <c r="G20" s="310" t="s">
        <v>101</v>
      </c>
      <c r="H20" s="310" t="s">
        <v>101</v>
      </c>
      <c r="I20" s="310" t="s">
        <v>101</v>
      </c>
      <c r="J20" s="310" t="s">
        <v>159</v>
      </c>
      <c r="K20" s="319" t="s">
        <v>570</v>
      </c>
      <c r="L20" s="310"/>
      <c r="M20" s="314"/>
      <c r="N20" s="330"/>
      <c r="R20" s="12" t="str">
        <f>IF(OR(J20='Drop downs'!$G$7,J20='Drop downs'!$G$5), B20&amp;": "&amp;K20&amp;CHAR(10),"")</f>
        <v/>
      </c>
      <c r="S20" s="12" t="str">
        <f>IF(J20='Drop downs'!$G$2,B20&amp;": "&amp;K20&amp;""," ")</f>
        <v xml:space="preserve"> </v>
      </c>
      <c r="T20" s="12" t="str">
        <f>IF(GR6_ALT_1!E20='Drop downs'!$B$6,GR6_ALT_1!B20&amp;": "&amp;GR6_ALT_1!K20&amp;"","")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254</v>
      </c>
      <c r="E26" s="298"/>
      <c r="F26" s="298"/>
      <c r="G26" s="298"/>
      <c r="H26" s="298"/>
      <c r="I26" s="298"/>
      <c r="J26" s="298"/>
      <c r="K26" s="236"/>
      <c r="L26" s="298"/>
      <c r="M26" s="233"/>
      <c r="N26" s="331"/>
      <c r="R26" s="12"/>
      <c r="S26" s="12"/>
      <c r="T26" s="12"/>
    </row>
    <row r="27" spans="1:22" ht="29.5" thickBot="1" x14ac:dyDescent="0.4">
      <c r="A27" s="318"/>
      <c r="B27" s="309"/>
      <c r="C27" s="15" t="s">
        <v>342</v>
      </c>
      <c r="D27" s="24" t="s">
        <v>254</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254</v>
      </c>
      <c r="E28" s="310" t="s">
        <v>101</v>
      </c>
      <c r="F28" s="310" t="s">
        <v>101</v>
      </c>
      <c r="G28" s="310" t="s">
        <v>101</v>
      </c>
      <c r="H28" s="310" t="s">
        <v>101</v>
      </c>
      <c r="I28" s="310" t="s">
        <v>101</v>
      </c>
      <c r="J28" s="310" t="s">
        <v>162</v>
      </c>
      <c r="K28" s="319" t="s">
        <v>571</v>
      </c>
      <c r="L28" s="310"/>
      <c r="M28" s="356" t="s">
        <v>572</v>
      </c>
      <c r="N28" s="349"/>
      <c r="R28" s="12" t="str">
        <f>IF(OR(J28='Drop downs'!$G$7,J28='Drop downs'!$G$5), B28&amp;": "&amp;K28&amp;CHAR(10),"")</f>
        <v xml:space="preserve">IIA4: It is unclear whether the alternative supports the achievement of objective IIA4 as a lack of policy removes the ability of the council to set expectations for development and the protection of Special Character Areas. As a result, a lack of control through planning policy may lead to degradation of areas of special character, including those which are areas of open space. It is uncertain whether this could lead to reduced access to currently identified areas of special character, which could affect healthy lifestyles. Therefore, an uncertain effect is identified.
</v>
      </c>
      <c r="S28" s="12" t="str">
        <f>IF(J28='Drop downs'!$G$2,B28&amp;": "&amp;K28&amp;""," ")</f>
        <v xml:space="preserve"> </v>
      </c>
      <c r="T28" s="12" t="str">
        <f>IF(GR6_ALT_1!E28='Drop downs'!$B$6,GR6_ALT_1!B28&amp;": "&amp;GR6_ALT_1!K28&amp;"","")</f>
        <v/>
      </c>
      <c r="U28" t="str">
        <f t="shared" si="0"/>
        <v xml:space="preserve">IIA4:Mitigation: Ensure policies that address access to open space (e.g.: Policy GI2 Open Space) specifically address access to open space in Special Character Areas.
</v>
      </c>
      <c r="V28" t="str">
        <f>IF(N28&gt;0,B28&amp;":"&amp;N28&amp;"
","")</f>
        <v/>
      </c>
    </row>
    <row r="29" spans="1:22" ht="29" x14ac:dyDescent="0.35">
      <c r="A29" s="317"/>
      <c r="B29" s="308"/>
      <c r="C29" s="83" t="s">
        <v>345</v>
      </c>
      <c r="D29" s="3" t="s">
        <v>254</v>
      </c>
      <c r="E29" s="298"/>
      <c r="F29" s="298"/>
      <c r="G29" s="298"/>
      <c r="H29" s="298"/>
      <c r="I29" s="298"/>
      <c r="J29" s="298"/>
      <c r="K29" s="236"/>
      <c r="L29" s="298"/>
      <c r="M29" s="357"/>
      <c r="N29" s="350"/>
      <c r="R29" s="12"/>
      <c r="S29" s="12"/>
      <c r="T29" s="12"/>
    </row>
    <row r="30" spans="1:22" x14ac:dyDescent="0.35">
      <c r="A30" s="317"/>
      <c r="B30" s="308"/>
      <c r="C30" s="83" t="s">
        <v>346</v>
      </c>
      <c r="D30" s="3" t="s">
        <v>254</v>
      </c>
      <c r="E30" s="298"/>
      <c r="F30" s="298"/>
      <c r="G30" s="298"/>
      <c r="H30" s="298"/>
      <c r="I30" s="298"/>
      <c r="J30" s="298"/>
      <c r="K30" s="236"/>
      <c r="L30" s="298"/>
      <c r="M30" s="357"/>
      <c r="N30" s="350"/>
      <c r="R30" s="12"/>
      <c r="S30" s="12"/>
      <c r="T30" s="12"/>
    </row>
    <row r="31" spans="1:22" ht="30" customHeight="1" x14ac:dyDescent="0.35">
      <c r="A31" s="317"/>
      <c r="B31" s="308"/>
      <c r="C31" s="83" t="s">
        <v>347</v>
      </c>
      <c r="D31" s="3" t="s">
        <v>254</v>
      </c>
      <c r="E31" s="298"/>
      <c r="F31" s="298"/>
      <c r="G31" s="298"/>
      <c r="H31" s="298"/>
      <c r="I31" s="298"/>
      <c r="J31" s="298"/>
      <c r="K31" s="236"/>
      <c r="L31" s="298"/>
      <c r="M31" s="357"/>
      <c r="N31" s="350"/>
      <c r="R31" s="12"/>
      <c r="S31" s="12"/>
      <c r="T31" s="12"/>
    </row>
    <row r="32" spans="1:22" x14ac:dyDescent="0.35">
      <c r="A32" s="317"/>
      <c r="B32" s="308"/>
      <c r="C32" s="83" t="s">
        <v>348</v>
      </c>
      <c r="D32" s="3" t="s">
        <v>250</v>
      </c>
      <c r="E32" s="298"/>
      <c r="F32" s="298"/>
      <c r="G32" s="298"/>
      <c r="H32" s="298"/>
      <c r="I32" s="298"/>
      <c r="J32" s="298"/>
      <c r="K32" s="236"/>
      <c r="L32" s="298"/>
      <c r="M32" s="357"/>
      <c r="N32" s="350"/>
      <c r="R32" s="12"/>
      <c r="S32" s="12"/>
      <c r="T32" s="12"/>
    </row>
    <row r="33" spans="1:22" x14ac:dyDescent="0.35">
      <c r="A33" s="317"/>
      <c r="B33" s="308"/>
      <c r="C33" s="83" t="s">
        <v>349</v>
      </c>
      <c r="D33" s="3" t="s">
        <v>254</v>
      </c>
      <c r="E33" s="298"/>
      <c r="F33" s="298"/>
      <c r="G33" s="298"/>
      <c r="H33" s="298"/>
      <c r="I33" s="298"/>
      <c r="J33" s="298"/>
      <c r="K33" s="236"/>
      <c r="L33" s="298"/>
      <c r="M33" s="357"/>
      <c r="N33" s="350"/>
      <c r="R33" s="12"/>
      <c r="S33" s="12"/>
      <c r="T33" s="12"/>
    </row>
    <row r="34" spans="1:22" x14ac:dyDescent="0.35">
      <c r="A34" s="317"/>
      <c r="B34" s="308"/>
      <c r="C34" s="83" t="s">
        <v>350</v>
      </c>
      <c r="D34" s="3" t="s">
        <v>254</v>
      </c>
      <c r="E34" s="298"/>
      <c r="F34" s="298"/>
      <c r="G34" s="298"/>
      <c r="H34" s="298"/>
      <c r="I34" s="298"/>
      <c r="J34" s="298"/>
      <c r="K34" s="236"/>
      <c r="L34" s="298"/>
      <c r="M34" s="357"/>
      <c r="N34" s="350"/>
      <c r="R34" s="12"/>
      <c r="S34" s="12"/>
      <c r="T34" s="12"/>
    </row>
    <row r="35" spans="1:22" ht="15" thickBot="1" x14ac:dyDescent="0.4">
      <c r="A35" s="322"/>
      <c r="B35" s="309"/>
      <c r="C35" s="93" t="s">
        <v>351</v>
      </c>
      <c r="D35" s="3" t="s">
        <v>254</v>
      </c>
      <c r="E35" s="299"/>
      <c r="F35" s="299"/>
      <c r="G35" s="299"/>
      <c r="H35" s="299"/>
      <c r="I35" s="299"/>
      <c r="J35" s="299"/>
      <c r="K35" s="301"/>
      <c r="L35" s="299"/>
      <c r="M35" s="361"/>
      <c r="N35" s="351"/>
      <c r="R35" s="12"/>
      <c r="S35" s="12"/>
      <c r="T35" s="12"/>
    </row>
    <row r="36" spans="1:22" x14ac:dyDescent="0.35">
      <c r="A36" s="321" t="s">
        <v>352</v>
      </c>
      <c r="B36" s="307" t="s">
        <v>120</v>
      </c>
      <c r="C36" s="82" t="s">
        <v>353</v>
      </c>
      <c r="D36" s="82" t="s">
        <v>254</v>
      </c>
      <c r="E36" s="310" t="s">
        <v>101</v>
      </c>
      <c r="F36" s="310" t="s">
        <v>101</v>
      </c>
      <c r="G36" s="310" t="s">
        <v>101</v>
      </c>
      <c r="H36" s="310" t="s">
        <v>101</v>
      </c>
      <c r="I36" s="310" t="s">
        <v>101</v>
      </c>
      <c r="J36" s="310" t="s">
        <v>159</v>
      </c>
      <c r="K36" s="319" t="s">
        <v>570</v>
      </c>
      <c r="L36" s="272"/>
      <c r="M36" s="302"/>
      <c r="N36" s="334"/>
      <c r="R36" s="12" t="str">
        <f>IF(OR(J36='Drop downs'!$G$7,J36='Drop downs'!$G$5), B36&amp;": "&amp;K36&amp;CHAR(10),"")</f>
        <v/>
      </c>
      <c r="S36" s="12" t="str">
        <f>IF(J36='Drop downs'!$G$2,B36&amp;": "&amp;K36&amp;""," ")</f>
        <v xml:space="preserve"> </v>
      </c>
      <c r="T36" s="12" t="str">
        <f>IF(GR6_ALT_1!E36='Drop downs'!$B$6,GR6_ALT_1!B36&amp;": "&amp;GR6_ALT_1!K36&amp;"","")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22"/>
      <c r="B41" s="309"/>
      <c r="C41" s="80" t="s">
        <v>358</v>
      </c>
      <c r="D41" s="3" t="s">
        <v>254</v>
      </c>
      <c r="E41" s="270"/>
      <c r="F41" s="270"/>
      <c r="G41" s="270"/>
      <c r="H41" s="270"/>
      <c r="I41" s="270"/>
      <c r="J41" s="270"/>
      <c r="K41" s="320"/>
      <c r="L41" s="299"/>
      <c r="M41" s="303"/>
      <c r="N41" s="333"/>
      <c r="R41" s="12"/>
      <c r="S41" s="12"/>
      <c r="T41" s="12"/>
    </row>
    <row r="42" spans="1:22" ht="29" x14ac:dyDescent="0.35">
      <c r="A42" s="321" t="s">
        <v>359</v>
      </c>
      <c r="B42" s="307" t="s">
        <v>121</v>
      </c>
      <c r="C42" s="82" t="s">
        <v>360</v>
      </c>
      <c r="D42" s="82" t="s">
        <v>254</v>
      </c>
      <c r="E42" s="310" t="s">
        <v>101</v>
      </c>
      <c r="F42" s="310" t="s">
        <v>101</v>
      </c>
      <c r="G42" s="310" t="s">
        <v>101</v>
      </c>
      <c r="H42" s="310" t="s">
        <v>101</v>
      </c>
      <c r="I42" s="310" t="s">
        <v>101</v>
      </c>
      <c r="J42" s="310" t="s">
        <v>159</v>
      </c>
      <c r="K42" s="319" t="s">
        <v>570</v>
      </c>
      <c r="L42" s="272"/>
      <c r="M42" s="302"/>
      <c r="N42" s="334"/>
      <c r="R42" s="12" t="str">
        <f>IF(OR(J42='Drop downs'!$G$7,J42='Drop downs'!$G$5), B42&amp;": "&amp;K42&amp;CHAR(10),"")</f>
        <v/>
      </c>
      <c r="S42" s="12" t="str">
        <f>IF(J42='Drop downs'!$G$2,B42&amp;": "&amp;K42&amp;""," ")</f>
        <v xml:space="preserve"> </v>
      </c>
      <c r="T42" s="12" t="str">
        <f>IF(GR6_ALT_1!E42='Drop downs'!$B$6,GR6_ALT_1!B42&amp;": "&amp;GR6_ALT_1!K42&amp;"","")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22"/>
      <c r="B46" s="309"/>
      <c r="C46" s="80" t="s">
        <v>364</v>
      </c>
      <c r="D46" s="3" t="s">
        <v>254</v>
      </c>
      <c r="E46" s="299"/>
      <c r="F46" s="299"/>
      <c r="G46" s="299"/>
      <c r="H46" s="299"/>
      <c r="I46" s="299"/>
      <c r="J46" s="299"/>
      <c r="K46" s="301"/>
      <c r="L46" s="299"/>
      <c r="M46" s="303"/>
      <c r="N46" s="333"/>
      <c r="R46" s="12"/>
      <c r="S46" s="12"/>
      <c r="T46" s="12"/>
    </row>
    <row r="47" spans="1:22" ht="43.5" x14ac:dyDescent="0.35">
      <c r="A47" s="321" t="s">
        <v>365</v>
      </c>
      <c r="B47" s="307" t="s">
        <v>122</v>
      </c>
      <c r="C47" s="82" t="s">
        <v>366</v>
      </c>
      <c r="D47" s="82" t="s">
        <v>254</v>
      </c>
      <c r="E47" s="272" t="s">
        <v>101</v>
      </c>
      <c r="F47" s="272" t="s">
        <v>101</v>
      </c>
      <c r="G47" s="272" t="s">
        <v>101</v>
      </c>
      <c r="H47" s="272" t="s">
        <v>101</v>
      </c>
      <c r="I47" s="272" t="s">
        <v>101</v>
      </c>
      <c r="J47" s="272" t="s">
        <v>159</v>
      </c>
      <c r="K47" s="300" t="s">
        <v>570</v>
      </c>
      <c r="L47" s="272"/>
      <c r="M47" s="302"/>
      <c r="N47" s="334"/>
      <c r="R47" s="12" t="str">
        <f>IF(OR(J47='Drop downs'!$G$7,J47='Drop downs'!$G$5), B47&amp;": "&amp;K47&amp;CHAR(10),"")</f>
        <v/>
      </c>
      <c r="S47" s="12" t="str">
        <f>IF(J47='Drop downs'!$G$2,B47&amp;": "&amp;K47&amp;""," ")</f>
        <v xml:space="preserve"> </v>
      </c>
      <c r="T47" s="12" t="str">
        <f>IF(GR6_ALT_1!E47='Drop downs'!$B$6,GR6_ALT_1!B47&amp;": "&amp;GR6_ALT_1!K47&amp;"","")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IF(GR6_ALT_1!E48='Drop downs'!$B$6,GR6_ALT_1!B48&amp;": "&amp;GR6_ALT_1!K48&amp;"","")</f>
        <v xml:space="preserve">: </v>
      </c>
    </row>
    <row r="49" spans="1:22" ht="29" x14ac:dyDescent="0.35">
      <c r="A49" s="316" t="s">
        <v>368</v>
      </c>
      <c r="B49" s="307" t="s">
        <v>123</v>
      </c>
      <c r="C49" s="86" t="s">
        <v>369</v>
      </c>
      <c r="D49" s="86" t="s">
        <v>254</v>
      </c>
      <c r="E49" s="310" t="s">
        <v>101</v>
      </c>
      <c r="F49" s="310" t="s">
        <v>101</v>
      </c>
      <c r="G49" s="310" t="s">
        <v>101</v>
      </c>
      <c r="H49" s="344" t="s">
        <v>101</v>
      </c>
      <c r="I49" s="310" t="s">
        <v>101</v>
      </c>
      <c r="J49" s="310" t="s">
        <v>159</v>
      </c>
      <c r="K49" s="319" t="s">
        <v>570</v>
      </c>
      <c r="L49" s="310"/>
      <c r="M49" s="314"/>
      <c r="N49" s="330"/>
      <c r="R49" s="12" t="str">
        <f>IF(OR(J49='Drop downs'!$G$7,J49='Drop downs'!$G$5), B49&amp;": "&amp;K49&amp;CHAR(10),"")</f>
        <v/>
      </c>
      <c r="S49" s="12" t="str">
        <f>IF(J49='Drop downs'!$G$2,B49&amp;": "&amp;K49&amp;""," ")</f>
        <v xml:space="preserve"> </v>
      </c>
      <c r="T49" s="12" t="str">
        <f>IF(GR6_ALT_1!E49='Drop downs'!$B$6,GR6_ALT_1!B49&amp;": "&amp;GR6_ALT_1!K49&amp;"","")</f>
        <v/>
      </c>
      <c r="U49" t="str">
        <f t="shared" si="0"/>
        <v/>
      </c>
      <c r="V49" t="str">
        <f>IF(N49&gt;0,B49&amp;":"&amp;N49&amp;"
","")</f>
        <v/>
      </c>
    </row>
    <row r="50" spans="1:22" x14ac:dyDescent="0.35">
      <c r="A50" s="317"/>
      <c r="B50" s="308"/>
      <c r="C50" s="24" t="s">
        <v>370</v>
      </c>
      <c r="D50" s="24" t="s">
        <v>254</v>
      </c>
      <c r="E50" s="298"/>
      <c r="F50" s="298"/>
      <c r="G50" s="298"/>
      <c r="H50" s="271"/>
      <c r="I50" s="298"/>
      <c r="J50" s="298"/>
      <c r="K50" s="236"/>
      <c r="L50" s="298"/>
      <c r="M50" s="233"/>
      <c r="N50" s="331"/>
      <c r="R50" s="12"/>
      <c r="S50" s="12"/>
      <c r="T50" s="12"/>
    </row>
    <row r="51" spans="1:22" x14ac:dyDescent="0.35">
      <c r="A51" s="317"/>
      <c r="B51" s="308"/>
      <c r="C51" s="97" t="s">
        <v>371</v>
      </c>
      <c r="D51" s="24" t="s">
        <v>254</v>
      </c>
      <c r="E51" s="298"/>
      <c r="F51" s="298"/>
      <c r="G51" s="298"/>
      <c r="H51" s="271"/>
      <c r="I51" s="298"/>
      <c r="J51" s="298"/>
      <c r="K51" s="236"/>
      <c r="L51" s="298"/>
      <c r="M51" s="233"/>
      <c r="N51" s="331"/>
      <c r="R51" s="12"/>
      <c r="S51" s="12"/>
      <c r="T51" s="12"/>
    </row>
    <row r="52" spans="1:22" x14ac:dyDescent="0.35">
      <c r="A52" s="317"/>
      <c r="B52" s="308"/>
      <c r="C52" s="24" t="s">
        <v>372</v>
      </c>
      <c r="D52" s="24" t="s">
        <v>254</v>
      </c>
      <c r="E52" s="298"/>
      <c r="F52" s="298"/>
      <c r="G52" s="298"/>
      <c r="H52" s="271"/>
      <c r="I52" s="298"/>
      <c r="J52" s="298"/>
      <c r="K52" s="236"/>
      <c r="L52" s="298"/>
      <c r="M52" s="233"/>
      <c r="N52" s="331"/>
      <c r="R52" s="12"/>
      <c r="S52" s="12"/>
      <c r="T52" s="12"/>
    </row>
    <row r="53" spans="1:22" ht="15" thickBot="1" x14ac:dyDescent="0.4">
      <c r="A53" s="318"/>
      <c r="B53" s="309"/>
      <c r="C53" s="19" t="s">
        <v>373</v>
      </c>
      <c r="D53" s="24" t="s">
        <v>254</v>
      </c>
      <c r="E53" s="270"/>
      <c r="F53" s="270"/>
      <c r="G53" s="270"/>
      <c r="H53" s="345"/>
      <c r="I53" s="270"/>
      <c r="J53" s="270"/>
      <c r="K53" s="32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570</v>
      </c>
      <c r="L54" s="310"/>
      <c r="M54" s="314"/>
      <c r="N54" s="330"/>
      <c r="R54" s="12" t="str">
        <f>IF(OR(J54='Drop downs'!$G$7,J54='Drop downs'!$G$5), B54&amp;": "&amp;K54&amp;CHAR(10),"")</f>
        <v/>
      </c>
      <c r="S54" s="12" t="str">
        <f>IF(J54='Drop downs'!$G$2,B54&amp;": "&amp;K54&amp;""," ")</f>
        <v xml:space="preserve"> </v>
      </c>
      <c r="T54" s="12" t="str">
        <f>IF(GR6_ALT_1!E54='Drop downs'!$B$6,GR6_ALT_1!B54&amp;": "&amp;GR6_ALT_1!K54&amp;"","")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418</v>
      </c>
      <c r="F57" s="310" t="s">
        <v>419</v>
      </c>
      <c r="G57" s="310" t="s">
        <v>424</v>
      </c>
      <c r="H57" s="310" t="s">
        <v>421</v>
      </c>
      <c r="I57" s="310" t="s">
        <v>436</v>
      </c>
      <c r="J57" s="310" t="s">
        <v>164</v>
      </c>
      <c r="K57" s="319" t="s">
        <v>573</v>
      </c>
      <c r="L57" s="310"/>
      <c r="M57" s="356" t="s">
        <v>574</v>
      </c>
      <c r="N57" s="349"/>
      <c r="R57" s="12" t="str">
        <f>IF(OR(J57='Drop downs'!$G$7,J57='Drop downs'!$G$5), B57&amp;": "&amp;K57&amp;CHAR(10),"")</f>
        <v/>
      </c>
      <c r="S57" s="12" t="str">
        <f>IF(J57='Drop downs'!$G$2,B57&amp;": "&amp;K57&amp;""," ")</f>
        <v xml:space="preserve"> </v>
      </c>
      <c r="T57" s="12" t="str">
        <f>IF(GR6_ALT_1!E57='Drop downs'!$B$6,GR6_ALT_1!B57&amp;": "&amp;GR6_ALT_1!K57&amp;"","")</f>
        <v/>
      </c>
      <c r="U57" t="str">
        <f t="shared" si="0"/>
        <v xml:space="preserve">IIA10:Mitigation: Ensure policies that address biodiversity (e.g.: Policy GI3 Biodiversity) specifically address access to/enhancement of biodiversity in Special Character Areas.
</v>
      </c>
      <c r="V57" t="str">
        <f>IF(N57&gt;0,B57&amp;":"&amp;N57&amp;"
","")</f>
        <v/>
      </c>
    </row>
    <row r="58" spans="1:22" x14ac:dyDescent="0.35">
      <c r="A58" s="317"/>
      <c r="B58" s="308"/>
      <c r="C58" s="24" t="s">
        <v>380</v>
      </c>
      <c r="D58" s="24" t="s">
        <v>254</v>
      </c>
      <c r="E58" s="298"/>
      <c r="F58" s="298"/>
      <c r="G58" s="298"/>
      <c r="H58" s="298"/>
      <c r="I58" s="298"/>
      <c r="J58" s="298"/>
      <c r="K58" s="236"/>
      <c r="L58" s="298"/>
      <c r="M58" s="357"/>
      <c r="N58" s="350"/>
      <c r="R58" s="12"/>
      <c r="S58" s="12"/>
      <c r="T58" s="12"/>
    </row>
    <row r="59" spans="1:22" x14ac:dyDescent="0.35">
      <c r="A59" s="317"/>
      <c r="B59" s="308"/>
      <c r="C59" s="24" t="s">
        <v>381</v>
      </c>
      <c r="D59" s="24" t="s">
        <v>250</v>
      </c>
      <c r="E59" s="298"/>
      <c r="F59" s="298"/>
      <c r="G59" s="298"/>
      <c r="H59" s="298"/>
      <c r="I59" s="298"/>
      <c r="J59" s="298"/>
      <c r="K59" s="236"/>
      <c r="L59" s="298"/>
      <c r="M59" s="357"/>
      <c r="N59" s="350"/>
      <c r="R59" s="12"/>
      <c r="S59" s="12"/>
      <c r="T59" s="12"/>
    </row>
    <row r="60" spans="1:22" x14ac:dyDescent="0.35">
      <c r="A60" s="317"/>
      <c r="B60" s="308"/>
      <c r="C60" s="24" t="s">
        <v>382</v>
      </c>
      <c r="D60" s="24" t="s">
        <v>250</v>
      </c>
      <c r="E60" s="298"/>
      <c r="F60" s="298"/>
      <c r="G60" s="298"/>
      <c r="H60" s="298"/>
      <c r="I60" s="298"/>
      <c r="J60" s="298"/>
      <c r="K60" s="236"/>
      <c r="L60" s="298"/>
      <c r="M60" s="357"/>
      <c r="N60" s="350"/>
      <c r="R60" s="12"/>
      <c r="S60" s="12"/>
      <c r="T60" s="12"/>
    </row>
    <row r="61" spans="1:22" x14ac:dyDescent="0.35">
      <c r="A61" s="317"/>
      <c r="B61" s="308"/>
      <c r="C61" s="24" t="s">
        <v>383</v>
      </c>
      <c r="D61" s="24" t="s">
        <v>254</v>
      </c>
      <c r="E61" s="298"/>
      <c r="F61" s="298"/>
      <c r="G61" s="298"/>
      <c r="H61" s="298"/>
      <c r="I61" s="298"/>
      <c r="J61" s="298"/>
      <c r="K61" s="236"/>
      <c r="L61" s="298"/>
      <c r="M61" s="357"/>
      <c r="N61" s="350"/>
      <c r="R61" s="12"/>
      <c r="S61" s="12"/>
      <c r="T61" s="12"/>
    </row>
    <row r="62" spans="1:22" x14ac:dyDescent="0.35">
      <c r="A62" s="317"/>
      <c r="B62" s="308"/>
      <c r="C62" s="24" t="s">
        <v>384</v>
      </c>
      <c r="D62" s="24" t="s">
        <v>254</v>
      </c>
      <c r="E62" s="298"/>
      <c r="F62" s="298"/>
      <c r="G62" s="298"/>
      <c r="H62" s="298"/>
      <c r="I62" s="298"/>
      <c r="J62" s="298"/>
      <c r="K62" s="236"/>
      <c r="L62" s="298"/>
      <c r="M62" s="357"/>
      <c r="N62" s="350"/>
      <c r="R62" s="12"/>
      <c r="S62" s="12"/>
      <c r="T62" s="12"/>
    </row>
    <row r="63" spans="1:22" ht="29" x14ac:dyDescent="0.35">
      <c r="A63" s="317"/>
      <c r="B63" s="308"/>
      <c r="C63" s="24" t="s">
        <v>385</v>
      </c>
      <c r="D63" s="24" t="s">
        <v>254</v>
      </c>
      <c r="E63" s="298"/>
      <c r="F63" s="298"/>
      <c r="G63" s="298"/>
      <c r="H63" s="298"/>
      <c r="I63" s="298"/>
      <c r="J63" s="298"/>
      <c r="K63" s="236"/>
      <c r="L63" s="298"/>
      <c r="M63" s="357"/>
      <c r="N63" s="350"/>
      <c r="R63" s="12"/>
      <c r="S63" s="12"/>
      <c r="T63" s="12"/>
    </row>
    <row r="64" spans="1:22" ht="84.65" customHeight="1" thickBot="1" x14ac:dyDescent="0.4">
      <c r="A64" s="318"/>
      <c r="B64" s="309"/>
      <c r="C64" s="19" t="s">
        <v>386</v>
      </c>
      <c r="D64" s="24" t="s">
        <v>254</v>
      </c>
      <c r="E64" s="270"/>
      <c r="F64" s="270"/>
      <c r="G64" s="270"/>
      <c r="H64" s="270"/>
      <c r="I64" s="270"/>
      <c r="J64" s="270"/>
      <c r="K64" s="320"/>
      <c r="L64" s="270"/>
      <c r="M64" s="358"/>
      <c r="N64" s="359"/>
      <c r="R64" s="12"/>
      <c r="S64" s="12"/>
      <c r="T64" s="12"/>
    </row>
    <row r="65" spans="1:22" x14ac:dyDescent="0.35">
      <c r="A65" s="316" t="s">
        <v>387</v>
      </c>
      <c r="B65" s="307" t="s">
        <v>126</v>
      </c>
      <c r="C65" s="85" t="s">
        <v>452</v>
      </c>
      <c r="D65" s="86" t="s">
        <v>250</v>
      </c>
      <c r="E65" s="310" t="s">
        <v>418</v>
      </c>
      <c r="F65" s="310" t="s">
        <v>419</v>
      </c>
      <c r="G65" s="310" t="s">
        <v>424</v>
      </c>
      <c r="H65" s="310" t="s">
        <v>421</v>
      </c>
      <c r="I65" s="310" t="s">
        <v>436</v>
      </c>
      <c r="J65" s="310" t="s">
        <v>164</v>
      </c>
      <c r="K65" s="319" t="s">
        <v>575</v>
      </c>
      <c r="L65" s="310"/>
      <c r="M65" s="356" t="s">
        <v>576</v>
      </c>
      <c r="N65" s="349"/>
      <c r="R65" s="12" t="str">
        <f>IF(OR(J65='Drop downs'!$G$7,J65='Drop downs'!$G$5), B65&amp;": "&amp;K65&amp;CHAR(10),"")</f>
        <v/>
      </c>
      <c r="S65" s="12" t="str">
        <f>IF(J65='Drop downs'!$G$2,B65&amp;": "&amp;K65&amp;""," ")</f>
        <v xml:space="preserve"> </v>
      </c>
      <c r="T65" s="12" t="str">
        <f>IF(GR6_ALT_1!E65='Drop downs'!$B$6,GR6_ALT_1!B65&amp;": "&amp;GR6_ALT_1!K65&amp;"","")</f>
        <v/>
      </c>
      <c r="U65" t="str">
        <f t="shared" si="0"/>
        <v xml:space="preserve">IIA11:Mitigation: Ensure policies that address heritage assets (e.g.: Policy HE1 Heritage Assets) specifically address heritage assets in Special Character Areas.
</v>
      </c>
      <c r="V65" t="str">
        <f>IF(N65&gt;0,B65&amp;":"&amp;N65&amp;"
","")</f>
        <v/>
      </c>
    </row>
    <row r="66" spans="1:22" x14ac:dyDescent="0.35">
      <c r="A66" s="317"/>
      <c r="B66" s="308"/>
      <c r="C66" s="83" t="s">
        <v>389</v>
      </c>
      <c r="D66" s="24" t="s">
        <v>250</v>
      </c>
      <c r="E66" s="298"/>
      <c r="F66" s="298"/>
      <c r="G66" s="298"/>
      <c r="H66" s="298"/>
      <c r="I66" s="298"/>
      <c r="J66" s="298"/>
      <c r="K66" s="236"/>
      <c r="L66" s="298"/>
      <c r="M66" s="357"/>
      <c r="N66" s="350"/>
      <c r="R66" s="12"/>
      <c r="S66" s="12"/>
      <c r="T66" s="12"/>
    </row>
    <row r="67" spans="1:22" ht="29" x14ac:dyDescent="0.35">
      <c r="A67" s="317"/>
      <c r="B67" s="308"/>
      <c r="C67" s="83" t="s">
        <v>390</v>
      </c>
      <c r="D67" s="24" t="s">
        <v>250</v>
      </c>
      <c r="E67" s="298"/>
      <c r="F67" s="298"/>
      <c r="G67" s="298"/>
      <c r="H67" s="298"/>
      <c r="I67" s="298"/>
      <c r="J67" s="298"/>
      <c r="K67" s="236"/>
      <c r="L67" s="298"/>
      <c r="M67" s="357"/>
      <c r="N67" s="350"/>
      <c r="R67" s="12"/>
      <c r="S67" s="12"/>
      <c r="T67" s="12"/>
    </row>
    <row r="68" spans="1:22" x14ac:dyDescent="0.35">
      <c r="A68" s="317"/>
      <c r="B68" s="308"/>
      <c r="C68" s="83" t="s">
        <v>391</v>
      </c>
      <c r="D68" s="24" t="s">
        <v>254</v>
      </c>
      <c r="E68" s="298"/>
      <c r="F68" s="298"/>
      <c r="G68" s="298"/>
      <c r="H68" s="298"/>
      <c r="I68" s="298"/>
      <c r="J68" s="298"/>
      <c r="K68" s="236"/>
      <c r="L68" s="298"/>
      <c r="M68" s="357"/>
      <c r="N68" s="350"/>
      <c r="R68" s="12"/>
      <c r="S68" s="12"/>
      <c r="T68" s="12"/>
    </row>
    <row r="69" spans="1:22" x14ac:dyDescent="0.35">
      <c r="A69" s="317"/>
      <c r="B69" s="308"/>
      <c r="C69" s="83" t="s">
        <v>454</v>
      </c>
      <c r="D69" s="24" t="s">
        <v>254</v>
      </c>
      <c r="E69" s="298"/>
      <c r="F69" s="298"/>
      <c r="G69" s="298"/>
      <c r="H69" s="298"/>
      <c r="I69" s="298"/>
      <c r="J69" s="298"/>
      <c r="K69" s="236"/>
      <c r="L69" s="298"/>
      <c r="M69" s="357"/>
      <c r="N69" s="350"/>
      <c r="R69" s="12"/>
      <c r="S69" s="12"/>
      <c r="T69" s="12"/>
    </row>
    <row r="70" spans="1:22" x14ac:dyDescent="0.35">
      <c r="A70" s="317"/>
      <c r="B70" s="308"/>
      <c r="C70" s="83" t="s">
        <v>393</v>
      </c>
      <c r="D70" s="24" t="s">
        <v>254</v>
      </c>
      <c r="E70" s="298"/>
      <c r="F70" s="298"/>
      <c r="G70" s="298"/>
      <c r="H70" s="298"/>
      <c r="I70" s="298"/>
      <c r="J70" s="298"/>
      <c r="K70" s="236"/>
      <c r="L70" s="298"/>
      <c r="M70" s="357"/>
      <c r="N70" s="350"/>
      <c r="R70" s="12"/>
      <c r="S70" s="12"/>
      <c r="T70" s="12"/>
    </row>
    <row r="71" spans="1:22" ht="63.65" customHeight="1" thickBot="1" x14ac:dyDescent="0.4">
      <c r="A71" s="318"/>
      <c r="B71" s="309"/>
      <c r="C71" s="100" t="s">
        <v>394</v>
      </c>
      <c r="D71" s="24" t="s">
        <v>254</v>
      </c>
      <c r="E71" s="270"/>
      <c r="F71" s="270"/>
      <c r="G71" s="270"/>
      <c r="H71" s="270"/>
      <c r="I71" s="270"/>
      <c r="J71" s="270"/>
      <c r="K71" s="320"/>
      <c r="L71" s="270"/>
      <c r="M71" s="358"/>
      <c r="N71" s="359"/>
      <c r="R71" s="12"/>
      <c r="S71" s="12"/>
      <c r="T71" s="12"/>
    </row>
    <row r="72" spans="1:22" x14ac:dyDescent="0.35">
      <c r="A72" s="316" t="s">
        <v>395</v>
      </c>
      <c r="B72" s="307" t="s">
        <v>127</v>
      </c>
      <c r="C72" s="85" t="s">
        <v>396</v>
      </c>
      <c r="D72" s="86" t="s">
        <v>250</v>
      </c>
      <c r="E72" s="310" t="s">
        <v>418</v>
      </c>
      <c r="F72" s="310" t="s">
        <v>419</v>
      </c>
      <c r="G72" s="310" t="s">
        <v>424</v>
      </c>
      <c r="H72" s="310" t="s">
        <v>421</v>
      </c>
      <c r="I72" s="310" t="s">
        <v>436</v>
      </c>
      <c r="J72" s="310" t="s">
        <v>164</v>
      </c>
      <c r="K72" s="319" t="s">
        <v>577</v>
      </c>
      <c r="L72" s="310"/>
      <c r="M72" s="356" t="s">
        <v>578</v>
      </c>
      <c r="N72" s="349"/>
      <c r="R72" s="12" t="str">
        <f>IF(OR(J72='Drop downs'!$G$7,J72='Drop downs'!$G$5), B72&amp;": "&amp;K72&amp;CHAR(10),"")</f>
        <v/>
      </c>
      <c r="S72" s="12" t="str">
        <f>IF(J72='Drop downs'!$G$2,B72&amp;": "&amp;K72&amp;""," ")</f>
        <v xml:space="preserve"> </v>
      </c>
      <c r="T72" s="12" t="str">
        <f>IF(GR6_ALT_1!E72='Drop downs'!$B$6,GR6_ALT_1!B72&amp;": "&amp;GR6_ALT_1!K72&amp;"","")</f>
        <v/>
      </c>
      <c r="U72" t="str">
        <f t="shared" si="0"/>
        <v xml:space="preserve">IIA12:Mitigation: Ensure policies that address protected views and character (e.g.: Policy GR5 View Management) specifically address landscape/townscape attributes in Special Character Areas.
</v>
      </c>
      <c r="V72" t="str">
        <f>IF(N72&gt;0,B72&amp;":"&amp;N72&amp;"
","")</f>
        <v/>
      </c>
    </row>
    <row r="73" spans="1:22" x14ac:dyDescent="0.35">
      <c r="A73" s="317"/>
      <c r="B73" s="308"/>
      <c r="C73" s="83" t="s">
        <v>397</v>
      </c>
      <c r="D73" s="24" t="s">
        <v>254</v>
      </c>
      <c r="E73" s="298"/>
      <c r="F73" s="298"/>
      <c r="G73" s="298"/>
      <c r="H73" s="298"/>
      <c r="I73" s="298"/>
      <c r="J73" s="298"/>
      <c r="K73" s="236"/>
      <c r="L73" s="298"/>
      <c r="M73" s="357"/>
      <c r="N73" s="350"/>
      <c r="R73" s="12"/>
      <c r="S73" s="12"/>
      <c r="T73" s="12"/>
    </row>
    <row r="74" spans="1:22" x14ac:dyDescent="0.35">
      <c r="A74" s="317"/>
      <c r="B74" s="308"/>
      <c r="C74" s="83" t="s">
        <v>398</v>
      </c>
      <c r="D74" s="24" t="s">
        <v>250</v>
      </c>
      <c r="E74" s="298"/>
      <c r="F74" s="298"/>
      <c r="G74" s="298"/>
      <c r="H74" s="298"/>
      <c r="I74" s="298"/>
      <c r="J74" s="298"/>
      <c r="K74" s="236"/>
      <c r="L74" s="298"/>
      <c r="M74" s="357"/>
      <c r="N74" s="350"/>
      <c r="R74" s="12"/>
      <c r="S74" s="12"/>
      <c r="T74" s="12"/>
    </row>
    <row r="75" spans="1:22" x14ac:dyDescent="0.35">
      <c r="A75" s="317"/>
      <c r="B75" s="308"/>
      <c r="C75" s="83" t="s">
        <v>399</v>
      </c>
      <c r="D75" s="24" t="s">
        <v>250</v>
      </c>
      <c r="E75" s="298"/>
      <c r="F75" s="298"/>
      <c r="G75" s="298"/>
      <c r="H75" s="298"/>
      <c r="I75" s="298"/>
      <c r="J75" s="298"/>
      <c r="K75" s="236"/>
      <c r="L75" s="298"/>
      <c r="M75" s="357"/>
      <c r="N75" s="350"/>
      <c r="R75" s="12"/>
      <c r="S75" s="12"/>
      <c r="T75" s="12"/>
    </row>
    <row r="76" spans="1:22" ht="154" customHeight="1" thickBot="1" x14ac:dyDescent="0.4">
      <c r="A76" s="322"/>
      <c r="B76" s="309"/>
      <c r="C76" s="87" t="s">
        <v>400</v>
      </c>
      <c r="D76" s="88" t="s">
        <v>254</v>
      </c>
      <c r="E76" s="299"/>
      <c r="F76" s="299"/>
      <c r="G76" s="299"/>
      <c r="H76" s="299"/>
      <c r="I76" s="299"/>
      <c r="J76" s="299"/>
      <c r="K76" s="301"/>
      <c r="L76" s="299"/>
      <c r="M76" s="361"/>
      <c r="N76" s="351"/>
      <c r="R76" s="12"/>
      <c r="S76" s="12"/>
      <c r="T76" s="12"/>
    </row>
    <row r="77" spans="1:22" x14ac:dyDescent="0.35">
      <c r="A77" s="304" t="s">
        <v>401</v>
      </c>
      <c r="B77" s="307" t="s">
        <v>128</v>
      </c>
      <c r="C77" s="91" t="s">
        <v>402</v>
      </c>
      <c r="D77" s="82" t="s">
        <v>254</v>
      </c>
      <c r="E77" s="272" t="s">
        <v>101</v>
      </c>
      <c r="F77" s="272" t="s">
        <v>101</v>
      </c>
      <c r="G77" s="272" t="s">
        <v>101</v>
      </c>
      <c r="H77" s="272" t="s">
        <v>101</v>
      </c>
      <c r="I77" s="272" t="s">
        <v>101</v>
      </c>
      <c r="J77" s="272" t="s">
        <v>159</v>
      </c>
      <c r="K77" s="300" t="s">
        <v>570</v>
      </c>
      <c r="L77" s="272"/>
      <c r="M77" s="302"/>
      <c r="N77" s="334"/>
      <c r="R77" s="12" t="str">
        <f>IF(OR(J77='Drop downs'!$G$7,J77='Drop downs'!$G$5), B77&amp;": "&amp;K77&amp;CHAR(10),"")</f>
        <v/>
      </c>
      <c r="S77" s="12" t="str">
        <f>IF(J77='Drop downs'!$G$2,B77&amp;": "&amp;K77&amp;""," ")</f>
        <v xml:space="preserve"> </v>
      </c>
      <c r="T77" s="12" t="str">
        <f>IF(GR6_ALT_1!E77='Drop downs'!$B$6,GR6_ALT_1!B77&amp;": "&amp;GR6_ALT_1!K77&amp;"","")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33"/>
      <c r="N78" s="331"/>
      <c r="R78" s="12"/>
      <c r="S78" s="12"/>
      <c r="T78" s="12"/>
    </row>
    <row r="79" spans="1:22" x14ac:dyDescent="0.35">
      <c r="A79" s="305"/>
      <c r="B79" s="308"/>
      <c r="C79" s="83" t="s">
        <v>404</v>
      </c>
      <c r="D79" s="3" t="s">
        <v>254</v>
      </c>
      <c r="E79" s="298"/>
      <c r="F79" s="298"/>
      <c r="G79" s="298"/>
      <c r="H79" s="298"/>
      <c r="I79" s="298"/>
      <c r="J79" s="298"/>
      <c r="K79" s="236"/>
      <c r="L79" s="298"/>
      <c r="M79" s="233"/>
      <c r="N79" s="331"/>
      <c r="R79" s="12"/>
      <c r="S79" s="12"/>
      <c r="T79" s="12"/>
    </row>
    <row r="80" spans="1:22" x14ac:dyDescent="0.35">
      <c r="A80" s="305"/>
      <c r="B80" s="308"/>
      <c r="C80" s="84" t="s">
        <v>405</v>
      </c>
      <c r="D80" s="3" t="s">
        <v>254</v>
      </c>
      <c r="E80" s="298"/>
      <c r="F80" s="298"/>
      <c r="G80" s="298"/>
      <c r="H80" s="298"/>
      <c r="I80" s="298"/>
      <c r="J80" s="298"/>
      <c r="K80" s="236"/>
      <c r="L80" s="298"/>
      <c r="M80" s="233"/>
      <c r="N80" s="331"/>
      <c r="R80" s="12"/>
      <c r="S80" s="12"/>
      <c r="T80" s="12"/>
    </row>
    <row r="81" spans="1:22" ht="29" x14ac:dyDescent="0.35">
      <c r="A81" s="305"/>
      <c r="B81" s="308"/>
      <c r="C81" s="84" t="s">
        <v>406</v>
      </c>
      <c r="D81" s="3" t="s">
        <v>254</v>
      </c>
      <c r="E81" s="298"/>
      <c r="F81" s="298"/>
      <c r="G81" s="298"/>
      <c r="H81" s="298"/>
      <c r="I81" s="298"/>
      <c r="J81" s="298"/>
      <c r="K81" s="236"/>
      <c r="L81" s="298"/>
      <c r="M81" s="233"/>
      <c r="N81" s="331"/>
      <c r="R81" s="12"/>
      <c r="S81" s="12"/>
      <c r="T81" s="12"/>
    </row>
    <row r="82" spans="1:22" ht="29" x14ac:dyDescent="0.35">
      <c r="A82" s="305"/>
      <c r="B82" s="308"/>
      <c r="C82" s="84" t="s">
        <v>407</v>
      </c>
      <c r="D82" s="3" t="s">
        <v>254</v>
      </c>
      <c r="E82" s="298"/>
      <c r="F82" s="298"/>
      <c r="G82" s="298"/>
      <c r="H82" s="298"/>
      <c r="I82" s="298"/>
      <c r="J82" s="298"/>
      <c r="K82" s="236"/>
      <c r="L82" s="298"/>
      <c r="M82" s="233"/>
      <c r="N82" s="331"/>
      <c r="R82" s="12"/>
      <c r="S82" s="12"/>
      <c r="T82" s="12"/>
    </row>
    <row r="83" spans="1:22" ht="15" thickBot="1" x14ac:dyDescent="0.4">
      <c r="A83" s="306"/>
      <c r="B83" s="309"/>
      <c r="C83" s="90" t="s">
        <v>408</v>
      </c>
      <c r="D83" s="3" t="s">
        <v>254</v>
      </c>
      <c r="E83" s="299"/>
      <c r="F83" s="299"/>
      <c r="G83" s="299"/>
      <c r="H83" s="299"/>
      <c r="I83" s="299"/>
      <c r="J83" s="299"/>
      <c r="K83" s="301"/>
      <c r="L83" s="299"/>
      <c r="M83" s="303"/>
      <c r="N83" s="333"/>
      <c r="R83" s="12"/>
      <c r="S83" s="12"/>
      <c r="T83" s="12"/>
    </row>
    <row r="84" spans="1:22" x14ac:dyDescent="0.35">
      <c r="A84" s="304" t="s">
        <v>409</v>
      </c>
      <c r="B84" s="307" t="s">
        <v>129</v>
      </c>
      <c r="C84" s="101" t="s">
        <v>410</v>
      </c>
      <c r="D84" s="82" t="s">
        <v>254</v>
      </c>
      <c r="E84" s="272" t="s">
        <v>101</v>
      </c>
      <c r="F84" s="272" t="s">
        <v>101</v>
      </c>
      <c r="G84" s="272" t="s">
        <v>101</v>
      </c>
      <c r="H84" s="272" t="s">
        <v>101</v>
      </c>
      <c r="I84" s="272" t="s">
        <v>101</v>
      </c>
      <c r="J84" s="272" t="s">
        <v>159</v>
      </c>
      <c r="K84" s="300" t="s">
        <v>570</v>
      </c>
      <c r="L84" s="272"/>
      <c r="M84" s="302"/>
      <c r="N84" s="334"/>
      <c r="R84" s="12" t="str">
        <f>IF(OR(J84='Drop downs'!$G$7,J84='Drop downs'!$G$5), B84&amp;": "&amp;K84&amp;CHAR(10),"")</f>
        <v/>
      </c>
      <c r="S84" s="12" t="str">
        <f>IF(J84='Drop downs'!$G$2,B84&amp;": "&amp;K84&amp;""," ")</f>
        <v xml:space="preserve"> </v>
      </c>
      <c r="T84" s="12" t="str">
        <f>IF(GR6_ALT_1!E84='Drop downs'!$B$6,GR6_ALT_1!B84&amp;": "&amp;GR6_ALT_1!K84&amp;"","")</f>
        <v/>
      </c>
      <c r="U84" t="str">
        <f t="shared" si="1"/>
        <v/>
      </c>
      <c r="V84" t="str">
        <f>IF(N84&gt;0,B84&amp;":"&amp;N84&amp;"
","")</f>
        <v/>
      </c>
    </row>
    <row r="85" spans="1:22" x14ac:dyDescent="0.35">
      <c r="A85" s="305"/>
      <c r="B85" s="308"/>
      <c r="C85" s="84" t="s">
        <v>411</v>
      </c>
      <c r="D85" s="3" t="s">
        <v>254</v>
      </c>
      <c r="E85" s="298"/>
      <c r="F85" s="298"/>
      <c r="G85" s="298"/>
      <c r="H85" s="298"/>
      <c r="I85" s="298"/>
      <c r="J85" s="298"/>
      <c r="K85" s="236"/>
      <c r="L85" s="298"/>
      <c r="M85" s="233"/>
      <c r="N85" s="331"/>
      <c r="R85" s="12"/>
      <c r="S85" s="12"/>
      <c r="T85" s="12"/>
    </row>
    <row r="86" spans="1:22" x14ac:dyDescent="0.35">
      <c r="A86" s="305"/>
      <c r="B86" s="308"/>
      <c r="C86" s="84" t="s">
        <v>412</v>
      </c>
      <c r="D86" s="3" t="s">
        <v>254</v>
      </c>
      <c r="E86" s="298"/>
      <c r="F86" s="298"/>
      <c r="G86" s="298"/>
      <c r="H86" s="298"/>
      <c r="I86" s="298"/>
      <c r="J86" s="298"/>
      <c r="K86" s="236"/>
      <c r="L86" s="298"/>
      <c r="M86" s="233"/>
      <c r="N86" s="331"/>
      <c r="R86" s="12"/>
      <c r="S86" s="12"/>
      <c r="T86" s="12"/>
    </row>
    <row r="87" spans="1:22" ht="15" thickBot="1" x14ac:dyDescent="0.4">
      <c r="A87" s="306"/>
      <c r="B87" s="309"/>
      <c r="C87" s="87" t="s">
        <v>413</v>
      </c>
      <c r="D87" s="3" t="s">
        <v>254</v>
      </c>
      <c r="E87" s="299"/>
      <c r="F87" s="299"/>
      <c r="G87" s="299"/>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xml:space="preserve">IIA4: It is unclear whether the alternative supports the achievement of objective IIA4 as a lack of policy removes the ability of the council to set expectations for development and the protection of Special Character Areas. As a result, a lack of control through planning policy may lead to degradation of areas of special character, including those which are areas of open space. It is uncertain whether this could lead to reduced access to currently identified areas of special character, which could affect healthy lifestyles. Therefore, an uncertain effect is identified.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xml:space="preserve">IIA4:Mitigation: Ensure policies that address access to open space (e.g.: Policy GI2 Open Space) specifically address access to open space in Special Character Areas.
IIA10:Mitigation: Ensure policies that address biodiversity (e.g.: Policy GI3 Biodiversity) specifically address access to/enhancement of biodiversity in Special Character Areas.
IIA11:Mitigation: Ensure policies that address heritage assets (e.g.: Policy HE1 Heritage Assets) specifically address heritage assets in Special Character Areas.
IIA12:Mitigation: Ensure policies that address protected views and character (e.g.: Policy GR5 View Management) specifically address landscape/townscape attributes in Special Character Areas.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K4MCpoQv4SQrTo+2XLvMD0i5CJutjaYtTYN1k3YdqnuLPCk2sooLYpsttNBGjLlT5dsAyOFJXTeNgnvxME5JgA==" saltValue="gJTjzc5eW02rNuiDfHTYGw==" spinCount="100000" sheet="1" objects="1" scenarios="1"/>
  <autoFilter ref="A7:M87" xr:uid="{D2C47CAF-421C-4D58-AA7A-22430CCF83D7}"/>
  <mergeCells count="183">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E6:N6"/>
    <mergeCell ref="N8:N17"/>
  </mergeCells>
  <conditionalFormatting sqref="C8:D87">
    <cfRule type="expression" dxfId="4588" priority="1">
      <formula>$D8="No"</formula>
    </cfRule>
  </conditionalFormatting>
  <conditionalFormatting sqref="J8 J28 J57 J65 J72">
    <cfRule type="cellIs" dxfId="4587" priority="64" operator="equal">
      <formula>"Minor Positive"</formula>
    </cfRule>
    <cfRule type="cellIs" dxfId="4586" priority="63" operator="equal">
      <formula>"Neutral"</formula>
    </cfRule>
    <cfRule type="cellIs" dxfId="4585" priority="62" operator="equal">
      <formula>"Uncertain"</formula>
    </cfRule>
    <cfRule type="cellIs" dxfId="4584" priority="61" operator="equal">
      <formula>"Minor Negative"</formula>
    </cfRule>
    <cfRule type="cellIs" dxfId="4583" priority="60" operator="equal">
      <formula>"Significant Negative"</formula>
    </cfRule>
    <cfRule type="cellIs" dxfId="4582" priority="65" operator="equal">
      <formula>"Significant Positive"</formula>
    </cfRule>
  </conditionalFormatting>
  <conditionalFormatting sqref="J18">
    <cfRule type="cellIs" dxfId="4581" priority="18" operator="equal">
      <formula>"Minor Negative"</formula>
    </cfRule>
    <cfRule type="cellIs" dxfId="4580" priority="17" operator="equal">
      <formula>"Significant Negative"</formula>
    </cfRule>
    <cfRule type="cellIs" dxfId="4579" priority="19" operator="equal">
      <formula>"Uncertain"</formula>
    </cfRule>
    <cfRule type="cellIs" dxfId="4578" priority="20" operator="equal">
      <formula>"Neutral"</formula>
    </cfRule>
    <cfRule type="cellIs" dxfId="4577" priority="21" operator="equal">
      <formula>"Minor Positive"</formula>
    </cfRule>
    <cfRule type="cellIs" dxfId="4576" priority="22" operator="equal">
      <formula>"Significant Positive"</formula>
    </cfRule>
  </conditionalFormatting>
  <conditionalFormatting sqref="J20">
    <cfRule type="cellIs" dxfId="4575" priority="5" operator="equal">
      <formula>"Significant Negative"</formula>
    </cfRule>
    <cfRule type="cellIs" dxfId="4574" priority="6" operator="equal">
      <formula>"Minor Negative"</formula>
    </cfRule>
    <cfRule type="cellIs" dxfId="4573" priority="7" operator="equal">
      <formula>"Uncertain"</formula>
    </cfRule>
    <cfRule type="cellIs" dxfId="4572" priority="8" operator="equal">
      <formula>"Neutral"</formula>
    </cfRule>
    <cfRule type="cellIs" dxfId="4571" priority="9" operator="equal">
      <formula>"Minor Positive"</formula>
    </cfRule>
    <cfRule type="cellIs" dxfId="4570" priority="10" operator="equal">
      <formula>"Significant Positive"</formula>
    </cfRule>
  </conditionalFormatting>
  <conditionalFormatting sqref="J36">
    <cfRule type="cellIs" dxfId="4569" priority="29" operator="equal">
      <formula>"Significant Negative"</formula>
    </cfRule>
    <cfRule type="cellIs" dxfId="4568" priority="30" operator="equal">
      <formula>"Minor Negative"</formula>
    </cfRule>
    <cfRule type="cellIs" dxfId="4567" priority="31" operator="equal">
      <formula>"Uncertain"</formula>
    </cfRule>
    <cfRule type="cellIs" dxfId="4566" priority="32" operator="equal">
      <formula>"Neutral"</formula>
    </cfRule>
    <cfRule type="cellIs" dxfId="4565" priority="34" operator="equal">
      <formula>"Significant Positive"</formula>
    </cfRule>
    <cfRule type="cellIs" dxfId="4564" priority="33" operator="equal">
      <formula>"Minor Positive"</formula>
    </cfRule>
  </conditionalFormatting>
  <conditionalFormatting sqref="J42">
    <cfRule type="cellIs" dxfId="4563" priority="23" operator="equal">
      <formula>"Significant Negative"</formula>
    </cfRule>
    <cfRule type="cellIs" dxfId="4562" priority="24" operator="equal">
      <formula>"Minor Negative"</formula>
    </cfRule>
    <cfRule type="cellIs" dxfId="4561" priority="25" operator="equal">
      <formula>"Uncertain"</formula>
    </cfRule>
    <cfRule type="cellIs" dxfId="4560" priority="26" operator="equal">
      <formula>"Neutral"</formula>
    </cfRule>
    <cfRule type="cellIs" dxfId="4559" priority="28" operator="equal">
      <formula>"Significant Positive"</formula>
    </cfRule>
    <cfRule type="cellIs" dxfId="4558" priority="27" operator="equal">
      <formula>"Minor Positive"</formula>
    </cfRule>
  </conditionalFormatting>
  <conditionalFormatting sqref="J47">
    <cfRule type="cellIs" dxfId="4557" priority="54" operator="equal">
      <formula>"Significant Negative"</formula>
    </cfRule>
    <cfRule type="cellIs" dxfId="4556" priority="55" operator="equal">
      <formula>"Minor Negative"</formula>
    </cfRule>
    <cfRule type="cellIs" dxfId="4555" priority="56" operator="equal">
      <formula>"Uncertain"</formula>
    </cfRule>
    <cfRule type="cellIs" dxfId="4554" priority="57" operator="equal">
      <formula>"Neutral"</formula>
    </cfRule>
    <cfRule type="cellIs" dxfId="4553" priority="58" operator="equal">
      <formula>"Minor Positive"</formula>
    </cfRule>
    <cfRule type="cellIs" dxfId="4552" priority="59" operator="equal">
      <formula>"Significant Positive"</formula>
    </cfRule>
  </conditionalFormatting>
  <conditionalFormatting sqref="J49">
    <cfRule type="cellIs" dxfId="4551" priority="41" operator="equal">
      <formula>"Significant Negative"</formula>
    </cfRule>
    <cfRule type="cellIs" dxfId="4550" priority="42" operator="equal">
      <formula>"Minor Negative"</formula>
    </cfRule>
    <cfRule type="cellIs" dxfId="4549" priority="43" operator="equal">
      <formula>"Uncertain"</formula>
    </cfRule>
    <cfRule type="cellIs" dxfId="4548" priority="44" operator="equal">
      <formula>"Neutral"</formula>
    </cfRule>
    <cfRule type="cellIs" dxfId="4547" priority="45" operator="equal">
      <formula>"Minor Positive"</formula>
    </cfRule>
    <cfRule type="cellIs" dxfId="4546" priority="46" operator="equal">
      <formula>"Significant Positive"</formula>
    </cfRule>
  </conditionalFormatting>
  <conditionalFormatting sqref="J54">
    <cfRule type="cellIs" dxfId="4545" priority="35" operator="equal">
      <formula>"Significant Negative"</formula>
    </cfRule>
    <cfRule type="cellIs" dxfId="4544" priority="36" operator="equal">
      <formula>"Minor Negative"</formula>
    </cfRule>
    <cfRule type="cellIs" dxfId="4543" priority="37" operator="equal">
      <formula>"Uncertain"</formula>
    </cfRule>
    <cfRule type="cellIs" dxfId="4542" priority="38" operator="equal">
      <formula>"Neutral"</formula>
    </cfRule>
    <cfRule type="cellIs" dxfId="4541" priority="39" operator="equal">
      <formula>"Minor Positive"</formula>
    </cfRule>
    <cfRule type="cellIs" dxfId="4540" priority="40" operator="equal">
      <formula>"Significant Positive"</formula>
    </cfRule>
  </conditionalFormatting>
  <conditionalFormatting sqref="J77">
    <cfRule type="cellIs" dxfId="4539" priority="11" operator="equal">
      <formula>"Significant Negative"</formula>
    </cfRule>
    <cfRule type="cellIs" dxfId="4538" priority="16" operator="equal">
      <formula>"Significant Positive"</formula>
    </cfRule>
    <cfRule type="cellIs" dxfId="4537" priority="15" operator="equal">
      <formula>"Minor Positive"</formula>
    </cfRule>
    <cfRule type="cellIs" dxfId="4536" priority="14" operator="equal">
      <formula>"Neutral"</formula>
    </cfRule>
    <cfRule type="cellIs" dxfId="4535" priority="13" operator="equal">
      <formula>"Uncertain"</formula>
    </cfRule>
    <cfRule type="cellIs" dxfId="4534" priority="12" operator="equal">
      <formula>"Minor Negative"</formula>
    </cfRule>
  </conditionalFormatting>
  <conditionalFormatting sqref="J84">
    <cfRule type="cellIs" dxfId="4533" priority="47" operator="equal">
      <formula>"Significant Negative"</formula>
    </cfRule>
    <cfRule type="cellIs" dxfId="4532" priority="48" operator="equal">
      <formula>"Minor Negative"</formula>
    </cfRule>
    <cfRule type="cellIs" dxfId="4531" priority="49" operator="equal">
      <formula>"Uncertain"</formula>
    </cfRule>
    <cfRule type="cellIs" dxfId="4530" priority="51" operator="equal">
      <formula>"Minor Positive"</formula>
    </cfRule>
    <cfRule type="cellIs" dxfId="4529" priority="52" operator="equal">
      <formula>"Significant Positive"</formula>
    </cfRule>
    <cfRule type="cellIs" dxfId="4528" priority="50"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0F0FB272-C8F8-44BE-8DC0-A6C92C3AFB44}">
          <x14:formula1>
            <xm:f>'Drop downs'!$A$2:$A$3</xm:f>
          </x14:formula1>
          <xm:sqref>D8:D87</xm:sqref>
        </x14:dataValidation>
        <x14:dataValidation type="list" allowBlank="1" showInputMessage="1" showErrorMessage="1" xr:uid="{8ACC49D9-5924-420E-B0CA-2B8A4ACEE631}">
          <x14:formula1>
            <xm:f>'Drop downs'!$J$2:$J$3</xm:f>
          </x14:formula1>
          <xm:sqref>L8 L18 L20 L28 L36 L42 L84 L54 L57 L65 L72 L77 L47 L49</xm:sqref>
        </x14:dataValidation>
        <x14:dataValidation type="list" allowBlank="1" showInputMessage="1" showErrorMessage="1" xr:uid="{E0C0CF28-1E3F-4C2A-B2BA-833CE8C26E1C}">
          <x14:formula1>
            <xm:f>'Drop downs'!$B$2:$B$4</xm:f>
          </x14:formula1>
          <xm:sqref>E8 E42 E77 E28 E54 E49 E47 E84 E57 E65 E72 E18 E36 E20</xm:sqref>
        </x14:dataValidation>
        <x14:dataValidation type="list" allowBlank="1" showInputMessage="1" showErrorMessage="1" xr:uid="{8FD1AF76-2442-4F42-8CBD-D0E8A8FEBEA9}">
          <x14:formula1>
            <xm:f>'Drop downs'!$C$2:$C$5</xm:f>
          </x14:formula1>
          <xm:sqref>F8 F42 F77 F28 F54 F49 F47 F84 F57 F65 F72 F18 F36 F20</xm:sqref>
        </x14:dataValidation>
        <x14:dataValidation type="list" allowBlank="1" showInputMessage="1" showErrorMessage="1" xr:uid="{F37EA78E-710D-4618-AAEB-13AA23C02125}">
          <x14:formula1>
            <xm:f>'Drop downs'!$D$2:$D$7</xm:f>
          </x14:formula1>
          <xm:sqref>G8 G42 G77 G28 G54 G49 G47 G84 G57 G65 G72 G18 G36 G20</xm:sqref>
        </x14:dataValidation>
        <x14:dataValidation type="list" allowBlank="1" showInputMessage="1" showErrorMessage="1" xr:uid="{69A37B5E-0328-4033-BF78-5BEB38B52FDE}">
          <x14:formula1>
            <xm:f>'Drop downs'!$E$2:$E$6</xm:f>
          </x14:formula1>
          <xm:sqref>H8 H42 H77 H28 H54 H49 H47 H84 H57 H65 H72 H18 H36 H20</xm:sqref>
        </x14:dataValidation>
        <x14:dataValidation type="list" allowBlank="1" showInputMessage="1" showErrorMessage="1" xr:uid="{D5195183-2963-454D-A0C6-B56F31BDA498}">
          <x14:formula1>
            <xm:f>'Drop downs'!$F$2:$F$6</xm:f>
          </x14:formula1>
          <xm:sqref>I8 I42 I77 I28 I54 I49 I47 I84 I57 I65 I72 I18 I36 I20</xm:sqref>
        </x14:dataValidation>
        <x14:dataValidation type="list" allowBlank="1" showInputMessage="1" showErrorMessage="1" xr:uid="{B54389E6-A4AD-4F4B-A5B7-CF146CA686B7}">
          <x14:formula1>
            <xm:f>'Drop downs'!$G$2:$G$7</xm:f>
          </x14:formula1>
          <xm:sqref>J8 J42 J77 J28 J54 J49 J47 J84 J57 J65 J72 J18 J36 J20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5AD4C-BDCA-499D-BB94-700F0783A2DE}">
  <sheetPr codeName="Sheet94">
    <tabColor theme="4" tint="0.79998168889431442"/>
  </sheetPr>
  <dimension ref="A1:V98"/>
  <sheetViews>
    <sheetView zoomScale="60" zoomScaleNormal="6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579</v>
      </c>
      <c r="D1" s="263"/>
      <c r="E1" s="263"/>
      <c r="F1" s="264"/>
      <c r="G1" s="16"/>
      <c r="I1" s="7"/>
      <c r="J1" s="7"/>
      <c r="K1" s="7"/>
    </row>
    <row r="2" spans="1:22" x14ac:dyDescent="0.35">
      <c r="A2" s="74" t="s">
        <v>29</v>
      </c>
      <c r="B2" s="9"/>
      <c r="C2" s="263" t="s">
        <v>471</v>
      </c>
      <c r="D2" s="263"/>
      <c r="E2" s="263"/>
      <c r="F2" s="264"/>
      <c r="I2" s="8"/>
      <c r="J2" s="8"/>
      <c r="K2" s="8"/>
    </row>
    <row r="3" spans="1:22" ht="32.15" customHeight="1" x14ac:dyDescent="0.35">
      <c r="A3" s="75" t="s">
        <v>30</v>
      </c>
      <c r="B3" s="4"/>
      <c r="C3" s="263" t="s">
        <v>580</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435</v>
      </c>
      <c r="L8" s="310"/>
      <c r="M8" s="314"/>
      <c r="N8" s="330"/>
      <c r="R8" s="12" t="str">
        <f>IF(OR(J8='Drop downs'!$G$7,J8='Drop downs'!$G$5), B8&amp;": "&amp;K8&amp;CHAR(10),"")</f>
        <v/>
      </c>
      <c r="S8" s="12" t="str">
        <f>IF(J8='Drop downs'!$G$2,B8&amp;": "&amp;K8&amp;""," ")</f>
        <v xml:space="preserve"> </v>
      </c>
      <c r="T8" s="12" t="str">
        <f>IF(GR7_External_Lighting!E8='Drop downs'!$B$6,GR7_External_Lighting!B8&amp;": "&amp;GR7_External_Lighting!K8&amp;"","")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ht="29" x14ac:dyDescent="0.35">
      <c r="A14" s="317"/>
      <c r="B14" s="328"/>
      <c r="C14" s="24" t="s">
        <v>327</v>
      </c>
      <c r="D14" s="24" t="s">
        <v>254</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15" thickBot="1" x14ac:dyDescent="0.4">
      <c r="A17" s="318"/>
      <c r="B17" s="267"/>
      <c r="C17" s="19" t="s">
        <v>330</v>
      </c>
      <c r="D17" s="24" t="s">
        <v>254</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435</v>
      </c>
      <c r="L18" s="310"/>
      <c r="M18" s="314"/>
      <c r="N18" s="330"/>
      <c r="R18" s="12" t="str">
        <f>IF(OR(J18='Drop downs'!$G$7,J18='Drop downs'!$G$5), B18&amp;": "&amp;K18&amp;CHAR(10),"")</f>
        <v/>
      </c>
      <c r="S18" s="12" t="str">
        <f>IF(J18='Drop downs'!$G$2,B18&amp;": "&amp;K18&amp;""," ")</f>
        <v xml:space="preserve"> </v>
      </c>
      <c r="T18" s="12" t="str">
        <f>IF(GR7_External_Lighting!E18='Drop downs'!$B$6,GR7_External_Lighting!B18&amp;": "&amp;GR7_External_Lighting!K18&amp;"","")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254</v>
      </c>
      <c r="E20" s="310" t="s">
        <v>101</v>
      </c>
      <c r="F20" s="310" t="s">
        <v>101</v>
      </c>
      <c r="G20" s="310" t="s">
        <v>101</v>
      </c>
      <c r="H20" s="310" t="s">
        <v>101</v>
      </c>
      <c r="I20" s="310" t="s">
        <v>101</v>
      </c>
      <c r="J20" s="310" t="s">
        <v>159</v>
      </c>
      <c r="K20" s="319" t="s">
        <v>435</v>
      </c>
      <c r="L20" s="310"/>
      <c r="M20" s="314"/>
      <c r="N20" s="330"/>
      <c r="R20" s="12" t="str">
        <f>IF(OR(J20='Drop downs'!$G$7,J20='Drop downs'!$G$5), B20&amp;": "&amp;K20&amp;CHAR(10),"")</f>
        <v/>
      </c>
      <c r="S20" s="12" t="str">
        <f>IF(J20='Drop downs'!$G$2,B20&amp;": "&amp;K20&amp;""," ")</f>
        <v xml:space="preserve"> </v>
      </c>
      <c r="T20" s="12" t="str">
        <f>IF(GR7_External_Lighting!E20='Drop downs'!$B$6,GR7_External_Lighting!B20&amp;": "&amp;GR7_External_Lighting!K20&amp;"","")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254</v>
      </c>
      <c r="E26" s="298"/>
      <c r="F26" s="298"/>
      <c r="G26" s="298"/>
      <c r="H26" s="298"/>
      <c r="I26" s="298"/>
      <c r="J26" s="298"/>
      <c r="K26" s="236"/>
      <c r="L26" s="298"/>
      <c r="M26" s="233"/>
      <c r="N26" s="331"/>
      <c r="R26" s="12"/>
      <c r="S26" s="12"/>
      <c r="T26" s="12"/>
    </row>
    <row r="27" spans="1:22" ht="29.5" thickBot="1" x14ac:dyDescent="0.4">
      <c r="A27" s="318"/>
      <c r="B27" s="309"/>
      <c r="C27" s="15" t="s">
        <v>342</v>
      </c>
      <c r="D27" s="24" t="s">
        <v>254</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250</v>
      </c>
      <c r="E28" s="310" t="s">
        <v>418</v>
      </c>
      <c r="F28" s="310" t="s">
        <v>419</v>
      </c>
      <c r="G28" s="310" t="s">
        <v>519</v>
      </c>
      <c r="H28" s="310" t="s">
        <v>421</v>
      </c>
      <c r="I28" s="310" t="s">
        <v>436</v>
      </c>
      <c r="J28" s="310" t="s">
        <v>157</v>
      </c>
      <c r="K28" s="319" t="s">
        <v>581</v>
      </c>
      <c r="L28" s="310"/>
      <c r="M28" s="314"/>
      <c r="N28" s="330"/>
      <c r="R28" s="12" t="str">
        <f>IF(OR(J28='Drop downs'!$G$7,J28='Drop downs'!$G$5), B28&amp;": "&amp;K28&amp;CHAR(10),"")</f>
        <v/>
      </c>
      <c r="S28" s="12" t="str">
        <f>IF(J28='Drop downs'!$G$2,B28&amp;": "&amp;K28&amp;""," ")</f>
        <v xml:space="preserve"> </v>
      </c>
      <c r="T28" s="12" t="str">
        <f>IF(GR7_External_Lighting!E28='Drop downs'!$B$6,GR7_External_Lighting!B28&amp;": "&amp;GR7_External_Lighting!K28&amp;"","")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250</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22"/>
      <c r="B35" s="309"/>
      <c r="C35" s="93" t="s">
        <v>351</v>
      </c>
      <c r="D35" s="3" t="s">
        <v>254</v>
      </c>
      <c r="E35" s="299"/>
      <c r="F35" s="299"/>
      <c r="G35" s="299"/>
      <c r="H35" s="299"/>
      <c r="I35" s="299"/>
      <c r="J35" s="299"/>
      <c r="K35" s="301"/>
      <c r="L35" s="299"/>
      <c r="M35" s="303"/>
      <c r="N35" s="333"/>
      <c r="R35" s="12"/>
      <c r="S35" s="12"/>
      <c r="T35" s="12"/>
    </row>
    <row r="36" spans="1:22" ht="14.5" customHeight="1" x14ac:dyDescent="0.35">
      <c r="A36" s="321" t="s">
        <v>352</v>
      </c>
      <c r="B36" s="307" t="s">
        <v>120</v>
      </c>
      <c r="C36" s="82" t="s">
        <v>353</v>
      </c>
      <c r="D36" s="82" t="s">
        <v>254</v>
      </c>
      <c r="E36" s="310" t="s">
        <v>101</v>
      </c>
      <c r="F36" s="310" t="s">
        <v>101</v>
      </c>
      <c r="G36" s="310" t="s">
        <v>101</v>
      </c>
      <c r="H36" s="310" t="s">
        <v>101</v>
      </c>
      <c r="I36" s="310" t="s">
        <v>101</v>
      </c>
      <c r="J36" s="310" t="s">
        <v>159</v>
      </c>
      <c r="K36" s="319" t="s">
        <v>435</v>
      </c>
      <c r="L36" s="272"/>
      <c r="M36" s="302"/>
      <c r="N36" s="334"/>
      <c r="R36" s="12" t="str">
        <f>IF(OR(J36='Drop downs'!$G$7,J36='Drop downs'!$G$5), B36&amp;": "&amp;K36&amp;CHAR(10),"")</f>
        <v/>
      </c>
      <c r="S36" s="12" t="str">
        <f>IF(J36='Drop downs'!$G$2,B36&amp;": "&amp;K36&amp;""," ")</f>
        <v xml:space="preserve"> </v>
      </c>
      <c r="T36" s="12" t="str">
        <f>IF(GR7_External_Lighting!E36='Drop downs'!$B$6,GR7_External_Lighting!B36&amp;": "&amp;GR7_External_Lighting!K36&amp;"","")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18"/>
      <c r="B41" s="308"/>
      <c r="C41" s="15" t="s">
        <v>358</v>
      </c>
      <c r="D41" s="15" t="s">
        <v>254</v>
      </c>
      <c r="E41" s="270"/>
      <c r="F41" s="270"/>
      <c r="G41" s="270"/>
      <c r="H41" s="270"/>
      <c r="I41" s="270"/>
      <c r="J41" s="270"/>
      <c r="K41" s="320"/>
      <c r="L41" s="270"/>
      <c r="M41" s="315"/>
      <c r="N41" s="332"/>
      <c r="R41" s="12"/>
      <c r="S41" s="12"/>
      <c r="T41" s="12"/>
    </row>
    <row r="42" spans="1:22" ht="29" x14ac:dyDescent="0.35">
      <c r="A42" s="316" t="s">
        <v>359</v>
      </c>
      <c r="B42" s="307" t="s">
        <v>121</v>
      </c>
      <c r="C42" s="79" t="s">
        <v>360</v>
      </c>
      <c r="D42" s="79" t="s">
        <v>254</v>
      </c>
      <c r="E42" s="310" t="s">
        <v>101</v>
      </c>
      <c r="F42" s="310" t="s">
        <v>101</v>
      </c>
      <c r="G42" s="310" t="s">
        <v>101</v>
      </c>
      <c r="H42" s="310" t="s">
        <v>101</v>
      </c>
      <c r="I42" s="310" t="s">
        <v>101</v>
      </c>
      <c r="J42" s="310" t="s">
        <v>159</v>
      </c>
      <c r="K42" s="319" t="s">
        <v>435</v>
      </c>
      <c r="L42" s="310"/>
      <c r="M42" s="314"/>
      <c r="N42" s="330"/>
      <c r="R42" s="12" t="str">
        <f>IF(OR(J42='Drop downs'!$G$7,J42='Drop downs'!$G$5), B42&amp;": "&amp;K42&amp;CHAR(10),"")</f>
        <v/>
      </c>
      <c r="S42" s="12" t="str">
        <f>IF(J42='Drop downs'!$G$2,B42&amp;": "&amp;K42&amp;""," ")</f>
        <v xml:space="preserve"> </v>
      </c>
      <c r="T42" s="12" t="str">
        <f>IF(GR7_External_Lighting!E42='Drop downs'!$B$6,GR7_External_Lighting!B42&amp;": "&amp;GR7_External_Lighting!K42&amp;"","")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22"/>
      <c r="B46" s="309"/>
      <c r="C46" s="80" t="s">
        <v>364</v>
      </c>
      <c r="D46" s="80" t="s">
        <v>254</v>
      </c>
      <c r="E46" s="299"/>
      <c r="F46" s="299"/>
      <c r="G46" s="299"/>
      <c r="H46" s="299"/>
      <c r="I46" s="299"/>
      <c r="J46" s="299"/>
      <c r="K46" s="301"/>
      <c r="L46" s="299"/>
      <c r="M46" s="303"/>
      <c r="N46" s="333"/>
      <c r="R46" s="12"/>
      <c r="S46" s="12"/>
      <c r="T46" s="12"/>
    </row>
    <row r="47" spans="1:22" ht="43.5" x14ac:dyDescent="0.35">
      <c r="A47" s="321" t="s">
        <v>365</v>
      </c>
      <c r="B47" s="308" t="s">
        <v>122</v>
      </c>
      <c r="C47" s="82" t="s">
        <v>366</v>
      </c>
      <c r="D47" s="82" t="s">
        <v>254</v>
      </c>
      <c r="E47" s="272" t="s">
        <v>418</v>
      </c>
      <c r="F47" s="272" t="s">
        <v>419</v>
      </c>
      <c r="G47" s="272" t="s">
        <v>519</v>
      </c>
      <c r="H47" s="272" t="s">
        <v>421</v>
      </c>
      <c r="I47" s="272" t="s">
        <v>436</v>
      </c>
      <c r="J47" s="272" t="s">
        <v>157</v>
      </c>
      <c r="K47" s="300" t="s">
        <v>582</v>
      </c>
      <c r="L47" s="272"/>
      <c r="M47" s="302"/>
      <c r="N47" s="334"/>
      <c r="R47" s="12" t="str">
        <f>IF(OR(J47='Drop downs'!$G$7,J47='Drop downs'!$G$5), B47&amp;": "&amp;K47&amp;CHAR(10),"")</f>
        <v/>
      </c>
      <c r="S47" s="12" t="str">
        <f>IF(J47='Drop downs'!$G$2,B47&amp;": "&amp;K47&amp;""," ")</f>
        <v xml:space="preserve"> </v>
      </c>
      <c r="T47" s="12" t="str">
        <f>IF(GR7_External_Lighting!E47='Drop downs'!$B$6,GR7_External_Lighting!B47&amp;": "&amp;GR7_External_Lighting!K47&amp;"","")</f>
        <v/>
      </c>
      <c r="U47" t="str">
        <f t="shared" si="0"/>
        <v/>
      </c>
      <c r="V47" t="str">
        <f>IF(N47&gt;0,B47&amp;":"&amp;N47&amp;"
","")</f>
        <v/>
      </c>
    </row>
    <row r="48" spans="1:22" ht="52.5" customHeight="1" thickBot="1" x14ac:dyDescent="0.4">
      <c r="A48" s="318"/>
      <c r="B48" s="309"/>
      <c r="C48" s="15" t="s">
        <v>367</v>
      </c>
      <c r="D48" s="15" t="s">
        <v>250</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IF(GR7_External_Lighting!E48='Drop downs'!$B$6,GR7_External_Lighting!B48&amp;": "&amp;GR7_External_Lighting!K48&amp;"","")</f>
        <v xml:space="preserve">: </v>
      </c>
    </row>
    <row r="49" spans="1:22" ht="29" x14ac:dyDescent="0.35">
      <c r="A49" s="316" t="s">
        <v>368</v>
      </c>
      <c r="B49" s="307" t="s">
        <v>123</v>
      </c>
      <c r="C49" s="86" t="s">
        <v>369</v>
      </c>
      <c r="D49" s="86" t="s">
        <v>254</v>
      </c>
      <c r="E49" s="310" t="s">
        <v>101</v>
      </c>
      <c r="F49" s="310" t="s">
        <v>101</v>
      </c>
      <c r="G49" s="310" t="s">
        <v>101</v>
      </c>
      <c r="H49" s="344" t="s">
        <v>101</v>
      </c>
      <c r="I49" s="310" t="s">
        <v>101</v>
      </c>
      <c r="J49" s="310" t="s">
        <v>159</v>
      </c>
      <c r="K49" s="319" t="s">
        <v>435</v>
      </c>
      <c r="L49" s="310"/>
      <c r="M49" s="314"/>
      <c r="N49" s="330"/>
      <c r="R49" s="12" t="str">
        <f>IF(OR(J49='Drop downs'!$G$7,J49='Drop downs'!$G$5), B49&amp;": "&amp;K49&amp;CHAR(10),"")</f>
        <v/>
      </c>
      <c r="S49" s="12" t="str">
        <f>IF(J49='Drop downs'!$G$2,B49&amp;": "&amp;K49&amp;""," ")</f>
        <v xml:space="preserve"> </v>
      </c>
      <c r="T49" s="12" t="str">
        <f>IF(GR7_External_Lighting!E49='Drop downs'!$B$6,GR7_External_Lighting!B49&amp;": "&amp;GR7_External_Lighting!K49&amp;"","")</f>
        <v/>
      </c>
      <c r="U49" t="str">
        <f t="shared" si="0"/>
        <v/>
      </c>
      <c r="V49" t="str">
        <f>IF(N49&gt;0,B49&amp;":"&amp;N49&amp;"
","")</f>
        <v/>
      </c>
    </row>
    <row r="50" spans="1:22" x14ac:dyDescent="0.35">
      <c r="A50" s="317"/>
      <c r="B50" s="308"/>
      <c r="C50" s="24" t="s">
        <v>370</v>
      </c>
      <c r="D50" s="24" t="s">
        <v>254</v>
      </c>
      <c r="E50" s="298"/>
      <c r="F50" s="298"/>
      <c r="G50" s="298"/>
      <c r="H50" s="271"/>
      <c r="I50" s="298"/>
      <c r="J50" s="298"/>
      <c r="K50" s="236"/>
      <c r="L50" s="298"/>
      <c r="M50" s="233"/>
      <c r="N50" s="331"/>
      <c r="R50" s="12"/>
      <c r="S50" s="12"/>
      <c r="T50" s="12"/>
    </row>
    <row r="51" spans="1:22" x14ac:dyDescent="0.35">
      <c r="A51" s="317"/>
      <c r="B51" s="308"/>
      <c r="C51" s="97" t="s">
        <v>371</v>
      </c>
      <c r="D51" s="24" t="s">
        <v>254</v>
      </c>
      <c r="E51" s="298"/>
      <c r="F51" s="298"/>
      <c r="G51" s="298"/>
      <c r="H51" s="271"/>
      <c r="I51" s="298"/>
      <c r="J51" s="298"/>
      <c r="K51" s="236"/>
      <c r="L51" s="298"/>
      <c r="M51" s="233"/>
      <c r="N51" s="331"/>
      <c r="R51" s="12"/>
      <c r="S51" s="12"/>
      <c r="T51" s="12"/>
    </row>
    <row r="52" spans="1:22" x14ac:dyDescent="0.35">
      <c r="A52" s="317"/>
      <c r="B52" s="308"/>
      <c r="C52" s="24" t="s">
        <v>372</v>
      </c>
      <c r="D52" s="24" t="s">
        <v>254</v>
      </c>
      <c r="E52" s="298"/>
      <c r="F52" s="298"/>
      <c r="G52" s="298"/>
      <c r="H52" s="271"/>
      <c r="I52" s="298"/>
      <c r="J52" s="298"/>
      <c r="K52" s="236"/>
      <c r="L52" s="298"/>
      <c r="M52" s="233"/>
      <c r="N52" s="331"/>
      <c r="R52" s="12"/>
      <c r="S52" s="12"/>
      <c r="T52" s="12"/>
    </row>
    <row r="53" spans="1:22" ht="15" thickBot="1" x14ac:dyDescent="0.4">
      <c r="A53" s="318"/>
      <c r="B53" s="309"/>
      <c r="C53" s="19" t="s">
        <v>373</v>
      </c>
      <c r="D53" s="24" t="s">
        <v>254</v>
      </c>
      <c r="E53" s="270"/>
      <c r="F53" s="270"/>
      <c r="G53" s="270"/>
      <c r="H53" s="345"/>
      <c r="I53" s="270"/>
      <c r="J53" s="270"/>
      <c r="K53" s="32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435</v>
      </c>
      <c r="L54" s="310"/>
      <c r="M54" s="314"/>
      <c r="N54" s="330"/>
      <c r="R54" s="12" t="str">
        <f>IF(OR(J54='Drop downs'!$G$7,J54='Drop downs'!$G$5), B54&amp;": "&amp;K54&amp;CHAR(10),"")</f>
        <v/>
      </c>
      <c r="S54" s="12" t="str">
        <f>IF(J54='Drop downs'!$G$2,B54&amp;": "&amp;K54&amp;""," ")</f>
        <v xml:space="preserve"> </v>
      </c>
      <c r="T54" s="12" t="str">
        <f>IF(GR7_External_Lighting!E54='Drop downs'!$B$6,GR7_External_Lighting!B54&amp;": "&amp;GR7_External_Lighting!K54&amp;"","")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418</v>
      </c>
      <c r="F57" s="310" t="s">
        <v>441</v>
      </c>
      <c r="G57" s="310" t="s">
        <v>519</v>
      </c>
      <c r="H57" s="310" t="s">
        <v>421</v>
      </c>
      <c r="I57" s="310" t="s">
        <v>436</v>
      </c>
      <c r="J57" s="310" t="s">
        <v>157</v>
      </c>
      <c r="K57" s="319" t="s">
        <v>583</v>
      </c>
      <c r="L57" s="310"/>
      <c r="M57" s="314"/>
      <c r="N57" s="330"/>
      <c r="R57" s="12" t="str">
        <f>IF(OR(J57='Drop downs'!$G$7,J57='Drop downs'!$G$5), B57&amp;": "&amp;K57&amp;CHAR(10),"")</f>
        <v/>
      </c>
      <c r="S57" s="12" t="str">
        <f>IF(J57='Drop downs'!$G$2,B57&amp;": "&amp;K57&amp;""," ")</f>
        <v xml:space="preserve"> </v>
      </c>
      <c r="T57" s="12" t="str">
        <f>IF(GR7_External_Lighting!E57='Drop downs'!$B$6,GR7_External_Lighting!B57&amp;": "&amp;GR7_External_Lighting!K57&amp;"","")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250</v>
      </c>
      <c r="E60" s="298"/>
      <c r="F60" s="298"/>
      <c r="G60" s="298"/>
      <c r="H60" s="298"/>
      <c r="I60" s="298"/>
      <c r="J60" s="298"/>
      <c r="K60" s="236"/>
      <c r="L60" s="298"/>
      <c r="M60" s="233"/>
      <c r="N60" s="331"/>
      <c r="R60" s="12"/>
      <c r="S60" s="12"/>
      <c r="T60" s="12"/>
    </row>
    <row r="61" spans="1:22" x14ac:dyDescent="0.35">
      <c r="A61" s="317"/>
      <c r="B61" s="308"/>
      <c r="C61" s="24" t="s">
        <v>383</v>
      </c>
      <c r="D61" s="24" t="s">
        <v>254</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24" t="s">
        <v>254</v>
      </c>
      <c r="E64" s="270"/>
      <c r="F64" s="270"/>
      <c r="G64" s="270"/>
      <c r="H64" s="270"/>
      <c r="I64" s="270"/>
      <c r="J64" s="270"/>
      <c r="K64" s="320"/>
      <c r="L64" s="270"/>
      <c r="M64" s="315"/>
      <c r="N64" s="332"/>
      <c r="R64" s="12"/>
      <c r="S64" s="12"/>
      <c r="T64" s="12"/>
    </row>
    <row r="65" spans="1:22" ht="14.5" customHeight="1" x14ac:dyDescent="0.35">
      <c r="A65" s="316" t="s">
        <v>387</v>
      </c>
      <c r="B65" s="307" t="s">
        <v>126</v>
      </c>
      <c r="C65" s="85" t="s">
        <v>388</v>
      </c>
      <c r="D65" s="86" t="s">
        <v>254</v>
      </c>
      <c r="E65" s="310" t="s">
        <v>101</v>
      </c>
      <c r="F65" s="310" t="s">
        <v>101</v>
      </c>
      <c r="G65" s="310" t="s">
        <v>101</v>
      </c>
      <c r="H65" s="310" t="s">
        <v>101</v>
      </c>
      <c r="I65" s="310" t="s">
        <v>101</v>
      </c>
      <c r="J65" s="310" t="s">
        <v>159</v>
      </c>
      <c r="K65" s="319" t="s">
        <v>435</v>
      </c>
      <c r="L65" s="310"/>
      <c r="M65" s="314"/>
      <c r="N65" s="330"/>
      <c r="R65" s="12" t="str">
        <f>IF(OR(J65='Drop downs'!$G$7,J65='Drop downs'!$G$5), B65&amp;": "&amp;K65&amp;CHAR(10),"")</f>
        <v/>
      </c>
      <c r="S65" s="12" t="str">
        <f>IF(J65='Drop downs'!$G$2,B65&amp;": "&amp;K65&amp;""," ")</f>
        <v xml:space="preserve"> </v>
      </c>
      <c r="T65" s="12" t="str">
        <f>IF(GR7_External_Lighting!E65='Drop downs'!$B$6,GR7_External_Lighting!B65&amp;": "&amp;GR7_External_Lighting!K65&amp;"","")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70"/>
      <c r="F71" s="270"/>
      <c r="G71" s="270"/>
      <c r="H71" s="270"/>
      <c r="I71" s="270"/>
      <c r="J71" s="270"/>
      <c r="K71" s="320"/>
      <c r="L71" s="270"/>
      <c r="M71" s="315"/>
      <c r="N71" s="332"/>
      <c r="R71" s="12"/>
      <c r="S71" s="12"/>
      <c r="T71" s="12"/>
    </row>
    <row r="72" spans="1:22" ht="14.5" customHeight="1" x14ac:dyDescent="0.35">
      <c r="A72" s="316" t="s">
        <v>395</v>
      </c>
      <c r="B72" s="307" t="s">
        <v>127</v>
      </c>
      <c r="C72" s="85" t="s">
        <v>396</v>
      </c>
      <c r="D72" s="86" t="s">
        <v>250</v>
      </c>
      <c r="E72" s="310" t="s">
        <v>418</v>
      </c>
      <c r="F72" s="310" t="s">
        <v>441</v>
      </c>
      <c r="G72" s="310" t="s">
        <v>519</v>
      </c>
      <c r="H72" s="310" t="s">
        <v>421</v>
      </c>
      <c r="I72" s="310" t="s">
        <v>436</v>
      </c>
      <c r="J72" s="310" t="s">
        <v>157</v>
      </c>
      <c r="K72" s="311" t="s">
        <v>584</v>
      </c>
      <c r="L72" s="310"/>
      <c r="M72" s="314"/>
      <c r="N72" s="330"/>
      <c r="R72" s="12" t="str">
        <f>IF(OR(J72='Drop downs'!$G$7,J72='Drop downs'!$G$5), B72&amp;": "&amp;K72&amp;CHAR(10),"")</f>
        <v/>
      </c>
      <c r="S72" s="12" t="str">
        <f>IF(J72='Drop downs'!$G$2,B72&amp;": "&amp;K72&amp;""," ")</f>
        <v xml:space="preserve"> </v>
      </c>
      <c r="T72" s="12" t="str">
        <f>IF(GR7_External_Lighting!E72='Drop downs'!$B$6,GR7_External_Lighting!B72&amp;": "&amp;GR7_External_Lighting!K72&amp;"","")</f>
        <v/>
      </c>
      <c r="U72" t="str">
        <f t="shared" si="0"/>
        <v/>
      </c>
      <c r="V72" t="str">
        <f>IF(N72&gt;0,B72&amp;":"&amp;N72&amp;"
","")</f>
        <v/>
      </c>
    </row>
    <row r="73" spans="1:22" x14ac:dyDescent="0.35">
      <c r="A73" s="317"/>
      <c r="B73" s="308"/>
      <c r="C73" s="83" t="s">
        <v>397</v>
      </c>
      <c r="D73" s="24" t="s">
        <v>250</v>
      </c>
      <c r="E73" s="298"/>
      <c r="F73" s="298"/>
      <c r="G73" s="298"/>
      <c r="H73" s="298"/>
      <c r="I73" s="298"/>
      <c r="J73" s="298"/>
      <c r="K73" s="312"/>
      <c r="L73" s="298"/>
      <c r="M73" s="233"/>
      <c r="N73" s="331"/>
      <c r="R73" s="12"/>
      <c r="S73" s="12"/>
      <c r="T73" s="12"/>
    </row>
    <row r="74" spans="1:22" x14ac:dyDescent="0.35">
      <c r="A74" s="317"/>
      <c r="B74" s="308"/>
      <c r="C74" s="83" t="s">
        <v>398</v>
      </c>
      <c r="D74" s="24" t="s">
        <v>254</v>
      </c>
      <c r="E74" s="298"/>
      <c r="F74" s="298"/>
      <c r="G74" s="298"/>
      <c r="H74" s="298"/>
      <c r="I74" s="298"/>
      <c r="J74" s="298"/>
      <c r="K74" s="312"/>
      <c r="L74" s="298"/>
      <c r="M74" s="233"/>
      <c r="N74" s="331"/>
      <c r="R74" s="12"/>
      <c r="S74" s="12"/>
      <c r="T74" s="12"/>
    </row>
    <row r="75" spans="1:22" x14ac:dyDescent="0.35">
      <c r="A75" s="317"/>
      <c r="B75" s="308"/>
      <c r="C75" s="83" t="s">
        <v>399</v>
      </c>
      <c r="D75" s="24" t="s">
        <v>254</v>
      </c>
      <c r="E75" s="298"/>
      <c r="F75" s="298"/>
      <c r="G75" s="298"/>
      <c r="H75" s="298"/>
      <c r="I75" s="298"/>
      <c r="J75" s="298"/>
      <c r="K75" s="312"/>
      <c r="L75" s="298"/>
      <c r="M75" s="233"/>
      <c r="N75" s="331"/>
      <c r="R75" s="12"/>
      <c r="S75" s="12"/>
      <c r="T75" s="12"/>
    </row>
    <row r="76" spans="1:22" ht="15" thickBot="1" x14ac:dyDescent="0.4">
      <c r="A76" s="322"/>
      <c r="B76" s="309"/>
      <c r="C76" s="87" t="s">
        <v>400</v>
      </c>
      <c r="D76" s="88" t="s">
        <v>254</v>
      </c>
      <c r="E76" s="299"/>
      <c r="F76" s="299"/>
      <c r="G76" s="299"/>
      <c r="H76" s="299"/>
      <c r="I76" s="299"/>
      <c r="J76" s="299"/>
      <c r="K76" s="313"/>
      <c r="L76" s="299"/>
      <c r="M76" s="303"/>
      <c r="N76" s="333"/>
      <c r="R76" s="12"/>
      <c r="S76" s="12"/>
      <c r="T76" s="12"/>
    </row>
    <row r="77" spans="1:22" ht="14.5" customHeight="1" x14ac:dyDescent="0.35">
      <c r="A77" s="304" t="s">
        <v>401</v>
      </c>
      <c r="B77" s="307" t="s">
        <v>128</v>
      </c>
      <c r="C77" s="91" t="s">
        <v>402</v>
      </c>
      <c r="D77" s="82" t="s">
        <v>254</v>
      </c>
      <c r="E77" s="272" t="s">
        <v>101</v>
      </c>
      <c r="F77" s="272" t="s">
        <v>101</v>
      </c>
      <c r="G77" s="272" t="s">
        <v>101</v>
      </c>
      <c r="H77" s="272" t="s">
        <v>101</v>
      </c>
      <c r="I77" s="272" t="s">
        <v>101</v>
      </c>
      <c r="J77" s="272" t="s">
        <v>159</v>
      </c>
      <c r="K77" s="300" t="s">
        <v>435</v>
      </c>
      <c r="L77" s="272"/>
      <c r="M77" s="302"/>
      <c r="N77" s="334"/>
      <c r="R77" s="12" t="str">
        <f>IF(OR(J77='Drop downs'!$G$7,J77='Drop downs'!$G$5), B77&amp;": "&amp;K77&amp;CHAR(10),"")</f>
        <v/>
      </c>
      <c r="S77" s="12" t="str">
        <f>IF(J77='Drop downs'!$G$2,B77&amp;": "&amp;K77&amp;""," ")</f>
        <v xml:space="preserve"> </v>
      </c>
      <c r="T77" s="12" t="str">
        <f>IF(GR7_External_Lighting!E77='Drop downs'!$B$6,GR7_External_Lighting!B77&amp;": "&amp;GR7_External_Lighting!K77&amp;"","")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33"/>
      <c r="N78" s="331"/>
      <c r="R78" s="12"/>
      <c r="S78" s="12"/>
      <c r="T78" s="12"/>
    </row>
    <row r="79" spans="1:22" x14ac:dyDescent="0.35">
      <c r="A79" s="305"/>
      <c r="B79" s="308"/>
      <c r="C79" s="83" t="s">
        <v>404</v>
      </c>
      <c r="D79" s="3" t="s">
        <v>254</v>
      </c>
      <c r="E79" s="298"/>
      <c r="F79" s="298"/>
      <c r="G79" s="298"/>
      <c r="H79" s="298"/>
      <c r="I79" s="298"/>
      <c r="J79" s="298"/>
      <c r="K79" s="236"/>
      <c r="L79" s="298"/>
      <c r="M79" s="233"/>
      <c r="N79" s="331"/>
      <c r="R79" s="12"/>
      <c r="S79" s="12"/>
      <c r="T79" s="12"/>
    </row>
    <row r="80" spans="1:22" x14ac:dyDescent="0.35">
      <c r="A80" s="305"/>
      <c r="B80" s="308"/>
      <c r="C80" s="84" t="s">
        <v>405</v>
      </c>
      <c r="D80" s="3" t="s">
        <v>254</v>
      </c>
      <c r="E80" s="298"/>
      <c r="F80" s="298"/>
      <c r="G80" s="298"/>
      <c r="H80" s="298"/>
      <c r="I80" s="298"/>
      <c r="J80" s="298"/>
      <c r="K80" s="236"/>
      <c r="L80" s="298"/>
      <c r="M80" s="233"/>
      <c r="N80" s="331"/>
      <c r="R80" s="12"/>
      <c r="S80" s="12"/>
      <c r="T80" s="12"/>
    </row>
    <row r="81" spans="1:22" ht="29" x14ac:dyDescent="0.35">
      <c r="A81" s="305"/>
      <c r="B81" s="308"/>
      <c r="C81" s="84" t="s">
        <v>406</v>
      </c>
      <c r="D81" s="3" t="s">
        <v>254</v>
      </c>
      <c r="E81" s="298"/>
      <c r="F81" s="298"/>
      <c r="G81" s="298"/>
      <c r="H81" s="298"/>
      <c r="I81" s="298"/>
      <c r="J81" s="298"/>
      <c r="K81" s="236"/>
      <c r="L81" s="298"/>
      <c r="M81" s="233"/>
      <c r="N81" s="331"/>
      <c r="R81" s="12"/>
      <c r="S81" s="12"/>
      <c r="T81" s="12"/>
    </row>
    <row r="82" spans="1:22" ht="29" x14ac:dyDescent="0.35">
      <c r="A82" s="305"/>
      <c r="B82" s="308"/>
      <c r="C82" s="84" t="s">
        <v>407</v>
      </c>
      <c r="D82" s="3" t="s">
        <v>254</v>
      </c>
      <c r="E82" s="298"/>
      <c r="F82" s="298"/>
      <c r="G82" s="298"/>
      <c r="H82" s="298"/>
      <c r="I82" s="298"/>
      <c r="J82" s="298"/>
      <c r="K82" s="236"/>
      <c r="L82" s="298"/>
      <c r="M82" s="233"/>
      <c r="N82" s="331"/>
      <c r="R82" s="12"/>
      <c r="S82" s="12"/>
      <c r="T82" s="12"/>
    </row>
    <row r="83" spans="1:22" ht="15" thickBot="1" x14ac:dyDescent="0.4">
      <c r="A83" s="306"/>
      <c r="B83" s="309"/>
      <c r="C83" s="90" t="s">
        <v>408</v>
      </c>
      <c r="D83" s="3" t="s">
        <v>254</v>
      </c>
      <c r="E83" s="299"/>
      <c r="F83" s="299"/>
      <c r="G83" s="299"/>
      <c r="H83" s="299"/>
      <c r="I83" s="299"/>
      <c r="J83" s="299"/>
      <c r="K83" s="301"/>
      <c r="L83" s="299"/>
      <c r="M83" s="303"/>
      <c r="N83" s="333"/>
      <c r="R83" s="12"/>
      <c r="S83" s="12"/>
      <c r="T83" s="12"/>
    </row>
    <row r="84" spans="1:22" ht="14.5" customHeight="1" x14ac:dyDescent="0.35">
      <c r="A84" s="304" t="s">
        <v>409</v>
      </c>
      <c r="B84" s="307" t="s">
        <v>129</v>
      </c>
      <c r="C84" s="101" t="s">
        <v>410</v>
      </c>
      <c r="D84" s="82" t="s">
        <v>254</v>
      </c>
      <c r="E84" s="272" t="s">
        <v>101</v>
      </c>
      <c r="F84" s="272" t="s">
        <v>101</v>
      </c>
      <c r="G84" s="272" t="s">
        <v>101</v>
      </c>
      <c r="H84" s="272" t="s">
        <v>101</v>
      </c>
      <c r="I84" s="272" t="s">
        <v>101</v>
      </c>
      <c r="J84" s="272" t="s">
        <v>159</v>
      </c>
      <c r="K84" s="300" t="s">
        <v>435</v>
      </c>
      <c r="L84" s="272"/>
      <c r="M84" s="302"/>
      <c r="N84" s="334"/>
      <c r="R84" s="12" t="str">
        <f>IF(OR(J84='Drop downs'!$G$7,J84='Drop downs'!$G$5), B84&amp;": "&amp;K84&amp;CHAR(10),"")</f>
        <v/>
      </c>
      <c r="S84" s="12" t="str">
        <f>IF(J84='Drop downs'!$G$2,B84&amp;": "&amp;K84&amp;""," ")</f>
        <v xml:space="preserve"> </v>
      </c>
      <c r="T84" s="12" t="str">
        <f>IF(GR7_External_Lighting!E84='Drop downs'!$B$6,GR7_External_Lighting!B84&amp;": "&amp;GR7_External_Lighting!K84&amp;"","")</f>
        <v/>
      </c>
      <c r="U84" t="str">
        <f t="shared" si="1"/>
        <v/>
      </c>
      <c r="V84" t="str">
        <f>IF(N84&gt;0,B84&amp;":"&amp;N84&amp;"
","")</f>
        <v/>
      </c>
    </row>
    <row r="85" spans="1:22" x14ac:dyDescent="0.35">
      <c r="A85" s="305"/>
      <c r="B85" s="308"/>
      <c r="C85" s="84" t="s">
        <v>411</v>
      </c>
      <c r="D85" s="3" t="s">
        <v>254</v>
      </c>
      <c r="E85" s="298"/>
      <c r="F85" s="298"/>
      <c r="G85" s="298"/>
      <c r="H85" s="298"/>
      <c r="I85" s="298"/>
      <c r="J85" s="298"/>
      <c r="K85" s="236"/>
      <c r="L85" s="298"/>
      <c r="M85" s="233"/>
      <c r="N85" s="331"/>
      <c r="R85" s="12"/>
      <c r="S85" s="12"/>
      <c r="T85" s="12"/>
    </row>
    <row r="86" spans="1:22" x14ac:dyDescent="0.35">
      <c r="A86" s="305"/>
      <c r="B86" s="308"/>
      <c r="C86" s="84" t="s">
        <v>412</v>
      </c>
      <c r="D86" s="3" t="s">
        <v>254</v>
      </c>
      <c r="E86" s="298"/>
      <c r="F86" s="298"/>
      <c r="G86" s="298"/>
      <c r="H86" s="298"/>
      <c r="I86" s="298"/>
      <c r="J86" s="298"/>
      <c r="K86" s="236"/>
      <c r="L86" s="298"/>
      <c r="M86" s="233"/>
      <c r="N86" s="331"/>
      <c r="R86" s="12"/>
      <c r="S86" s="12"/>
      <c r="T86" s="12"/>
    </row>
    <row r="87" spans="1:22" ht="15" thickBot="1" x14ac:dyDescent="0.4">
      <c r="A87" s="306"/>
      <c r="B87" s="309"/>
      <c r="C87" s="87" t="s">
        <v>413</v>
      </c>
      <c r="D87" s="3" t="s">
        <v>254</v>
      </c>
      <c r="E87" s="299"/>
      <c r="F87" s="299"/>
      <c r="G87" s="299"/>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FDHgQsu7OOJ+HgcqM7tgvk4h5KHmjWg5tGK2L66CZYA/wSyLle6v9UlQpsbQThrN3TnUf6OBrF8lRsZeP0bwRw==" saltValue="84qzusYdzfo5+D6YJ+YxJg=="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4527" priority="62">
      <formula>$D50="No"</formula>
    </cfRule>
  </conditionalFormatting>
  <conditionalFormatting sqref="C8:D87">
    <cfRule type="expression" dxfId="4526" priority="61">
      <formula>$D8="No"</formula>
    </cfRule>
  </conditionalFormatting>
  <conditionalFormatting sqref="J8">
    <cfRule type="cellIs" dxfId="4525" priority="16" operator="equal">
      <formula>"Neutral"</formula>
    </cfRule>
    <cfRule type="cellIs" dxfId="4524" priority="17" operator="equal">
      <formula>"Minor Positive"</formula>
    </cfRule>
    <cfRule type="cellIs" dxfId="4523" priority="18" operator="equal">
      <formula>"Significant Positive"</formula>
    </cfRule>
    <cfRule type="cellIs" dxfId="4522" priority="13" operator="equal">
      <formula>"Significant Negative"</formula>
    </cfRule>
    <cfRule type="cellIs" dxfId="4521" priority="14" operator="equal">
      <formula>"Minor Negative"</formula>
    </cfRule>
    <cfRule type="cellIs" dxfId="4520" priority="15" operator="equal">
      <formula>"Uncertain"</formula>
    </cfRule>
  </conditionalFormatting>
  <conditionalFormatting sqref="J18">
    <cfRule type="cellIs" dxfId="4519" priority="19" operator="equal">
      <formula>"Significant Negative"</formula>
    </cfRule>
    <cfRule type="cellIs" dxfId="4518" priority="20" operator="equal">
      <formula>"Minor Negative"</formula>
    </cfRule>
    <cfRule type="cellIs" dxfId="4517" priority="21" operator="equal">
      <formula>"Uncertain"</formula>
    </cfRule>
    <cfRule type="cellIs" dxfId="4516" priority="22" operator="equal">
      <formula>"Neutral"</formula>
    </cfRule>
    <cfRule type="cellIs" dxfId="4515" priority="23" operator="equal">
      <formula>"Minor Positive"</formula>
    </cfRule>
    <cfRule type="cellIs" dxfId="4514" priority="24" operator="equal">
      <formula>"Significant Positive"</formula>
    </cfRule>
  </conditionalFormatting>
  <conditionalFormatting sqref="J20">
    <cfRule type="cellIs" dxfId="4513" priority="7" operator="equal">
      <formula>"Significant Negative"</formula>
    </cfRule>
    <cfRule type="cellIs" dxfId="4512" priority="8" operator="equal">
      <formula>"Minor Negative"</formula>
    </cfRule>
    <cfRule type="cellIs" dxfId="4511" priority="9" operator="equal">
      <formula>"Uncertain"</formula>
    </cfRule>
    <cfRule type="cellIs" dxfId="4510" priority="10" operator="equal">
      <formula>"Neutral"</formula>
    </cfRule>
    <cfRule type="cellIs" dxfId="4509" priority="11" operator="equal">
      <formula>"Minor Positive"</formula>
    </cfRule>
    <cfRule type="cellIs" dxfId="4508" priority="12" operator="equal">
      <formula>"Significant Positive"</formula>
    </cfRule>
  </conditionalFormatting>
  <conditionalFormatting sqref="J28 J57">
    <cfRule type="cellIs" dxfId="4507" priority="97" operator="equal">
      <formula>"Neutral"</formula>
    </cfRule>
    <cfRule type="cellIs" dxfId="4506" priority="96" operator="equal">
      <formula>"Uncertain"</formula>
    </cfRule>
    <cfRule type="cellIs" dxfId="4505" priority="95" operator="equal">
      <formula>"Minor Negative"</formula>
    </cfRule>
    <cfRule type="cellIs" dxfId="4504" priority="94" operator="equal">
      <formula>"Significant Negative"</formula>
    </cfRule>
    <cfRule type="cellIs" dxfId="4503" priority="99" operator="equal">
      <formula>"Significant Positive"</formula>
    </cfRule>
    <cfRule type="cellIs" dxfId="4502" priority="98" operator="equal">
      <formula>"Minor Positive"</formula>
    </cfRule>
  </conditionalFormatting>
  <conditionalFormatting sqref="J36">
    <cfRule type="cellIs" dxfId="4501" priority="54" operator="equal">
      <formula>"Significant Positive"</formula>
    </cfRule>
    <cfRule type="cellIs" dxfId="4500" priority="53" operator="equal">
      <formula>"Minor Positive"</formula>
    </cfRule>
    <cfRule type="cellIs" dxfId="4499" priority="52" operator="equal">
      <formula>"Neutral"</formula>
    </cfRule>
    <cfRule type="cellIs" dxfId="4498" priority="51" operator="equal">
      <formula>"Uncertain"</formula>
    </cfRule>
    <cfRule type="cellIs" dxfId="4497" priority="50" operator="equal">
      <formula>"Minor Negative"</formula>
    </cfRule>
    <cfRule type="cellIs" dxfId="4496" priority="49" operator="equal">
      <formula>"Significant Negative"</formula>
    </cfRule>
  </conditionalFormatting>
  <conditionalFormatting sqref="J42">
    <cfRule type="cellIs" dxfId="4495" priority="47" operator="equal">
      <formula>"Minor Positive"</formula>
    </cfRule>
    <cfRule type="cellIs" dxfId="4494" priority="48" operator="equal">
      <formula>"Significant Positive"</formula>
    </cfRule>
    <cfRule type="cellIs" dxfId="4493" priority="46" operator="equal">
      <formula>"Neutral"</formula>
    </cfRule>
    <cfRule type="cellIs" dxfId="4492" priority="45" operator="equal">
      <formula>"Uncertain"</formula>
    </cfRule>
    <cfRule type="cellIs" dxfId="4491" priority="44" operator="equal">
      <formula>"Minor Negative"</formula>
    </cfRule>
    <cfRule type="cellIs" dxfId="4490" priority="43" operator="equal">
      <formula>"Significant Negative"</formula>
    </cfRule>
  </conditionalFormatting>
  <conditionalFormatting sqref="J47">
    <cfRule type="cellIs" dxfId="4489" priority="88" operator="equal">
      <formula>"Significant Negative"</formula>
    </cfRule>
    <cfRule type="cellIs" dxfId="4488" priority="89" operator="equal">
      <formula>"Minor Negative"</formula>
    </cfRule>
    <cfRule type="cellIs" dxfId="4487" priority="91" operator="equal">
      <formula>"Neutral"</formula>
    </cfRule>
    <cfRule type="cellIs" dxfId="4486" priority="92" operator="equal">
      <formula>"Minor Positive"</formula>
    </cfRule>
    <cfRule type="cellIs" dxfId="4485" priority="93" operator="equal">
      <formula>"Significant Positive"</formula>
    </cfRule>
    <cfRule type="cellIs" dxfId="4484" priority="90" operator="equal">
      <formula>"Uncertain"</formula>
    </cfRule>
  </conditionalFormatting>
  <conditionalFormatting sqref="J49">
    <cfRule type="cellIs" dxfId="4483" priority="39" operator="equal">
      <formula>"Uncertain"</formula>
    </cfRule>
    <cfRule type="cellIs" dxfId="4482" priority="40" operator="equal">
      <formula>"Neutral"</formula>
    </cfRule>
    <cfRule type="cellIs" dxfId="4481" priority="38" operator="equal">
      <formula>"Minor Negative"</formula>
    </cfRule>
    <cfRule type="cellIs" dxfId="4480" priority="41" operator="equal">
      <formula>"Minor Positive"</formula>
    </cfRule>
    <cfRule type="cellIs" dxfId="4479" priority="42" operator="equal">
      <formula>"Significant Positive"</formula>
    </cfRule>
    <cfRule type="cellIs" dxfId="4478" priority="37" operator="equal">
      <formula>"Significant Negative"</formula>
    </cfRule>
  </conditionalFormatting>
  <conditionalFormatting sqref="J54">
    <cfRule type="cellIs" dxfId="4477" priority="35" operator="equal">
      <formula>"Minor Positive"</formula>
    </cfRule>
    <cfRule type="cellIs" dxfId="4476" priority="34" operator="equal">
      <formula>"Neutral"</formula>
    </cfRule>
    <cfRule type="cellIs" dxfId="4475" priority="33" operator="equal">
      <formula>"Uncertain"</formula>
    </cfRule>
    <cfRule type="cellIs" dxfId="4474" priority="32" operator="equal">
      <formula>"Minor Negative"</formula>
    </cfRule>
    <cfRule type="cellIs" dxfId="4473" priority="31" operator="equal">
      <formula>"Significant Negative"</formula>
    </cfRule>
    <cfRule type="cellIs" dxfId="4472" priority="36" operator="equal">
      <formula>"Significant Positive"</formula>
    </cfRule>
  </conditionalFormatting>
  <conditionalFormatting sqref="J65">
    <cfRule type="cellIs" dxfId="4471" priority="29" operator="equal">
      <formula>"Minor Positive"</formula>
    </cfRule>
    <cfRule type="cellIs" dxfId="4470" priority="30" operator="equal">
      <formula>"Significant Positive"</formula>
    </cfRule>
    <cfRule type="cellIs" dxfId="4469" priority="28" operator="equal">
      <formula>"Neutral"</formula>
    </cfRule>
    <cfRule type="cellIs" dxfId="4468" priority="27" operator="equal">
      <formula>"Uncertain"</formula>
    </cfRule>
    <cfRule type="cellIs" dxfId="4467" priority="26" operator="equal">
      <formula>"Minor Negative"</formula>
    </cfRule>
    <cfRule type="cellIs" dxfId="4466" priority="25" operator="equal">
      <formula>"Significant Negative"</formula>
    </cfRule>
  </conditionalFormatting>
  <conditionalFormatting sqref="J72">
    <cfRule type="cellIs" dxfId="4465" priority="1" operator="equal">
      <formula>"Significant Negative"</formula>
    </cfRule>
    <cfRule type="cellIs" dxfId="4464" priority="6" operator="equal">
      <formula>"Significant Positive"</formula>
    </cfRule>
    <cfRule type="cellIs" dxfId="4463" priority="5" operator="equal">
      <formula>"Minor Positive"</formula>
    </cfRule>
    <cfRule type="cellIs" dxfId="4462" priority="4" operator="equal">
      <formula>"Neutral"</formula>
    </cfRule>
    <cfRule type="cellIs" dxfId="4461" priority="3" operator="equal">
      <formula>"Uncertain"</formula>
    </cfRule>
    <cfRule type="cellIs" dxfId="4460" priority="2" operator="equal">
      <formula>"Minor Negative"</formula>
    </cfRule>
  </conditionalFormatting>
  <conditionalFormatting sqref="J77 J84">
    <cfRule type="cellIs" dxfId="4459" priority="55" operator="equal">
      <formula>"Significant Negative"</formula>
    </cfRule>
    <cfRule type="cellIs" dxfId="4458" priority="57" operator="equal">
      <formula>"Uncertain"</formula>
    </cfRule>
    <cfRule type="cellIs" dxfId="4457" priority="58" operator="equal">
      <formula>"Neutral"</formula>
    </cfRule>
    <cfRule type="cellIs" dxfId="4456" priority="59" operator="equal">
      <formula>"Minor Positive"</formula>
    </cfRule>
    <cfRule type="cellIs" dxfId="4455" priority="60" operator="equal">
      <formula>"Significant Positive"</formula>
    </cfRule>
    <cfRule type="cellIs" dxfId="4454" priority="56" operator="equal">
      <formula>"Minor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ACE340B1-52FE-422F-8C4D-C1F48DDA0C9D}">
          <x14:formula1>
            <xm:f>'Drop downs'!$J$2:$J$3</xm:f>
          </x14:formula1>
          <xm:sqref>L8 L18 L20 L28 L36 L42 L84 L54 L57 L65 L72 L77 L47 L49</xm:sqref>
        </x14:dataValidation>
        <x14:dataValidation type="list" allowBlank="1" showInputMessage="1" showErrorMessage="1" xr:uid="{B2569FA8-7039-4C98-ADAA-329508C69ED3}">
          <x14:formula1>
            <xm:f>'Drop downs'!$B$2:$B$4</xm:f>
          </x14:formula1>
          <xm:sqref>E54 E65 E18 E28 E77 E84 E47 E36 E57 E49 E20 E42 E8 E72</xm:sqref>
        </x14:dataValidation>
        <x14:dataValidation type="list" allowBlank="1" showInputMessage="1" showErrorMessage="1" xr:uid="{320B005E-00DA-40D1-8DA4-B5F0E1CBA323}">
          <x14:formula1>
            <xm:f>'Drop downs'!$C$2:$C$5</xm:f>
          </x14:formula1>
          <xm:sqref>F54 F65 F18 F28 F77 F84 F47 F36 F57 F49 F20 F42 F8 F72</xm:sqref>
        </x14:dataValidation>
        <x14:dataValidation type="list" allowBlank="1" showInputMessage="1" showErrorMessage="1" xr:uid="{A1AE85EA-AB3D-461F-AD50-DCAB79EEF772}">
          <x14:formula1>
            <xm:f>'Drop downs'!$D$2:$D$7</xm:f>
          </x14:formula1>
          <xm:sqref>G54 G65 G18 G28 G77 G84 G47 G36 G57 G49 G20 G42 G8 G72</xm:sqref>
        </x14:dataValidation>
        <x14:dataValidation type="list" allowBlank="1" showInputMessage="1" showErrorMessage="1" xr:uid="{D9A7B9C9-AAA5-46A8-B764-FE0D5361B363}">
          <x14:formula1>
            <xm:f>'Drop downs'!$E$2:$E$6</xm:f>
          </x14:formula1>
          <xm:sqref>H54 H65 H18 H28 H77 H84 H47 H36 H57 H49 H20 H42 H8 H72</xm:sqref>
        </x14:dataValidation>
        <x14:dataValidation type="list" allowBlank="1" showInputMessage="1" showErrorMessage="1" xr:uid="{5C6CCCCE-5679-47D6-8509-7073DA12F9BE}">
          <x14:formula1>
            <xm:f>'Drop downs'!$F$2:$F$6</xm:f>
          </x14:formula1>
          <xm:sqref>I54 I65 I18 I28 I77 I84 I47 I36 I57 I49 I20 I42 I8 I72</xm:sqref>
        </x14:dataValidation>
        <x14:dataValidation type="list" allowBlank="1" showInputMessage="1" showErrorMessage="1" xr:uid="{032CFC1E-1DAF-4BB9-986B-E507BBBACCED}">
          <x14:formula1>
            <xm:f>'Drop downs'!$G$2:$G$7</xm:f>
          </x14:formula1>
          <xm:sqref>J54 J65 J18 J28 J77 J84 J47 J36 J57 J49 J20 J42 J8 J72</xm:sqref>
        </x14:dataValidation>
        <x14:dataValidation type="list" allowBlank="1" showInputMessage="1" showErrorMessage="1" xr:uid="{C525E985-3472-40CB-BDD1-85B2E678677C}">
          <x14:formula1>
            <xm:f>'Drop downs'!$A$2:$A$3</xm:f>
          </x14:formula1>
          <xm:sqref>D8:D87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EF4F2-5D2B-4D66-A561-A81849CC65D8}">
  <sheetPr codeName="Sheet96">
    <tabColor theme="4" tint="0.79998168889431442"/>
  </sheetPr>
  <dimension ref="A1:V98"/>
  <sheetViews>
    <sheetView topLeftCell="C1" zoomScale="85" zoomScaleNormal="85"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585</v>
      </c>
      <c r="D1" s="263"/>
      <c r="E1" s="263"/>
      <c r="F1" s="264"/>
      <c r="G1" s="16"/>
      <c r="I1" s="7"/>
      <c r="J1" s="7"/>
      <c r="K1" s="7"/>
    </row>
    <row r="2" spans="1:22" x14ac:dyDescent="0.35">
      <c r="A2" s="74" t="s">
        <v>29</v>
      </c>
      <c r="B2" s="9"/>
      <c r="C2" s="263" t="s">
        <v>471</v>
      </c>
      <c r="D2" s="263"/>
      <c r="E2" s="263"/>
      <c r="F2" s="264"/>
      <c r="I2" s="8"/>
      <c r="J2" s="8"/>
      <c r="K2" s="8"/>
    </row>
    <row r="3" spans="1:22" ht="48.65" customHeight="1" x14ac:dyDescent="0.35">
      <c r="A3" s="75" t="s">
        <v>30</v>
      </c>
      <c r="B3" s="4"/>
      <c r="C3" s="263" t="s">
        <v>586</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432</v>
      </c>
      <c r="F8" s="325" t="s">
        <v>441</v>
      </c>
      <c r="G8" s="325" t="s">
        <v>519</v>
      </c>
      <c r="H8" s="325" t="s">
        <v>421</v>
      </c>
      <c r="I8" s="325" t="s">
        <v>436</v>
      </c>
      <c r="J8" s="310" t="s">
        <v>157</v>
      </c>
      <c r="K8" s="319" t="s">
        <v>587</v>
      </c>
      <c r="L8" s="310"/>
      <c r="M8" s="314"/>
      <c r="N8" s="330"/>
      <c r="R8" s="12" t="str">
        <f>IF(OR(J8='Drop downs'!$G$7,J8='Drop downs'!$G$5), B8&amp;": "&amp;K8&amp;CHAR(10),"")</f>
        <v/>
      </c>
      <c r="S8" s="12" t="str">
        <f>IF(J8='Drop downs'!$G$2,B8&amp;": "&amp;K8&amp;""," ")</f>
        <v xml:space="preserve"> </v>
      </c>
      <c r="T8" s="12" t="str">
        <f>IF(GR8_Shopfronts_and_Forecourts!E8='Drop downs'!$B$6,GR8_Shopfronts_and_Forecourts!B8&amp;": "&amp;GR8_Shopfronts_and_Forecourts!K8&amp;"","")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x14ac:dyDescent="0.35">
      <c r="A14" s="317"/>
      <c r="B14" s="328"/>
      <c r="C14" s="24" t="s">
        <v>327</v>
      </c>
      <c r="D14" s="24" t="s">
        <v>250</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15" thickBot="1" x14ac:dyDescent="0.4">
      <c r="A17" s="318"/>
      <c r="B17" s="267"/>
      <c r="C17" s="19" t="s">
        <v>330</v>
      </c>
      <c r="D17" s="24" t="s">
        <v>254</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435</v>
      </c>
      <c r="L18" s="310"/>
      <c r="M18" s="314"/>
      <c r="N18" s="330"/>
      <c r="R18" s="12" t="str">
        <f>IF(OR(J18='Drop downs'!$G$7,J18='Drop downs'!$G$5), B18&amp;": "&amp;K18&amp;CHAR(10),"")</f>
        <v/>
      </c>
      <c r="S18" s="12" t="str">
        <f>IF(J18='Drop downs'!$G$2,B18&amp;": "&amp;K18&amp;""," ")</f>
        <v xml:space="preserve"> </v>
      </c>
      <c r="T18" s="12" t="str">
        <f>IF(GR8_Shopfronts_and_Forecourts!E18='Drop downs'!$B$6,GR8_Shopfronts_and_Forecourts!B18&amp;": "&amp;GR8_Shopfronts_and_Forecourts!K18&amp;"","")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3" thickBot="1" x14ac:dyDescent="0.4">
      <c r="A20" s="316" t="s">
        <v>334</v>
      </c>
      <c r="B20" s="307" t="s">
        <v>118</v>
      </c>
      <c r="C20" s="79" t="s">
        <v>335</v>
      </c>
      <c r="D20" s="86" t="s">
        <v>254</v>
      </c>
      <c r="E20" s="310" t="s">
        <v>418</v>
      </c>
      <c r="F20" s="310" t="s">
        <v>419</v>
      </c>
      <c r="G20" s="310" t="s">
        <v>519</v>
      </c>
      <c r="H20" s="310" t="s">
        <v>421</v>
      </c>
      <c r="I20" s="310" t="s">
        <v>436</v>
      </c>
      <c r="J20" s="310" t="s">
        <v>157</v>
      </c>
      <c r="K20" s="319" t="s">
        <v>588</v>
      </c>
      <c r="L20" s="310"/>
      <c r="M20" s="314"/>
      <c r="N20" s="330"/>
      <c r="R20" s="12" t="str">
        <f>IF(OR(J20='Drop downs'!$G$7,J20='Drop downs'!$G$5), B20&amp;": "&amp;K20&amp;CHAR(10),"")</f>
        <v/>
      </c>
      <c r="S20" s="12" t="str">
        <f>IF(J20='Drop downs'!$G$2,B20&amp;": "&amp;K20&amp;""," ")</f>
        <v xml:space="preserve"> </v>
      </c>
      <c r="T20" s="12" t="str">
        <f>IF(GR8_Shopfronts_and_Forecourts!E20='Drop downs'!$B$6,GR8_Shopfronts_and_Forecourts!B20&amp;": "&amp;GR8_Shopfronts_and_Forecourts!K20&amp;"","")</f>
        <v/>
      </c>
      <c r="U20" t="str">
        <f t="shared" si="0"/>
        <v/>
      </c>
      <c r="V20" t="str">
        <f>IF(N20&gt;0,B20&amp;":"&amp;N20&amp;"
","")</f>
        <v/>
      </c>
    </row>
    <row r="21" spans="1:22" ht="15" customHeight="1" thickBot="1" x14ac:dyDescent="0.4">
      <c r="A21" s="317"/>
      <c r="B21" s="308"/>
      <c r="C21" s="3" t="s">
        <v>336</v>
      </c>
      <c r="D21" s="86" t="s">
        <v>254</v>
      </c>
      <c r="E21" s="298"/>
      <c r="F21" s="298"/>
      <c r="G21" s="298"/>
      <c r="H21" s="298"/>
      <c r="I21" s="298"/>
      <c r="J21" s="298"/>
      <c r="K21" s="236"/>
      <c r="L21" s="298"/>
      <c r="M21" s="233"/>
      <c r="N21" s="331"/>
      <c r="R21" s="12"/>
      <c r="S21" s="12"/>
      <c r="T21" s="12"/>
    </row>
    <row r="22" spans="1:22" ht="14.5" customHeight="1" thickBot="1" x14ac:dyDescent="0.4">
      <c r="A22" s="317"/>
      <c r="B22" s="308"/>
      <c r="C22" s="3" t="s">
        <v>337</v>
      </c>
      <c r="D22" s="86" t="s">
        <v>254</v>
      </c>
      <c r="E22" s="298"/>
      <c r="F22" s="298"/>
      <c r="G22" s="298"/>
      <c r="H22" s="298"/>
      <c r="I22" s="298"/>
      <c r="J22" s="298"/>
      <c r="K22" s="236"/>
      <c r="L22" s="298"/>
      <c r="M22" s="233"/>
      <c r="N22" s="331"/>
      <c r="R22" s="12"/>
      <c r="S22" s="12"/>
      <c r="T22" s="12"/>
    </row>
    <row r="23" spans="1:22" ht="15" thickBot="1" x14ac:dyDescent="0.4">
      <c r="A23" s="317"/>
      <c r="B23" s="308"/>
      <c r="C23" s="3" t="s">
        <v>338</v>
      </c>
      <c r="D23" s="86" t="s">
        <v>254</v>
      </c>
      <c r="E23" s="298"/>
      <c r="F23" s="298"/>
      <c r="G23" s="298"/>
      <c r="H23" s="298"/>
      <c r="I23" s="298"/>
      <c r="J23" s="298"/>
      <c r="K23" s="236"/>
      <c r="L23" s="298"/>
      <c r="M23" s="233"/>
      <c r="N23" s="331"/>
      <c r="R23" s="12"/>
      <c r="S23" s="12"/>
      <c r="T23" s="12"/>
    </row>
    <row r="24" spans="1:22" ht="14.5" customHeight="1" x14ac:dyDescent="0.35">
      <c r="A24" s="317"/>
      <c r="B24" s="308"/>
      <c r="C24" s="3" t="s">
        <v>339</v>
      </c>
      <c r="D24" s="86" t="s">
        <v>254</v>
      </c>
      <c r="E24" s="298"/>
      <c r="F24" s="298"/>
      <c r="G24" s="298"/>
      <c r="H24" s="298"/>
      <c r="I24" s="298"/>
      <c r="J24" s="298"/>
      <c r="K24" s="236"/>
      <c r="L24" s="298"/>
      <c r="M24" s="233"/>
      <c r="N24" s="331"/>
      <c r="R24" s="12"/>
      <c r="S24" s="12"/>
      <c r="T24" s="12"/>
    </row>
    <row r="25" spans="1:22" ht="29" x14ac:dyDescent="0.35">
      <c r="A25" s="317"/>
      <c r="B25" s="308"/>
      <c r="C25" s="3" t="s">
        <v>340</v>
      </c>
      <c r="D25" s="24" t="s">
        <v>250</v>
      </c>
      <c r="E25" s="298"/>
      <c r="F25" s="298"/>
      <c r="G25" s="298"/>
      <c r="H25" s="298"/>
      <c r="I25" s="298"/>
      <c r="J25" s="298"/>
      <c r="K25" s="236"/>
      <c r="L25" s="298"/>
      <c r="M25" s="233"/>
      <c r="N25" s="331"/>
      <c r="R25" s="12"/>
      <c r="S25" s="12"/>
      <c r="T25" s="12"/>
    </row>
    <row r="26" spans="1:22" ht="14.5" customHeight="1" x14ac:dyDescent="0.35">
      <c r="A26" s="317"/>
      <c r="B26" s="308"/>
      <c r="C26" s="3" t="s">
        <v>341</v>
      </c>
      <c r="D26" s="24" t="s">
        <v>250</v>
      </c>
      <c r="E26" s="298"/>
      <c r="F26" s="298"/>
      <c r="G26" s="298"/>
      <c r="H26" s="298"/>
      <c r="I26" s="298"/>
      <c r="J26" s="298"/>
      <c r="K26" s="236"/>
      <c r="L26" s="298"/>
      <c r="M26" s="233"/>
      <c r="N26" s="331"/>
      <c r="R26" s="12"/>
      <c r="S26" s="12"/>
      <c r="T26" s="12"/>
    </row>
    <row r="27" spans="1:22" ht="29.5" thickBot="1" x14ac:dyDescent="0.4">
      <c r="A27" s="318"/>
      <c r="B27" s="309"/>
      <c r="C27" s="15" t="s">
        <v>342</v>
      </c>
      <c r="D27" s="19" t="s">
        <v>250</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250</v>
      </c>
      <c r="E28" s="310" t="s">
        <v>418</v>
      </c>
      <c r="F28" s="310" t="s">
        <v>419</v>
      </c>
      <c r="G28" s="310" t="s">
        <v>519</v>
      </c>
      <c r="H28" s="310" t="s">
        <v>421</v>
      </c>
      <c r="I28" s="310" t="s">
        <v>436</v>
      </c>
      <c r="J28" s="310" t="s">
        <v>157</v>
      </c>
      <c r="K28" s="319" t="s">
        <v>589</v>
      </c>
      <c r="L28" s="310"/>
      <c r="M28" s="314"/>
      <c r="N28" s="330"/>
      <c r="R28" s="12" t="str">
        <f>IF(OR(J28='Drop downs'!$G$7,J28='Drop downs'!$G$5), B28&amp;": "&amp;K28&amp;CHAR(10),"")</f>
        <v/>
      </c>
      <c r="S28" s="12" t="str">
        <f>IF(J28='Drop downs'!$G$2,B28&amp;": "&amp;K28&amp;""," ")</f>
        <v xml:space="preserve"> </v>
      </c>
      <c r="T28" s="12" t="str">
        <f>IF(GR8_Shopfronts_and_Forecourts!E28='Drop downs'!$B$6,GR8_Shopfronts_and_Forecourts!B28&amp;": "&amp;GR8_Shopfronts_and_Forecourts!K28&amp;"","")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22"/>
      <c r="B35" s="309"/>
      <c r="C35" s="93" t="s">
        <v>351</v>
      </c>
      <c r="D35" s="3" t="s">
        <v>254</v>
      </c>
      <c r="E35" s="299"/>
      <c r="F35" s="299"/>
      <c r="G35" s="299"/>
      <c r="H35" s="299"/>
      <c r="I35" s="299"/>
      <c r="J35" s="299"/>
      <c r="K35" s="301"/>
      <c r="L35" s="299"/>
      <c r="M35" s="303"/>
      <c r="N35" s="333"/>
      <c r="R35" s="12"/>
      <c r="S35" s="12"/>
      <c r="T35" s="12"/>
    </row>
    <row r="36" spans="1:22" ht="14.5" customHeight="1" x14ac:dyDescent="0.35">
      <c r="A36" s="321" t="s">
        <v>352</v>
      </c>
      <c r="B36" s="307" t="s">
        <v>120</v>
      </c>
      <c r="C36" s="82" t="s">
        <v>353</v>
      </c>
      <c r="D36" s="82" t="s">
        <v>254</v>
      </c>
      <c r="E36" s="310" t="s">
        <v>101</v>
      </c>
      <c r="F36" s="310" t="s">
        <v>101</v>
      </c>
      <c r="G36" s="310" t="s">
        <v>101</v>
      </c>
      <c r="H36" s="310" t="s">
        <v>101</v>
      </c>
      <c r="I36" s="310" t="s">
        <v>101</v>
      </c>
      <c r="J36" s="310" t="s">
        <v>159</v>
      </c>
      <c r="K36" s="319" t="s">
        <v>435</v>
      </c>
      <c r="L36" s="272"/>
      <c r="M36" s="302"/>
      <c r="N36" s="334"/>
      <c r="R36" s="12" t="str">
        <f>IF(OR(J36='Drop downs'!$G$7,J36='Drop downs'!$G$5), B36&amp;": "&amp;K36&amp;CHAR(10),"")</f>
        <v/>
      </c>
      <c r="S36" s="12" t="str">
        <f>IF(J36='Drop downs'!$G$2,B36&amp;": "&amp;K36&amp;""," ")</f>
        <v xml:space="preserve"> </v>
      </c>
      <c r="T36" s="12" t="str">
        <f>IF(GR8_Shopfronts_and_Forecourts!E36='Drop downs'!$B$6,GR8_Shopfronts_and_Forecourts!B36&amp;": "&amp;GR8_Shopfronts_and_Forecourts!K36&amp;"","")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22"/>
      <c r="B41" s="309"/>
      <c r="C41" s="80" t="s">
        <v>358</v>
      </c>
      <c r="D41" s="3" t="s">
        <v>254</v>
      </c>
      <c r="E41" s="299"/>
      <c r="F41" s="299"/>
      <c r="G41" s="299"/>
      <c r="H41" s="299"/>
      <c r="I41" s="299"/>
      <c r="J41" s="299"/>
      <c r="K41" s="301"/>
      <c r="L41" s="299"/>
      <c r="M41" s="303"/>
      <c r="N41" s="333"/>
      <c r="R41" s="12"/>
      <c r="S41" s="12"/>
      <c r="T41" s="12"/>
    </row>
    <row r="42" spans="1:22" ht="29" x14ac:dyDescent="0.35">
      <c r="A42" s="321" t="s">
        <v>359</v>
      </c>
      <c r="B42" s="307" t="s">
        <v>121</v>
      </c>
      <c r="C42" s="82" t="s">
        <v>360</v>
      </c>
      <c r="D42" s="82" t="s">
        <v>254</v>
      </c>
      <c r="E42" s="272" t="s">
        <v>101</v>
      </c>
      <c r="F42" s="272" t="s">
        <v>101</v>
      </c>
      <c r="G42" s="272" t="s">
        <v>101</v>
      </c>
      <c r="H42" s="272" t="s">
        <v>101</v>
      </c>
      <c r="I42" s="272" t="s">
        <v>101</v>
      </c>
      <c r="J42" s="272" t="s">
        <v>159</v>
      </c>
      <c r="K42" s="300" t="s">
        <v>435</v>
      </c>
      <c r="L42" s="272"/>
      <c r="M42" s="302"/>
      <c r="N42" s="334"/>
      <c r="R42" s="12" t="str">
        <f>IF(OR(J42='Drop downs'!$G$7,J42='Drop downs'!$G$5), B42&amp;": "&amp;K42&amp;CHAR(10),"")</f>
        <v/>
      </c>
      <c r="S42" s="12" t="str">
        <f>IF(J42='Drop downs'!$G$2,B42&amp;": "&amp;K42&amp;""," ")</f>
        <v xml:space="preserve"> </v>
      </c>
      <c r="T42" s="12" t="str">
        <f>IF(GR8_Shopfronts_and_Forecourts!E42='Drop downs'!$B$6,GR8_Shopfronts_and_Forecourts!B42&amp;": "&amp;GR8_Shopfronts_and_Forecourts!K42&amp;"","")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22"/>
      <c r="B46" s="309"/>
      <c r="C46" s="80" t="s">
        <v>364</v>
      </c>
      <c r="D46" s="3" t="s">
        <v>254</v>
      </c>
      <c r="E46" s="299"/>
      <c r="F46" s="299"/>
      <c r="G46" s="299"/>
      <c r="H46" s="299"/>
      <c r="I46" s="299"/>
      <c r="J46" s="299"/>
      <c r="K46" s="301"/>
      <c r="L46" s="299"/>
      <c r="M46" s="303"/>
      <c r="N46" s="333"/>
      <c r="R46" s="12"/>
      <c r="S46" s="12"/>
      <c r="T46" s="12"/>
    </row>
    <row r="47" spans="1:22" ht="43.5" x14ac:dyDescent="0.35">
      <c r="A47" s="321" t="s">
        <v>365</v>
      </c>
      <c r="B47" s="307" t="s">
        <v>122</v>
      </c>
      <c r="C47" s="82" t="s">
        <v>366</v>
      </c>
      <c r="D47" s="82" t="s">
        <v>254</v>
      </c>
      <c r="E47" s="272" t="s">
        <v>101</v>
      </c>
      <c r="F47" s="272" t="s">
        <v>101</v>
      </c>
      <c r="G47" s="272" t="s">
        <v>101</v>
      </c>
      <c r="H47" s="272" t="s">
        <v>101</v>
      </c>
      <c r="I47" s="272" t="s">
        <v>101</v>
      </c>
      <c r="J47" s="272" t="s">
        <v>159</v>
      </c>
      <c r="K47" s="300" t="s">
        <v>435</v>
      </c>
      <c r="L47" s="272"/>
      <c r="M47" s="302"/>
      <c r="N47" s="334"/>
      <c r="R47" s="12" t="str">
        <f>IF(OR(J47='Drop downs'!$G$7,J47='Drop downs'!$G$5), B47&amp;": "&amp;K47&amp;CHAR(10),"")</f>
        <v/>
      </c>
      <c r="S47" s="12" t="str">
        <f>IF(J47='Drop downs'!$G$2,B47&amp;": "&amp;K47&amp;""," ")</f>
        <v xml:space="preserve"> </v>
      </c>
      <c r="T47" s="12" t="str">
        <f>IF(GR8_Shopfronts_and_Forecourts!E47='Drop downs'!$B$6,GR8_Shopfronts_and_Forecourts!B47&amp;": "&amp;GR8_Shopfronts_and_Forecourts!K47&amp;"","")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IF(GR8_Shopfronts_and_Forecourts!E48='Drop downs'!$B$6,GR8_Shopfronts_and_Forecourts!B48&amp;": "&amp;GR8_Shopfronts_and_Forecourts!K48&amp;"","")</f>
        <v xml:space="preserve">: </v>
      </c>
    </row>
    <row r="49" spans="1:22" ht="29" x14ac:dyDescent="0.35">
      <c r="A49" s="316" t="s">
        <v>368</v>
      </c>
      <c r="B49" s="307" t="s">
        <v>123</v>
      </c>
      <c r="C49" s="86" t="s">
        <v>369</v>
      </c>
      <c r="D49" s="86" t="s">
        <v>254</v>
      </c>
      <c r="E49" s="310" t="s">
        <v>101</v>
      </c>
      <c r="F49" s="310" t="s">
        <v>101</v>
      </c>
      <c r="G49" s="310" t="s">
        <v>101</v>
      </c>
      <c r="H49" s="344" t="s">
        <v>101</v>
      </c>
      <c r="I49" s="310" t="s">
        <v>101</v>
      </c>
      <c r="J49" s="310" t="s">
        <v>159</v>
      </c>
      <c r="K49" s="319" t="s">
        <v>435</v>
      </c>
      <c r="L49" s="310"/>
      <c r="M49" s="314"/>
      <c r="N49" s="330"/>
      <c r="R49" s="12" t="str">
        <f>IF(OR(J49='Drop downs'!$G$7,J49='Drop downs'!$G$5), B49&amp;": "&amp;K49&amp;CHAR(10),"")</f>
        <v/>
      </c>
      <c r="S49" s="12" t="str">
        <f>IF(J49='Drop downs'!$G$2,B49&amp;": "&amp;K49&amp;""," ")</f>
        <v xml:space="preserve"> </v>
      </c>
      <c r="T49" s="12" t="str">
        <f>IF(GR8_Shopfronts_and_Forecourts!E49='Drop downs'!$B$6,GR8_Shopfronts_and_Forecourts!B49&amp;": "&amp;GR8_Shopfronts_and_Forecourts!K49&amp;"","")</f>
        <v/>
      </c>
      <c r="U49" t="str">
        <f t="shared" si="0"/>
        <v/>
      </c>
      <c r="V49" t="str">
        <f>IF(N49&gt;0,B49&amp;":"&amp;N49&amp;"
","")</f>
        <v/>
      </c>
    </row>
    <row r="50" spans="1:22" x14ac:dyDescent="0.35">
      <c r="A50" s="317"/>
      <c r="B50" s="308"/>
      <c r="C50" s="24" t="s">
        <v>370</v>
      </c>
      <c r="D50" s="24" t="s">
        <v>254</v>
      </c>
      <c r="E50" s="298"/>
      <c r="F50" s="298"/>
      <c r="G50" s="298"/>
      <c r="H50" s="271"/>
      <c r="I50" s="298"/>
      <c r="J50" s="298"/>
      <c r="K50" s="236"/>
      <c r="L50" s="298"/>
      <c r="M50" s="233"/>
      <c r="N50" s="331"/>
      <c r="R50" s="12"/>
      <c r="S50" s="12"/>
      <c r="T50" s="12"/>
    </row>
    <row r="51" spans="1:22" x14ac:dyDescent="0.35">
      <c r="A51" s="317"/>
      <c r="B51" s="308"/>
      <c r="C51" s="97" t="s">
        <v>371</v>
      </c>
      <c r="D51" s="24" t="s">
        <v>254</v>
      </c>
      <c r="E51" s="298"/>
      <c r="F51" s="298"/>
      <c r="G51" s="298"/>
      <c r="H51" s="271"/>
      <c r="I51" s="298"/>
      <c r="J51" s="298"/>
      <c r="K51" s="236"/>
      <c r="L51" s="298"/>
      <c r="M51" s="233"/>
      <c r="N51" s="331"/>
      <c r="R51" s="12"/>
      <c r="S51" s="12"/>
      <c r="T51" s="12"/>
    </row>
    <row r="52" spans="1:22" x14ac:dyDescent="0.35">
      <c r="A52" s="317"/>
      <c r="B52" s="308"/>
      <c r="C52" s="24" t="s">
        <v>372</v>
      </c>
      <c r="D52" s="24" t="s">
        <v>254</v>
      </c>
      <c r="E52" s="298"/>
      <c r="F52" s="298"/>
      <c r="G52" s="298"/>
      <c r="H52" s="271"/>
      <c r="I52" s="298"/>
      <c r="J52" s="298"/>
      <c r="K52" s="236"/>
      <c r="L52" s="298"/>
      <c r="M52" s="233"/>
      <c r="N52" s="331"/>
      <c r="R52" s="12"/>
      <c r="S52" s="12"/>
      <c r="T52" s="12"/>
    </row>
    <row r="53" spans="1:22" ht="15" thickBot="1" x14ac:dyDescent="0.4">
      <c r="A53" s="318"/>
      <c r="B53" s="309"/>
      <c r="C53" s="19" t="s">
        <v>373</v>
      </c>
      <c r="D53" s="24" t="s">
        <v>254</v>
      </c>
      <c r="E53" s="270"/>
      <c r="F53" s="270"/>
      <c r="G53" s="270"/>
      <c r="H53" s="345"/>
      <c r="I53" s="270"/>
      <c r="J53" s="270"/>
      <c r="K53" s="32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435</v>
      </c>
      <c r="L54" s="310"/>
      <c r="M54" s="314"/>
      <c r="N54" s="330"/>
      <c r="R54" s="12" t="str">
        <f>IF(OR(J54='Drop downs'!$G$7,J54='Drop downs'!$G$5), B54&amp;": "&amp;K54&amp;CHAR(10),"")</f>
        <v/>
      </c>
      <c r="S54" s="12" t="str">
        <f>IF(J54='Drop downs'!$G$2,B54&amp;": "&amp;K54&amp;""," ")</f>
        <v xml:space="preserve"> </v>
      </c>
      <c r="T54" s="12" t="str">
        <f>IF(GR8_Shopfronts_and_Forecourts!E54='Drop downs'!$B$6,GR8_Shopfronts_and_Forecourts!B54&amp;": "&amp;GR8_Shopfronts_and_Forecourts!K54&amp;"","")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ht="14.5" customHeight="1" x14ac:dyDescent="0.35">
      <c r="A57" s="316" t="s">
        <v>378</v>
      </c>
      <c r="B57" s="307" t="s">
        <v>125</v>
      </c>
      <c r="C57" s="86" t="s">
        <v>379</v>
      </c>
      <c r="D57" s="86" t="s">
        <v>254</v>
      </c>
      <c r="E57" s="310" t="s">
        <v>101</v>
      </c>
      <c r="F57" s="310" t="s">
        <v>101</v>
      </c>
      <c r="G57" s="310" t="s">
        <v>101</v>
      </c>
      <c r="H57" s="310" t="s">
        <v>101</v>
      </c>
      <c r="I57" s="310" t="s">
        <v>101</v>
      </c>
      <c r="J57" s="310" t="s">
        <v>159</v>
      </c>
      <c r="K57" s="319" t="s">
        <v>435</v>
      </c>
      <c r="L57" s="310"/>
      <c r="M57" s="314"/>
      <c r="N57" s="330"/>
      <c r="R57" s="12" t="str">
        <f>IF(OR(J57='Drop downs'!$G$7,J57='Drop downs'!$G$5), B57&amp;": "&amp;K57&amp;CHAR(10),"")</f>
        <v/>
      </c>
      <c r="S57" s="12" t="str">
        <f>IF(J57='Drop downs'!$G$2,B57&amp;": "&amp;K57&amp;""," ")</f>
        <v xml:space="preserve"> </v>
      </c>
      <c r="T57" s="12" t="str">
        <f>IF(GR8_Shopfronts_and_Forecourts!E57='Drop downs'!$B$6,GR8_Shopfronts_and_Forecourts!B57&amp;": "&amp;GR8_Shopfronts_and_Forecourts!K57&amp;"","")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254</v>
      </c>
      <c r="E60" s="298"/>
      <c r="F60" s="298"/>
      <c r="G60" s="298"/>
      <c r="H60" s="298"/>
      <c r="I60" s="298"/>
      <c r="J60" s="298"/>
      <c r="K60" s="236"/>
      <c r="L60" s="298"/>
      <c r="M60" s="233"/>
      <c r="N60" s="331"/>
      <c r="R60" s="12"/>
      <c r="S60" s="12"/>
      <c r="T60" s="12"/>
    </row>
    <row r="61" spans="1:22" x14ac:dyDescent="0.35">
      <c r="A61" s="317"/>
      <c r="B61" s="308"/>
      <c r="C61" s="24" t="s">
        <v>383</v>
      </c>
      <c r="D61" s="24" t="s">
        <v>254</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24" t="s">
        <v>254</v>
      </c>
      <c r="E64" s="270"/>
      <c r="F64" s="270"/>
      <c r="G64" s="270"/>
      <c r="H64" s="270"/>
      <c r="I64" s="270"/>
      <c r="J64" s="270"/>
      <c r="K64" s="320"/>
      <c r="L64" s="270"/>
      <c r="M64" s="315"/>
      <c r="N64" s="332"/>
      <c r="R64" s="12"/>
      <c r="S64" s="12"/>
      <c r="T64" s="12"/>
    </row>
    <row r="65" spans="1:22" x14ac:dyDescent="0.35">
      <c r="A65" s="316" t="s">
        <v>387</v>
      </c>
      <c r="B65" s="307" t="s">
        <v>126</v>
      </c>
      <c r="C65" s="85" t="s">
        <v>388</v>
      </c>
      <c r="D65" s="86" t="s">
        <v>250</v>
      </c>
      <c r="E65" s="310" t="s">
        <v>418</v>
      </c>
      <c r="F65" s="310" t="s">
        <v>441</v>
      </c>
      <c r="G65" s="310" t="s">
        <v>519</v>
      </c>
      <c r="H65" s="310" t="s">
        <v>421</v>
      </c>
      <c r="I65" s="310" t="s">
        <v>436</v>
      </c>
      <c r="J65" s="310" t="s">
        <v>157</v>
      </c>
      <c r="K65" s="319" t="s">
        <v>590</v>
      </c>
      <c r="L65" s="310"/>
      <c r="M65" s="314"/>
      <c r="N65" s="330"/>
      <c r="R65" s="12" t="str">
        <f>IF(OR(J65='Drop downs'!$G$7,J65='Drop downs'!$G$5), B65&amp;": "&amp;K65&amp;CHAR(10),"")</f>
        <v/>
      </c>
      <c r="S65" s="12" t="str">
        <f>IF(J65='Drop downs'!$G$2,B65&amp;": "&amp;K65&amp;""," ")</f>
        <v xml:space="preserve"> </v>
      </c>
      <c r="T65" s="12" t="str">
        <f>IF(GR8_Shopfronts_and_Forecourts!E65='Drop downs'!$B$6,GR8_Shopfronts_and_Forecourts!B65&amp;": "&amp;GR8_Shopfronts_and_Forecourts!K65&amp;"","")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70"/>
      <c r="F71" s="270"/>
      <c r="G71" s="270"/>
      <c r="H71" s="270"/>
      <c r="I71" s="270"/>
      <c r="J71" s="270"/>
      <c r="K71" s="320"/>
      <c r="L71" s="270"/>
      <c r="M71" s="315"/>
      <c r="N71" s="332"/>
      <c r="R71" s="12"/>
      <c r="S71" s="12"/>
      <c r="T71" s="12"/>
    </row>
    <row r="72" spans="1:22" x14ac:dyDescent="0.35">
      <c r="A72" s="316" t="s">
        <v>395</v>
      </c>
      <c r="B72" s="307" t="s">
        <v>127</v>
      </c>
      <c r="C72" s="85" t="s">
        <v>396</v>
      </c>
      <c r="D72" s="86" t="s">
        <v>250</v>
      </c>
      <c r="E72" s="310" t="s">
        <v>418</v>
      </c>
      <c r="F72" s="310" t="s">
        <v>441</v>
      </c>
      <c r="G72" s="310" t="s">
        <v>519</v>
      </c>
      <c r="H72" s="310" t="s">
        <v>421</v>
      </c>
      <c r="I72" s="310" t="s">
        <v>436</v>
      </c>
      <c r="J72" s="310" t="s">
        <v>157</v>
      </c>
      <c r="K72" s="311" t="s">
        <v>591</v>
      </c>
      <c r="L72" s="310"/>
      <c r="M72" s="314"/>
      <c r="N72" s="330"/>
      <c r="R72" s="12" t="str">
        <f>IF(OR(J72='Drop downs'!$G$7,J72='Drop downs'!$G$5), B72&amp;": "&amp;K72&amp;CHAR(10),"")</f>
        <v/>
      </c>
      <c r="S72" s="12" t="str">
        <f>IF(J72='Drop downs'!$G$2,B72&amp;": "&amp;K72&amp;""," ")</f>
        <v xml:space="preserve"> </v>
      </c>
      <c r="T72" s="12" t="str">
        <f>IF(GR8_Shopfronts_and_Forecourts!E72='Drop downs'!$B$6,GR8_Shopfronts_and_Forecourts!B72&amp;": "&amp;GR8_Shopfronts_and_Forecourts!K72&amp;"","")</f>
        <v/>
      </c>
      <c r="U72" t="str">
        <f t="shared" si="0"/>
        <v/>
      </c>
      <c r="V72" t="str">
        <f>IF(N72&gt;0,B72&amp;":"&amp;N72&amp;"
","")</f>
        <v/>
      </c>
    </row>
    <row r="73" spans="1:22" x14ac:dyDescent="0.35">
      <c r="A73" s="317"/>
      <c r="B73" s="308"/>
      <c r="C73" s="83" t="s">
        <v>397</v>
      </c>
      <c r="D73" s="24" t="s">
        <v>250</v>
      </c>
      <c r="E73" s="298"/>
      <c r="F73" s="298"/>
      <c r="G73" s="298"/>
      <c r="H73" s="298"/>
      <c r="I73" s="298"/>
      <c r="J73" s="298"/>
      <c r="K73" s="312"/>
      <c r="L73" s="298"/>
      <c r="M73" s="233"/>
      <c r="N73" s="331"/>
      <c r="R73" s="12"/>
      <c r="S73" s="12"/>
      <c r="T73" s="12"/>
    </row>
    <row r="74" spans="1:22" x14ac:dyDescent="0.35">
      <c r="A74" s="317"/>
      <c r="B74" s="308"/>
      <c r="C74" s="83" t="s">
        <v>398</v>
      </c>
      <c r="D74" s="24" t="s">
        <v>254</v>
      </c>
      <c r="E74" s="298"/>
      <c r="F74" s="298"/>
      <c r="G74" s="298"/>
      <c r="H74" s="298"/>
      <c r="I74" s="298"/>
      <c r="J74" s="298"/>
      <c r="K74" s="312"/>
      <c r="L74" s="298"/>
      <c r="M74" s="233"/>
      <c r="N74" s="331"/>
      <c r="R74" s="12"/>
      <c r="S74" s="12"/>
      <c r="T74" s="12"/>
    </row>
    <row r="75" spans="1:22" x14ac:dyDescent="0.35">
      <c r="A75" s="317"/>
      <c r="B75" s="308"/>
      <c r="C75" s="83" t="s">
        <v>399</v>
      </c>
      <c r="D75" s="24" t="s">
        <v>254</v>
      </c>
      <c r="E75" s="298"/>
      <c r="F75" s="298"/>
      <c r="G75" s="298"/>
      <c r="H75" s="298"/>
      <c r="I75" s="298"/>
      <c r="J75" s="298"/>
      <c r="K75" s="312"/>
      <c r="L75" s="298"/>
      <c r="M75" s="233"/>
      <c r="N75" s="331"/>
      <c r="R75" s="12"/>
      <c r="S75" s="12"/>
      <c r="T75" s="12"/>
    </row>
    <row r="76" spans="1:22" ht="15" thickBot="1" x14ac:dyDescent="0.4">
      <c r="A76" s="322"/>
      <c r="B76" s="309"/>
      <c r="C76" s="87" t="s">
        <v>400</v>
      </c>
      <c r="D76" s="24" t="s">
        <v>254</v>
      </c>
      <c r="E76" s="299"/>
      <c r="F76" s="299"/>
      <c r="G76" s="299"/>
      <c r="H76" s="299"/>
      <c r="I76" s="299"/>
      <c r="J76" s="299"/>
      <c r="K76" s="313"/>
      <c r="L76" s="299"/>
      <c r="M76" s="303"/>
      <c r="N76" s="333"/>
      <c r="R76" s="12"/>
      <c r="S76" s="12"/>
      <c r="T76" s="12"/>
    </row>
    <row r="77" spans="1:22" ht="14.5" customHeight="1" x14ac:dyDescent="0.35">
      <c r="A77" s="304" t="s">
        <v>401</v>
      </c>
      <c r="B77" s="307" t="s">
        <v>128</v>
      </c>
      <c r="C77" s="91" t="s">
        <v>402</v>
      </c>
      <c r="D77" s="82" t="s">
        <v>254</v>
      </c>
      <c r="E77" s="272" t="s">
        <v>101</v>
      </c>
      <c r="F77" s="272" t="s">
        <v>101</v>
      </c>
      <c r="G77" s="272" t="s">
        <v>101</v>
      </c>
      <c r="H77" s="272" t="s">
        <v>101</v>
      </c>
      <c r="I77" s="272" t="s">
        <v>101</v>
      </c>
      <c r="J77" s="272" t="s">
        <v>159</v>
      </c>
      <c r="K77" s="300" t="s">
        <v>435</v>
      </c>
      <c r="L77" s="272"/>
      <c r="M77" s="302"/>
      <c r="N77" s="334"/>
      <c r="R77" s="12" t="str">
        <f>IF(OR(J77='Drop downs'!$G$7,J77='Drop downs'!$G$5), B77&amp;": "&amp;K77&amp;CHAR(10),"")</f>
        <v/>
      </c>
      <c r="S77" s="12" t="str">
        <f>IF(J77='Drop downs'!$G$2,B77&amp;": "&amp;K77&amp;""," ")</f>
        <v xml:space="preserve"> </v>
      </c>
      <c r="T77" s="12" t="str">
        <f>IF(GR8_Shopfronts_and_Forecourts!E77='Drop downs'!$B$6,GR8_Shopfronts_and_Forecourts!B77&amp;": "&amp;GR8_Shopfronts_and_Forecourts!K77&amp;"","")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33"/>
      <c r="N78" s="331"/>
      <c r="R78" s="12"/>
      <c r="S78" s="12"/>
      <c r="T78" s="12"/>
    </row>
    <row r="79" spans="1:22" x14ac:dyDescent="0.35">
      <c r="A79" s="305"/>
      <c r="B79" s="308"/>
      <c r="C79" s="83" t="s">
        <v>404</v>
      </c>
      <c r="D79" s="3" t="s">
        <v>254</v>
      </c>
      <c r="E79" s="298"/>
      <c r="F79" s="298"/>
      <c r="G79" s="298"/>
      <c r="H79" s="298"/>
      <c r="I79" s="298"/>
      <c r="J79" s="298"/>
      <c r="K79" s="236"/>
      <c r="L79" s="298"/>
      <c r="M79" s="233"/>
      <c r="N79" s="331"/>
      <c r="R79" s="12"/>
      <c r="S79" s="12"/>
      <c r="T79" s="12"/>
    </row>
    <row r="80" spans="1:22" x14ac:dyDescent="0.35">
      <c r="A80" s="305"/>
      <c r="B80" s="308"/>
      <c r="C80" s="84" t="s">
        <v>405</v>
      </c>
      <c r="D80" s="3" t="s">
        <v>254</v>
      </c>
      <c r="E80" s="298"/>
      <c r="F80" s="298"/>
      <c r="G80" s="298"/>
      <c r="H80" s="298"/>
      <c r="I80" s="298"/>
      <c r="J80" s="298"/>
      <c r="K80" s="236"/>
      <c r="L80" s="298"/>
      <c r="M80" s="233"/>
      <c r="N80" s="331"/>
      <c r="R80" s="12"/>
      <c r="S80" s="12"/>
      <c r="T80" s="12"/>
    </row>
    <row r="81" spans="1:22" ht="29" x14ac:dyDescent="0.35">
      <c r="A81" s="305"/>
      <c r="B81" s="308"/>
      <c r="C81" s="84" t="s">
        <v>406</v>
      </c>
      <c r="D81" s="3" t="s">
        <v>254</v>
      </c>
      <c r="E81" s="298"/>
      <c r="F81" s="298"/>
      <c r="G81" s="298"/>
      <c r="H81" s="298"/>
      <c r="I81" s="298"/>
      <c r="J81" s="298"/>
      <c r="K81" s="236"/>
      <c r="L81" s="298"/>
      <c r="M81" s="233"/>
      <c r="N81" s="331"/>
      <c r="R81" s="12"/>
      <c r="S81" s="12"/>
      <c r="T81" s="12"/>
    </row>
    <row r="82" spans="1:22" ht="29" x14ac:dyDescent="0.35">
      <c r="A82" s="305"/>
      <c r="B82" s="308"/>
      <c r="C82" s="84" t="s">
        <v>407</v>
      </c>
      <c r="D82" s="3" t="s">
        <v>254</v>
      </c>
      <c r="E82" s="298"/>
      <c r="F82" s="298"/>
      <c r="G82" s="298"/>
      <c r="H82" s="298"/>
      <c r="I82" s="298"/>
      <c r="J82" s="298"/>
      <c r="K82" s="236"/>
      <c r="L82" s="298"/>
      <c r="M82" s="233"/>
      <c r="N82" s="331"/>
      <c r="R82" s="12"/>
      <c r="S82" s="12"/>
      <c r="T82" s="12"/>
    </row>
    <row r="83" spans="1:22" ht="15" thickBot="1" x14ac:dyDescent="0.4">
      <c r="A83" s="306"/>
      <c r="B83" s="309"/>
      <c r="C83" s="90" t="s">
        <v>408</v>
      </c>
      <c r="D83" s="3" t="s">
        <v>254</v>
      </c>
      <c r="E83" s="299"/>
      <c r="F83" s="299"/>
      <c r="G83" s="299"/>
      <c r="H83" s="299"/>
      <c r="I83" s="299"/>
      <c r="J83" s="299"/>
      <c r="K83" s="301"/>
      <c r="L83" s="299"/>
      <c r="M83" s="303"/>
      <c r="N83" s="333"/>
      <c r="R83" s="12"/>
      <c r="S83" s="12"/>
      <c r="T83" s="12"/>
    </row>
    <row r="84" spans="1:22" ht="14.5" customHeight="1" x14ac:dyDescent="0.35">
      <c r="A84" s="304" t="s">
        <v>409</v>
      </c>
      <c r="B84" s="307" t="s">
        <v>129</v>
      </c>
      <c r="C84" s="101" t="s">
        <v>410</v>
      </c>
      <c r="D84" s="82" t="s">
        <v>254</v>
      </c>
      <c r="E84" s="272" t="s">
        <v>101</v>
      </c>
      <c r="F84" s="272" t="s">
        <v>101</v>
      </c>
      <c r="G84" s="272" t="s">
        <v>101</v>
      </c>
      <c r="H84" s="272" t="s">
        <v>101</v>
      </c>
      <c r="I84" s="272" t="s">
        <v>101</v>
      </c>
      <c r="J84" s="272" t="s">
        <v>159</v>
      </c>
      <c r="K84" s="300" t="s">
        <v>435</v>
      </c>
      <c r="L84" s="272"/>
      <c r="M84" s="302"/>
      <c r="N84" s="334"/>
      <c r="R84" s="12" t="str">
        <f>IF(OR(J84='Drop downs'!$G$7,J84='Drop downs'!$G$5), B84&amp;": "&amp;K84&amp;CHAR(10),"")</f>
        <v/>
      </c>
      <c r="S84" s="12" t="str">
        <f>IF(J84='Drop downs'!$G$2,B84&amp;": "&amp;K84&amp;""," ")</f>
        <v xml:space="preserve"> </v>
      </c>
      <c r="T84" s="12" t="str">
        <f>IF(GR8_Shopfronts_and_Forecourts!E84='Drop downs'!$B$6,GR8_Shopfronts_and_Forecourts!B84&amp;": "&amp;GR8_Shopfronts_and_Forecourts!K84&amp;"","")</f>
        <v/>
      </c>
      <c r="U84" t="str">
        <f t="shared" si="1"/>
        <v/>
      </c>
      <c r="V84" t="str">
        <f>IF(N84&gt;0,B84&amp;":"&amp;N84&amp;"
","")</f>
        <v/>
      </c>
    </row>
    <row r="85" spans="1:22" x14ac:dyDescent="0.35">
      <c r="A85" s="305"/>
      <c r="B85" s="308"/>
      <c r="C85" s="84" t="s">
        <v>411</v>
      </c>
      <c r="D85" s="3" t="s">
        <v>254</v>
      </c>
      <c r="E85" s="298"/>
      <c r="F85" s="298"/>
      <c r="G85" s="298"/>
      <c r="H85" s="298"/>
      <c r="I85" s="298"/>
      <c r="J85" s="298"/>
      <c r="K85" s="236"/>
      <c r="L85" s="298"/>
      <c r="M85" s="233"/>
      <c r="N85" s="331"/>
      <c r="R85" s="12"/>
      <c r="S85" s="12"/>
      <c r="T85" s="12"/>
    </row>
    <row r="86" spans="1:22" x14ac:dyDescent="0.35">
      <c r="A86" s="305"/>
      <c r="B86" s="308"/>
      <c r="C86" s="84" t="s">
        <v>412</v>
      </c>
      <c r="D86" s="3" t="s">
        <v>254</v>
      </c>
      <c r="E86" s="298"/>
      <c r="F86" s="298"/>
      <c r="G86" s="298"/>
      <c r="H86" s="298"/>
      <c r="I86" s="298"/>
      <c r="J86" s="298"/>
      <c r="K86" s="236"/>
      <c r="L86" s="298"/>
      <c r="M86" s="233"/>
      <c r="N86" s="331"/>
      <c r="R86" s="12"/>
      <c r="S86" s="12"/>
      <c r="T86" s="12"/>
    </row>
    <row r="87" spans="1:22" ht="15" thickBot="1" x14ac:dyDescent="0.4">
      <c r="A87" s="306"/>
      <c r="B87" s="309"/>
      <c r="C87" s="87" t="s">
        <v>413</v>
      </c>
      <c r="D87" s="3" t="s">
        <v>254</v>
      </c>
      <c r="E87" s="299"/>
      <c r="F87" s="299"/>
      <c r="G87" s="299"/>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HHg7uqOv8FX6WqlTBCTnnZO9kI2ENj72k9nzLKzouYUhqZjhNkHYpLJgcd+sJJYNPsiliJ9xqbiSovD1Igmpeg==" saltValue="ekmmlB1ZuNZlqLXcYudJqA=="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4453" priority="38">
      <formula>$D50="No"</formula>
    </cfRule>
  </conditionalFormatting>
  <conditionalFormatting sqref="C8:D87">
    <cfRule type="expression" dxfId="4452" priority="37">
      <formula>$D8="No"</formula>
    </cfRule>
  </conditionalFormatting>
  <conditionalFormatting sqref="J8 J28 J65 J72">
    <cfRule type="cellIs" dxfId="4451" priority="74" operator="equal">
      <formula>"Minor Positive"</formula>
    </cfRule>
    <cfRule type="cellIs" dxfId="4450" priority="73" operator="equal">
      <formula>"Neutral"</formula>
    </cfRule>
    <cfRule type="cellIs" dxfId="4449" priority="72" operator="equal">
      <formula>"Uncertain"</formula>
    </cfRule>
    <cfRule type="cellIs" dxfId="4448" priority="71" operator="equal">
      <formula>"Minor Negative"</formula>
    </cfRule>
    <cfRule type="cellIs" dxfId="4447" priority="70" operator="equal">
      <formula>"Significant Negative"</formula>
    </cfRule>
    <cfRule type="cellIs" dxfId="4446" priority="75" operator="equal">
      <formula>"Significant Positive"</formula>
    </cfRule>
  </conditionalFormatting>
  <conditionalFormatting sqref="J18">
    <cfRule type="cellIs" dxfId="4445" priority="33" operator="equal">
      <formula>"Uncertain"</formula>
    </cfRule>
    <cfRule type="cellIs" dxfId="4444" priority="36" operator="equal">
      <formula>"Significant Positive"</formula>
    </cfRule>
    <cfRule type="cellIs" dxfId="4443" priority="32" operator="equal">
      <formula>"Minor Negative"</formula>
    </cfRule>
    <cfRule type="cellIs" dxfId="4442" priority="31" operator="equal">
      <formula>"Significant Negative"</formula>
    </cfRule>
    <cfRule type="cellIs" dxfId="4441" priority="35" operator="equal">
      <formula>"Minor Positive"</formula>
    </cfRule>
    <cfRule type="cellIs" dxfId="4440" priority="34" operator="equal">
      <formula>"Neutral"</formula>
    </cfRule>
  </conditionalFormatting>
  <conditionalFormatting sqref="J20">
    <cfRule type="cellIs" dxfId="4439" priority="61" operator="equal">
      <formula>"Neutral"</formula>
    </cfRule>
    <cfRule type="cellIs" dxfId="4438" priority="63" operator="equal">
      <formula>"Significant Positive"</formula>
    </cfRule>
    <cfRule type="cellIs" dxfId="4437" priority="62" operator="equal">
      <formula>"Minor Positive"</formula>
    </cfRule>
    <cfRule type="cellIs" dxfId="4436" priority="60" operator="equal">
      <formula>"Uncertain"</formula>
    </cfRule>
    <cfRule type="cellIs" dxfId="4435" priority="59" operator="equal">
      <formula>"Minor Negative"</formula>
    </cfRule>
    <cfRule type="cellIs" dxfId="4434" priority="58" operator="equal">
      <formula>"Significant Negative"</formula>
    </cfRule>
  </conditionalFormatting>
  <conditionalFormatting sqref="J36">
    <cfRule type="cellIs" dxfId="4433" priority="27" operator="equal">
      <formula>"Uncertain"</formula>
    </cfRule>
    <cfRule type="cellIs" dxfId="4432" priority="28" operator="equal">
      <formula>"Neutral"</formula>
    </cfRule>
    <cfRule type="cellIs" dxfId="4431" priority="29" operator="equal">
      <formula>"Minor Positive"</formula>
    </cfRule>
    <cfRule type="cellIs" dxfId="4430" priority="30" operator="equal">
      <formula>"Significant Positive"</formula>
    </cfRule>
    <cfRule type="cellIs" dxfId="4429" priority="25" operator="equal">
      <formula>"Significant Negative"</formula>
    </cfRule>
    <cfRule type="cellIs" dxfId="4428" priority="26" operator="equal">
      <formula>"Minor Negative"</formula>
    </cfRule>
  </conditionalFormatting>
  <conditionalFormatting sqref="J42">
    <cfRule type="cellIs" dxfId="4427" priority="24" operator="equal">
      <formula>"Significant Positive"</formula>
    </cfRule>
    <cfRule type="cellIs" dxfId="4426" priority="23" operator="equal">
      <formula>"Minor Positive"</formula>
    </cfRule>
    <cfRule type="cellIs" dxfId="4425" priority="21" operator="equal">
      <formula>"Uncertain"</formula>
    </cfRule>
    <cfRule type="cellIs" dxfId="4424" priority="20" operator="equal">
      <formula>"Minor Negative"</formula>
    </cfRule>
    <cfRule type="cellIs" dxfId="4423" priority="19" operator="equal">
      <formula>"Significant Negative"</formula>
    </cfRule>
    <cfRule type="cellIs" dxfId="4422" priority="22" operator="equal">
      <formula>"Neutral"</formula>
    </cfRule>
  </conditionalFormatting>
  <conditionalFormatting sqref="J47">
    <cfRule type="cellIs" dxfId="4421" priority="64" operator="equal">
      <formula>"Significant Negative"</formula>
    </cfRule>
    <cfRule type="cellIs" dxfId="4420" priority="65" operator="equal">
      <formula>"Minor Negative"</formula>
    </cfRule>
    <cfRule type="cellIs" dxfId="4419" priority="66" operator="equal">
      <formula>"Uncertain"</formula>
    </cfRule>
    <cfRule type="cellIs" dxfId="4418" priority="67" operator="equal">
      <formula>"Neutral"</formula>
    </cfRule>
    <cfRule type="cellIs" dxfId="4417" priority="69" operator="equal">
      <formula>"Significant Positive"</formula>
    </cfRule>
    <cfRule type="cellIs" dxfId="4416" priority="68" operator="equal">
      <formula>"Minor Positive"</formula>
    </cfRule>
  </conditionalFormatting>
  <conditionalFormatting sqref="J49 J57">
    <cfRule type="cellIs" dxfId="4415" priority="15" operator="equal">
      <formula>"Uncertain"</formula>
    </cfRule>
    <cfRule type="cellIs" dxfId="4414" priority="18" operator="equal">
      <formula>"Significant Positive"</formula>
    </cfRule>
    <cfRule type="cellIs" dxfId="4413" priority="17" operator="equal">
      <formula>"Minor Positive"</formula>
    </cfRule>
    <cfRule type="cellIs" dxfId="4412" priority="16" operator="equal">
      <formula>"Neutral"</formula>
    </cfRule>
    <cfRule type="cellIs" dxfId="4411" priority="14" operator="equal">
      <formula>"Minor Negative"</formula>
    </cfRule>
    <cfRule type="cellIs" dxfId="4410" priority="13" operator="equal">
      <formula>"Significant Negative"</formula>
    </cfRule>
  </conditionalFormatting>
  <conditionalFormatting sqref="J54">
    <cfRule type="cellIs" dxfId="4409" priority="12" operator="equal">
      <formula>"Significant Positive"</formula>
    </cfRule>
    <cfRule type="cellIs" dxfId="4408" priority="11" operator="equal">
      <formula>"Minor Positive"</formula>
    </cfRule>
    <cfRule type="cellIs" dxfId="4407" priority="8" operator="equal">
      <formula>"Minor Negative"</formula>
    </cfRule>
    <cfRule type="cellIs" dxfId="4406" priority="10" operator="equal">
      <formula>"Neutral"</formula>
    </cfRule>
    <cfRule type="cellIs" dxfId="4405" priority="9" operator="equal">
      <formula>"Uncertain"</formula>
    </cfRule>
    <cfRule type="cellIs" dxfId="4404" priority="7" operator="equal">
      <formula>"Significant Negative"</formula>
    </cfRule>
  </conditionalFormatting>
  <conditionalFormatting sqref="J77 J84">
    <cfRule type="cellIs" dxfId="4403" priority="2" operator="equal">
      <formula>"Minor Negative"</formula>
    </cfRule>
    <cfRule type="cellIs" dxfId="4402" priority="3" operator="equal">
      <formula>"Uncertain"</formula>
    </cfRule>
    <cfRule type="cellIs" dxfId="4401" priority="4" operator="equal">
      <formula>"Neutral"</formula>
    </cfRule>
    <cfRule type="cellIs" dxfId="4400" priority="1" operator="equal">
      <formula>"Significant Negative"</formula>
    </cfRule>
    <cfRule type="cellIs" dxfId="4399" priority="6" operator="equal">
      <formula>"Significant Positive"</formula>
    </cfRule>
    <cfRule type="cellIs" dxfId="4398" priority="5" operator="equal">
      <formula>"Minor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236E690F-E530-44D6-B0BA-DA9EF7F93316}">
          <x14:formula1>
            <xm:f>'Drop downs'!$G$2:$G$7</xm:f>
          </x14:formula1>
          <xm:sqref>J8 J57 J20 J28 J47 J18 J49 J36 J42 J65 J72 J54 J77 J84</xm:sqref>
        </x14:dataValidation>
        <x14:dataValidation type="list" allowBlank="1" showInputMessage="1" showErrorMessage="1" xr:uid="{E7BB90E5-3F56-405C-A1C0-6F0DFF3E706F}">
          <x14:formula1>
            <xm:f>'Drop downs'!$F$2:$F$6</xm:f>
          </x14:formula1>
          <xm:sqref>I8 I57 I20 I28 I47 I18 I49 I36 I42 I65 I72 I54 I77 I84</xm:sqref>
        </x14:dataValidation>
        <x14:dataValidation type="list" allowBlank="1" showInputMessage="1" showErrorMessage="1" xr:uid="{FFE1C3E1-C366-4A3F-82BD-59264FC381D6}">
          <x14:formula1>
            <xm:f>'Drop downs'!$E$2:$E$6</xm:f>
          </x14:formula1>
          <xm:sqref>H8 H57 H20 H28 H47 H18 H49 H36 H42 H65 H72 H54 H77 H84</xm:sqref>
        </x14:dataValidation>
        <x14:dataValidation type="list" allowBlank="1" showInputMessage="1" showErrorMessage="1" xr:uid="{F882C648-1FF9-4AC6-BB8C-240F0C4F94D5}">
          <x14:formula1>
            <xm:f>'Drop downs'!$D$2:$D$7</xm:f>
          </x14:formula1>
          <xm:sqref>G8 G57 G20 G28 G47 G18 G49 G36 G42 G65 G72 G54 G77 G84</xm:sqref>
        </x14:dataValidation>
        <x14:dataValidation type="list" allowBlank="1" showInputMessage="1" showErrorMessage="1" xr:uid="{889CB796-D032-4B30-90F6-B3D43C71E22A}">
          <x14:formula1>
            <xm:f>'Drop downs'!$C$2:$C$5</xm:f>
          </x14:formula1>
          <xm:sqref>F8 F57 F20 F28 F47 F18 F49 F36 F42 F65 F72 F54 F77 F84</xm:sqref>
        </x14:dataValidation>
        <x14:dataValidation type="list" allowBlank="1" showInputMessage="1" showErrorMessage="1" xr:uid="{BA3628BE-F1B4-4B61-A2D8-5FEDB96904E1}">
          <x14:formula1>
            <xm:f>'Drop downs'!$B$2:$B$4</xm:f>
          </x14:formula1>
          <xm:sqref>E8 E57 E20 E28 E47 E18 E49 E36 E42 E65 E72 E54 E77 E84</xm:sqref>
        </x14:dataValidation>
        <x14:dataValidation type="list" allowBlank="1" showInputMessage="1" showErrorMessage="1" xr:uid="{3CE60634-AA04-4FBF-8234-2E92AA60F739}">
          <x14:formula1>
            <xm:f>'Drop downs'!$J$2:$J$3</xm:f>
          </x14:formula1>
          <xm:sqref>L8 L18 L20 L28 L36 L42 L84 L54 L57 L65 L72 L77 L47 L49</xm:sqref>
        </x14:dataValidation>
        <x14:dataValidation type="list" allowBlank="1" showInputMessage="1" showErrorMessage="1" xr:uid="{2AB50A06-9405-4DD1-A75C-D11F998DF00C}">
          <x14:formula1>
            <xm:f>'Drop downs'!$A$2:$A$3</xm:f>
          </x14:formula1>
          <xm:sqref>D8:D87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90299-F288-4706-8719-E6BE089B3B48}">
  <sheetPr codeName="Sheet97">
    <tabColor theme="4" tint="0.79998168889431442"/>
  </sheetPr>
  <dimension ref="A1:V98"/>
  <sheetViews>
    <sheetView topLeftCell="C48" zoomScale="90" zoomScaleNormal="9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592</v>
      </c>
      <c r="D1" s="263"/>
      <c r="E1" s="263"/>
      <c r="F1" s="264"/>
      <c r="G1" s="16"/>
      <c r="I1" s="7"/>
      <c r="J1" s="7"/>
      <c r="K1" s="7"/>
    </row>
    <row r="2" spans="1:22" x14ac:dyDescent="0.35">
      <c r="A2" s="74" t="s">
        <v>29</v>
      </c>
      <c r="B2" s="9"/>
      <c r="C2" s="263" t="s">
        <v>471</v>
      </c>
      <c r="D2" s="263"/>
      <c r="E2" s="263"/>
      <c r="F2" s="264"/>
      <c r="I2" s="8"/>
      <c r="J2" s="8"/>
      <c r="K2" s="8"/>
    </row>
    <row r="3" spans="1:22" ht="34" customHeight="1" x14ac:dyDescent="0.35">
      <c r="A3" s="75" t="s">
        <v>30</v>
      </c>
      <c r="B3" s="4"/>
      <c r="C3" s="263" t="s">
        <v>593</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435</v>
      </c>
      <c r="L8" s="310"/>
      <c r="M8" s="314"/>
      <c r="N8" s="330"/>
      <c r="R8" s="12" t="str">
        <f>IF(OR(J8='Drop downs'!$G$7,J8='Drop downs'!$G$5), B8&amp;": "&amp;K8&amp;CHAR(10),"")</f>
        <v/>
      </c>
      <c r="S8" s="12" t="str">
        <f>IF(J8='Drop downs'!$G$2,B8&amp;": "&amp;K8&amp;""," ")</f>
        <v xml:space="preserve"> </v>
      </c>
      <c r="T8" s="12" t="str">
        <f>IF(GR9_Advertisements_and_Displays!E8='Drop downs'!$B$6,GR9_Advertisements_and_Displays!B8&amp;": "&amp;GR9_Advertisements_and_Displays!K8&amp;"","")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x14ac:dyDescent="0.35">
      <c r="A14" s="317"/>
      <c r="B14" s="328"/>
      <c r="C14" s="24" t="s">
        <v>327</v>
      </c>
      <c r="D14" s="24" t="s">
        <v>254</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15" thickBot="1" x14ac:dyDescent="0.4">
      <c r="A17" s="318"/>
      <c r="B17" s="267"/>
      <c r="C17" s="19" t="s">
        <v>330</v>
      </c>
      <c r="D17" s="24" t="s">
        <v>254</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435</v>
      </c>
      <c r="L18" s="310"/>
      <c r="M18" s="314"/>
      <c r="N18" s="330"/>
      <c r="R18" s="12" t="str">
        <f>IF(OR(J18='Drop downs'!$G$7,J18='Drop downs'!$G$5), B18&amp;": "&amp;K18&amp;CHAR(10),"")</f>
        <v/>
      </c>
      <c r="S18" s="12" t="str">
        <f>IF(J18='Drop downs'!$G$2,B18&amp;": "&amp;K18&amp;""," ")</f>
        <v xml:space="preserve"> </v>
      </c>
      <c r="T18" s="12" t="str">
        <f>IF(GR9_Advertisements_and_Displays!E18='Drop downs'!$B$6,GR9_Advertisements_and_Displays!B18&amp;": "&amp;GR9_Advertisements_and_Displays!K18&amp;"","")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254</v>
      </c>
      <c r="E20" s="310" t="s">
        <v>418</v>
      </c>
      <c r="F20" s="310" t="s">
        <v>441</v>
      </c>
      <c r="G20" s="310" t="s">
        <v>519</v>
      </c>
      <c r="H20" s="310" t="s">
        <v>421</v>
      </c>
      <c r="I20" s="310" t="s">
        <v>436</v>
      </c>
      <c r="J20" s="310" t="s">
        <v>157</v>
      </c>
      <c r="K20" s="319" t="s">
        <v>594</v>
      </c>
      <c r="L20" s="310"/>
      <c r="M20" s="314"/>
      <c r="N20" s="330"/>
      <c r="R20" s="12" t="str">
        <f>IF(OR(J20='Drop downs'!$G$7,J20='Drop downs'!$G$5), B20&amp;": "&amp;K20&amp;CHAR(10),"")</f>
        <v/>
      </c>
      <c r="S20" s="12" t="str">
        <f>IF(J20='Drop downs'!$G$2,B20&amp;": "&amp;K20&amp;""," ")</f>
        <v xml:space="preserve"> </v>
      </c>
      <c r="T20" s="12" t="str">
        <f>IF(GR9_Advertisements_and_Displays!E20='Drop downs'!$B$6,GR9_Advertisements_and_Displays!B20&amp;": "&amp;GR9_Advertisements_and_Displays!K20&amp;"","")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250</v>
      </c>
      <c r="E26" s="298"/>
      <c r="F26" s="298"/>
      <c r="G26" s="298"/>
      <c r="H26" s="298"/>
      <c r="I26" s="298"/>
      <c r="J26" s="298"/>
      <c r="K26" s="236"/>
      <c r="L26" s="298"/>
      <c r="M26" s="233"/>
      <c r="N26" s="331"/>
      <c r="R26" s="12"/>
      <c r="S26" s="12"/>
      <c r="T26" s="12"/>
    </row>
    <row r="27" spans="1:22" ht="29.5" thickBot="1" x14ac:dyDescent="0.4">
      <c r="A27" s="318"/>
      <c r="B27" s="309"/>
      <c r="C27" s="15" t="s">
        <v>342</v>
      </c>
      <c r="D27" s="19" t="s">
        <v>250</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250</v>
      </c>
      <c r="E28" s="310" t="s">
        <v>418</v>
      </c>
      <c r="F28" s="310" t="s">
        <v>441</v>
      </c>
      <c r="G28" s="310" t="s">
        <v>519</v>
      </c>
      <c r="H28" s="310" t="s">
        <v>421</v>
      </c>
      <c r="I28" s="310" t="s">
        <v>436</v>
      </c>
      <c r="J28" s="310" t="s">
        <v>157</v>
      </c>
      <c r="K28" s="319" t="s">
        <v>595</v>
      </c>
      <c r="L28" s="310"/>
      <c r="M28" s="314"/>
      <c r="N28" s="330"/>
      <c r="R28" s="12" t="str">
        <f>IF(OR(J28='Drop downs'!$G$7,J28='Drop downs'!$G$5), B28&amp;": "&amp;K28&amp;CHAR(10),"")</f>
        <v/>
      </c>
      <c r="S28" s="12" t="str">
        <f>IF(J28='Drop downs'!$G$2,B28&amp;": "&amp;K28&amp;""," ")</f>
        <v xml:space="preserve"> </v>
      </c>
      <c r="T28" s="12" t="str">
        <f>IF(GR9_Advertisements_and_Displays!E28='Drop downs'!$B$6,GR9_Advertisements_and_Displays!B28&amp;": "&amp;GR9_Advertisements_and_Displays!K28&amp;"","")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18"/>
      <c r="B35" s="308"/>
      <c r="C35" s="100" t="s">
        <v>351</v>
      </c>
      <c r="D35" s="15" t="s">
        <v>254</v>
      </c>
      <c r="E35" s="270"/>
      <c r="F35" s="270"/>
      <c r="G35" s="270"/>
      <c r="H35" s="270"/>
      <c r="I35" s="270"/>
      <c r="J35" s="270"/>
      <c r="K35" s="320"/>
      <c r="L35" s="270"/>
      <c r="M35" s="315"/>
      <c r="N35" s="332"/>
      <c r="R35" s="12"/>
      <c r="S35" s="12"/>
      <c r="T35" s="12"/>
    </row>
    <row r="36" spans="1:22" ht="14.5" customHeight="1" x14ac:dyDescent="0.35">
      <c r="A36" s="316" t="s">
        <v>352</v>
      </c>
      <c r="B36" s="307" t="s">
        <v>120</v>
      </c>
      <c r="C36" s="79" t="s">
        <v>353</v>
      </c>
      <c r="D36" s="79" t="s">
        <v>254</v>
      </c>
      <c r="E36" s="310" t="s">
        <v>101</v>
      </c>
      <c r="F36" s="310" t="s">
        <v>101</v>
      </c>
      <c r="G36" s="310" t="s">
        <v>101</v>
      </c>
      <c r="H36" s="310" t="s">
        <v>101</v>
      </c>
      <c r="I36" s="310" t="s">
        <v>101</v>
      </c>
      <c r="J36" s="310" t="s">
        <v>159</v>
      </c>
      <c r="K36" s="319" t="s">
        <v>435</v>
      </c>
      <c r="L36" s="310"/>
      <c r="M36" s="314"/>
      <c r="N36" s="330"/>
      <c r="R36" s="12" t="str">
        <f>IF(OR(J36='Drop downs'!$G$7,J36='Drop downs'!$G$5), B36&amp;": "&amp;K36&amp;CHAR(10),"")</f>
        <v/>
      </c>
      <c r="S36" s="12" t="str">
        <f>IF(J36='Drop downs'!$G$2,B36&amp;": "&amp;K36&amp;""," ")</f>
        <v xml:space="preserve"> </v>
      </c>
      <c r="T36" s="12" t="str">
        <f>IF(GR9_Advertisements_and_Displays!E36='Drop downs'!$B$6,GR9_Advertisements_and_Displays!B36&amp;": "&amp;GR9_Advertisements_and_Displays!K36&amp;"","")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22"/>
      <c r="B41" s="309"/>
      <c r="C41" s="80" t="s">
        <v>358</v>
      </c>
      <c r="D41" s="80" t="s">
        <v>254</v>
      </c>
      <c r="E41" s="299"/>
      <c r="F41" s="299"/>
      <c r="G41" s="299"/>
      <c r="H41" s="299"/>
      <c r="I41" s="299"/>
      <c r="J41" s="299"/>
      <c r="K41" s="301"/>
      <c r="L41" s="299"/>
      <c r="M41" s="303"/>
      <c r="N41" s="333"/>
      <c r="R41" s="12"/>
      <c r="S41" s="12"/>
      <c r="T41" s="12"/>
    </row>
    <row r="42" spans="1:22" ht="29" x14ac:dyDescent="0.35">
      <c r="A42" s="321" t="s">
        <v>359</v>
      </c>
      <c r="B42" s="308" t="s">
        <v>121</v>
      </c>
      <c r="C42" s="82" t="s">
        <v>360</v>
      </c>
      <c r="D42" s="82" t="s">
        <v>254</v>
      </c>
      <c r="E42" s="272" t="s">
        <v>101</v>
      </c>
      <c r="F42" s="272" t="s">
        <v>101</v>
      </c>
      <c r="G42" s="272" t="s">
        <v>101</v>
      </c>
      <c r="H42" s="272" t="s">
        <v>101</v>
      </c>
      <c r="I42" s="272" t="s">
        <v>101</v>
      </c>
      <c r="J42" s="272" t="s">
        <v>159</v>
      </c>
      <c r="K42" s="300" t="s">
        <v>435</v>
      </c>
      <c r="L42" s="272"/>
      <c r="M42" s="302"/>
      <c r="N42" s="334"/>
      <c r="R42" s="12" t="str">
        <f>IF(OR(J42='Drop downs'!$G$7,J42='Drop downs'!$G$5), B42&amp;": "&amp;K42&amp;CHAR(10),"")</f>
        <v/>
      </c>
      <c r="S42" s="12" t="str">
        <f>IF(J42='Drop downs'!$G$2,B42&amp;": "&amp;K42&amp;""," ")</f>
        <v xml:space="preserve"> </v>
      </c>
      <c r="T42" s="12" t="str">
        <f>IF(GR9_Advertisements_and_Displays!E42='Drop downs'!$B$6,GR9_Advertisements_and_Displays!B42&amp;": "&amp;GR9_Advertisements_and_Displays!K42&amp;"","")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22"/>
      <c r="B46" s="309"/>
      <c r="C46" s="80" t="s">
        <v>364</v>
      </c>
      <c r="D46" s="3" t="s">
        <v>254</v>
      </c>
      <c r="E46" s="299"/>
      <c r="F46" s="299"/>
      <c r="G46" s="299"/>
      <c r="H46" s="299"/>
      <c r="I46" s="299"/>
      <c r="J46" s="299"/>
      <c r="K46" s="301"/>
      <c r="L46" s="299"/>
      <c r="M46" s="303"/>
      <c r="N46" s="333"/>
      <c r="R46" s="12"/>
      <c r="S46" s="12"/>
      <c r="T46" s="12"/>
    </row>
    <row r="47" spans="1:22" ht="43.5" x14ac:dyDescent="0.35">
      <c r="A47" s="321" t="s">
        <v>365</v>
      </c>
      <c r="B47" s="307" t="s">
        <v>122</v>
      </c>
      <c r="C47" s="82" t="s">
        <v>366</v>
      </c>
      <c r="D47" s="82" t="s">
        <v>250</v>
      </c>
      <c r="E47" s="272" t="s">
        <v>418</v>
      </c>
      <c r="F47" s="272" t="s">
        <v>419</v>
      </c>
      <c r="G47" s="272" t="s">
        <v>519</v>
      </c>
      <c r="H47" s="272" t="s">
        <v>421</v>
      </c>
      <c r="I47" s="272" t="s">
        <v>436</v>
      </c>
      <c r="J47" s="272" t="s">
        <v>154</v>
      </c>
      <c r="K47" s="300" t="s">
        <v>596</v>
      </c>
      <c r="L47" s="272"/>
      <c r="M47" s="302"/>
      <c r="N47" s="334"/>
      <c r="R47" s="12" t="str">
        <f>IF(OR(J47='Drop downs'!$G$7,J47='Drop downs'!$G$5), B47&amp;": "&amp;K47&amp;CHAR(10),"")</f>
        <v/>
      </c>
      <c r="S47" s="12" t="str">
        <f>IF(J47='Drop downs'!$G$2,B47&amp;": "&amp;K47&amp;""," ")</f>
        <v xml:space="preserve">IIA7: The policy supports the achievement of objective IIA7 as proposals for advertisements on buildings and freestanding units will be supported where they do not adversely affect the amenity of any residential or sensitive area, through siting, light or noise. Therefore, as the policy aims to minimise noise and light pollution from advertisements, a potential significant positive effect is recorded.
</v>
      </c>
      <c r="T47" s="12" t="str">
        <f>IF(GR9_Advertisements_and_Displays!E47='Drop downs'!$B$6,GR9_Advertisements_and_Displays!B47&amp;": "&amp;GR9_Advertisements_and_Displays!K47&amp;"","")</f>
        <v/>
      </c>
      <c r="U47" t="str">
        <f t="shared" si="0"/>
        <v/>
      </c>
      <c r="V47" t="str">
        <f>IF(N47&gt;0,B47&amp;":"&amp;N47&amp;"
","")</f>
        <v/>
      </c>
    </row>
    <row r="48" spans="1:22" ht="74.25" customHeight="1" thickBot="1" x14ac:dyDescent="0.4">
      <c r="A48" s="318"/>
      <c r="B48" s="309"/>
      <c r="C48" s="15" t="s">
        <v>367</v>
      </c>
      <c r="D48" s="15" t="s">
        <v>250</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IF(GR9_Advertisements_and_Displays!E48='Drop downs'!$B$6,GR9_Advertisements_and_Displays!B48&amp;": "&amp;GR9_Advertisements_and_Displays!K48&amp;"","")</f>
        <v xml:space="preserve">: </v>
      </c>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435</v>
      </c>
      <c r="L49" s="310"/>
      <c r="M49" s="314"/>
      <c r="N49" s="330"/>
      <c r="R49" s="12" t="str">
        <f>IF(OR(J49='Drop downs'!$G$7,J49='Drop downs'!$G$5), B49&amp;": "&amp;K49&amp;CHAR(10),"")</f>
        <v/>
      </c>
      <c r="S49" s="12" t="str">
        <f>IF(J49='Drop downs'!$G$2,B49&amp;": "&amp;K49&amp;""," ")</f>
        <v xml:space="preserve"> </v>
      </c>
      <c r="T49" s="12" t="str">
        <f>IF(GR9_Advertisements_and_Displays!E49='Drop downs'!$B$6,GR9_Advertisements_and_Displays!B49&amp;": "&amp;GR9_Advertisements_and_Displays!K49&amp;"","")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233"/>
      <c r="N50" s="331"/>
      <c r="R50" s="12"/>
      <c r="S50" s="12"/>
      <c r="T50" s="12"/>
    </row>
    <row r="51" spans="1:22" x14ac:dyDescent="0.35">
      <c r="A51" s="317"/>
      <c r="B51" s="308"/>
      <c r="C51" s="97" t="s">
        <v>371</v>
      </c>
      <c r="D51" s="24" t="s">
        <v>254</v>
      </c>
      <c r="E51" s="298"/>
      <c r="F51" s="298"/>
      <c r="G51" s="298"/>
      <c r="H51" s="298"/>
      <c r="I51" s="298"/>
      <c r="J51" s="298"/>
      <c r="K51" s="236"/>
      <c r="L51" s="298"/>
      <c r="M51" s="233"/>
      <c r="N51" s="331"/>
      <c r="R51" s="12"/>
      <c r="S51" s="12"/>
      <c r="T51" s="12"/>
    </row>
    <row r="52" spans="1:22" x14ac:dyDescent="0.35">
      <c r="A52" s="317"/>
      <c r="B52" s="308"/>
      <c r="C52" s="24" t="s">
        <v>372</v>
      </c>
      <c r="D52" s="24" t="s">
        <v>254</v>
      </c>
      <c r="E52" s="298"/>
      <c r="F52" s="298"/>
      <c r="G52" s="298"/>
      <c r="H52" s="298"/>
      <c r="I52" s="298"/>
      <c r="J52" s="298"/>
      <c r="K52" s="236"/>
      <c r="L52" s="298"/>
      <c r="M52" s="233"/>
      <c r="N52" s="331"/>
      <c r="R52" s="12"/>
      <c r="S52" s="12"/>
      <c r="T52" s="12"/>
    </row>
    <row r="53" spans="1:22" ht="15" thickBot="1" x14ac:dyDescent="0.4">
      <c r="A53" s="318"/>
      <c r="B53" s="309"/>
      <c r="C53" s="19" t="s">
        <v>373</v>
      </c>
      <c r="D53" s="24" t="s">
        <v>254</v>
      </c>
      <c r="E53" s="270"/>
      <c r="F53" s="270"/>
      <c r="G53" s="270"/>
      <c r="H53" s="270"/>
      <c r="I53" s="270"/>
      <c r="J53" s="270"/>
      <c r="K53" s="32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435</v>
      </c>
      <c r="L54" s="310"/>
      <c r="M54" s="314"/>
      <c r="N54" s="330"/>
      <c r="R54" s="12" t="str">
        <f>IF(OR(J54='Drop downs'!$G$7,J54='Drop downs'!$G$5), B54&amp;": "&amp;K54&amp;CHAR(10),"")</f>
        <v/>
      </c>
      <c r="S54" s="12" t="str">
        <f>IF(J54='Drop downs'!$G$2,B54&amp;": "&amp;K54&amp;""," ")</f>
        <v xml:space="preserve"> </v>
      </c>
      <c r="T54" s="12" t="str">
        <f>IF(GR9_Advertisements_and_Displays!E54='Drop downs'!$B$6,GR9_Advertisements_and_Displays!B54&amp;": "&amp;GR9_Advertisements_and_Displays!K54&amp;"","")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435</v>
      </c>
      <c r="L57" s="310"/>
      <c r="M57" s="314"/>
      <c r="N57" s="330"/>
      <c r="R57" s="12" t="str">
        <f>IF(OR(J57='Drop downs'!$G$7,J57='Drop downs'!$G$5), B57&amp;": "&amp;K57&amp;CHAR(10),"")</f>
        <v/>
      </c>
      <c r="S57" s="12" t="str">
        <f>IF(J57='Drop downs'!$G$2,B57&amp;": "&amp;K57&amp;""," ")</f>
        <v xml:space="preserve"> </v>
      </c>
      <c r="T57" s="12" t="str">
        <f>IF(GR9_Advertisements_and_Displays!E57='Drop downs'!$B$6,GR9_Advertisements_and_Displays!B57&amp;": "&amp;GR9_Advertisements_and_Displays!K57&amp;"","")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254</v>
      </c>
      <c r="E60" s="298"/>
      <c r="F60" s="298"/>
      <c r="G60" s="298"/>
      <c r="H60" s="298"/>
      <c r="I60" s="298"/>
      <c r="J60" s="298"/>
      <c r="K60" s="236"/>
      <c r="L60" s="298"/>
      <c r="M60" s="233"/>
      <c r="N60" s="331"/>
      <c r="R60" s="12"/>
      <c r="S60" s="12"/>
      <c r="T60" s="12"/>
    </row>
    <row r="61" spans="1:22" x14ac:dyDescent="0.35">
      <c r="A61" s="317"/>
      <c r="B61" s="308"/>
      <c r="C61" s="24" t="s">
        <v>383</v>
      </c>
      <c r="D61" s="24" t="s">
        <v>254</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24" t="s">
        <v>254</v>
      </c>
      <c r="E64" s="270"/>
      <c r="F64" s="270"/>
      <c r="G64" s="270"/>
      <c r="H64" s="270"/>
      <c r="I64" s="270"/>
      <c r="J64" s="270"/>
      <c r="K64" s="320"/>
      <c r="L64" s="270"/>
      <c r="M64" s="315"/>
      <c r="N64" s="332"/>
      <c r="R64" s="12"/>
      <c r="S64" s="12"/>
      <c r="T64" s="12"/>
    </row>
    <row r="65" spans="1:22" x14ac:dyDescent="0.35">
      <c r="A65" s="316" t="s">
        <v>387</v>
      </c>
      <c r="B65" s="307" t="s">
        <v>126</v>
      </c>
      <c r="C65" s="85" t="s">
        <v>388</v>
      </c>
      <c r="D65" s="86" t="s">
        <v>250</v>
      </c>
      <c r="E65" s="310" t="s">
        <v>418</v>
      </c>
      <c r="F65" s="310" t="s">
        <v>441</v>
      </c>
      <c r="G65" s="310" t="s">
        <v>519</v>
      </c>
      <c r="H65" s="310" t="s">
        <v>421</v>
      </c>
      <c r="I65" s="310" t="s">
        <v>436</v>
      </c>
      <c r="J65" s="310" t="s">
        <v>157</v>
      </c>
      <c r="K65" s="319" t="s">
        <v>597</v>
      </c>
      <c r="L65" s="310"/>
      <c r="M65" s="314"/>
      <c r="N65" s="330"/>
      <c r="R65" s="12" t="str">
        <f>IF(OR(J65='Drop downs'!$G$7,J65='Drop downs'!$G$5), B65&amp;": "&amp;K65&amp;CHAR(10),"")</f>
        <v/>
      </c>
      <c r="S65" s="12" t="str">
        <f>IF(J65='Drop downs'!$G$2,B65&amp;": "&amp;K65&amp;""," ")</f>
        <v xml:space="preserve"> </v>
      </c>
      <c r="T65" s="12" t="str">
        <f>IF(GR9_Advertisements_and_Displays!E65='Drop downs'!$B$6,GR9_Advertisements_and_Displays!B65&amp;": "&amp;GR9_Advertisements_and_Displays!K65&amp;"","")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43.5" customHeight="1" thickBot="1" x14ac:dyDescent="0.4">
      <c r="A71" s="318"/>
      <c r="B71" s="309"/>
      <c r="C71" s="100" t="s">
        <v>394</v>
      </c>
      <c r="D71" s="24" t="s">
        <v>254</v>
      </c>
      <c r="E71" s="270"/>
      <c r="F71" s="270"/>
      <c r="G71" s="270"/>
      <c r="H71" s="270"/>
      <c r="I71" s="270"/>
      <c r="J71" s="270"/>
      <c r="K71" s="320"/>
      <c r="L71" s="270"/>
      <c r="M71" s="315"/>
      <c r="N71" s="332"/>
      <c r="R71" s="12"/>
      <c r="S71" s="12"/>
      <c r="T71" s="12"/>
    </row>
    <row r="72" spans="1:22" x14ac:dyDescent="0.35">
      <c r="A72" s="316" t="s">
        <v>395</v>
      </c>
      <c r="B72" s="307" t="s">
        <v>127</v>
      </c>
      <c r="C72" s="85" t="s">
        <v>396</v>
      </c>
      <c r="D72" s="86" t="s">
        <v>250</v>
      </c>
      <c r="E72" s="310" t="s">
        <v>418</v>
      </c>
      <c r="F72" s="310" t="s">
        <v>441</v>
      </c>
      <c r="G72" s="310" t="s">
        <v>519</v>
      </c>
      <c r="H72" s="310" t="s">
        <v>421</v>
      </c>
      <c r="I72" s="310" t="s">
        <v>436</v>
      </c>
      <c r="J72" s="310" t="s">
        <v>157</v>
      </c>
      <c r="K72" s="311" t="s">
        <v>598</v>
      </c>
      <c r="L72" s="310"/>
      <c r="M72" s="314"/>
      <c r="N72" s="330"/>
      <c r="R72" s="12" t="str">
        <f>IF(OR(J72='Drop downs'!$G$7,J72='Drop downs'!$G$5), B72&amp;": "&amp;K72&amp;CHAR(10),"")</f>
        <v/>
      </c>
      <c r="S72" s="12" t="str">
        <f>IF(J72='Drop downs'!$G$2,B72&amp;": "&amp;K72&amp;""," ")</f>
        <v xml:space="preserve"> </v>
      </c>
      <c r="T72" s="12" t="str">
        <f>IF(GR9_Advertisements_and_Displays!E72='Drop downs'!$B$6,GR9_Advertisements_and_Displays!B72&amp;": "&amp;GR9_Advertisements_and_Displays!K72&amp;"","")</f>
        <v/>
      </c>
      <c r="U72" t="str">
        <f t="shared" si="0"/>
        <v/>
      </c>
      <c r="V72" t="str">
        <f>IF(N72&gt;0,B72&amp;":"&amp;N72&amp;"
","")</f>
        <v/>
      </c>
    </row>
    <row r="73" spans="1:22" x14ac:dyDescent="0.35">
      <c r="A73" s="317"/>
      <c r="B73" s="308"/>
      <c r="C73" s="83" t="s">
        <v>397</v>
      </c>
      <c r="D73" s="24" t="s">
        <v>250</v>
      </c>
      <c r="E73" s="298"/>
      <c r="F73" s="298"/>
      <c r="G73" s="298"/>
      <c r="H73" s="298"/>
      <c r="I73" s="298"/>
      <c r="J73" s="298"/>
      <c r="K73" s="312"/>
      <c r="L73" s="298"/>
      <c r="M73" s="233"/>
      <c r="N73" s="331"/>
      <c r="R73" s="12"/>
      <c r="S73" s="12"/>
      <c r="T73" s="12"/>
    </row>
    <row r="74" spans="1:22" x14ac:dyDescent="0.35">
      <c r="A74" s="317"/>
      <c r="B74" s="308"/>
      <c r="C74" s="83" t="s">
        <v>398</v>
      </c>
      <c r="D74" s="24" t="s">
        <v>254</v>
      </c>
      <c r="E74" s="298"/>
      <c r="F74" s="298"/>
      <c r="G74" s="298"/>
      <c r="H74" s="298"/>
      <c r="I74" s="298"/>
      <c r="J74" s="298"/>
      <c r="K74" s="312"/>
      <c r="L74" s="298"/>
      <c r="M74" s="233"/>
      <c r="N74" s="331"/>
      <c r="R74" s="12"/>
      <c r="S74" s="12"/>
      <c r="T74" s="12"/>
    </row>
    <row r="75" spans="1:22" x14ac:dyDescent="0.35">
      <c r="A75" s="317"/>
      <c r="B75" s="308"/>
      <c r="C75" s="83" t="s">
        <v>399</v>
      </c>
      <c r="D75" s="24" t="s">
        <v>254</v>
      </c>
      <c r="E75" s="298"/>
      <c r="F75" s="298"/>
      <c r="G75" s="298"/>
      <c r="H75" s="298"/>
      <c r="I75" s="298"/>
      <c r="J75" s="298"/>
      <c r="K75" s="312"/>
      <c r="L75" s="298"/>
      <c r="M75" s="233"/>
      <c r="N75" s="331"/>
      <c r="R75" s="12"/>
      <c r="S75" s="12"/>
      <c r="T75" s="12"/>
    </row>
    <row r="76" spans="1:22" ht="121.5" customHeight="1" thickBot="1" x14ac:dyDescent="0.4">
      <c r="A76" s="322"/>
      <c r="B76" s="309"/>
      <c r="C76" s="87" t="s">
        <v>400</v>
      </c>
      <c r="D76" s="24" t="s">
        <v>254</v>
      </c>
      <c r="E76" s="299"/>
      <c r="F76" s="299"/>
      <c r="G76" s="299"/>
      <c r="H76" s="299"/>
      <c r="I76" s="299"/>
      <c r="J76" s="299"/>
      <c r="K76" s="313"/>
      <c r="L76" s="299"/>
      <c r="M76" s="303"/>
      <c r="N76" s="333"/>
      <c r="R76" s="12"/>
      <c r="S76" s="12"/>
      <c r="T76" s="12"/>
    </row>
    <row r="77" spans="1:22" ht="14.5" customHeight="1" x14ac:dyDescent="0.35">
      <c r="A77" s="304" t="s">
        <v>401</v>
      </c>
      <c r="B77" s="307" t="s">
        <v>128</v>
      </c>
      <c r="C77" s="91" t="s">
        <v>402</v>
      </c>
      <c r="D77" s="82" t="s">
        <v>254</v>
      </c>
      <c r="E77" s="272" t="s">
        <v>101</v>
      </c>
      <c r="F77" s="272" t="s">
        <v>101</v>
      </c>
      <c r="G77" s="272" t="s">
        <v>101</v>
      </c>
      <c r="H77" s="272" t="s">
        <v>101</v>
      </c>
      <c r="I77" s="272" t="s">
        <v>101</v>
      </c>
      <c r="J77" s="272" t="s">
        <v>159</v>
      </c>
      <c r="K77" s="300" t="s">
        <v>435</v>
      </c>
      <c r="L77" s="272"/>
      <c r="M77" s="302"/>
      <c r="N77" s="334"/>
      <c r="R77" s="12" t="str">
        <f>IF(OR(J77='Drop downs'!$G$7,J77='Drop downs'!$G$5), B77&amp;": "&amp;K77&amp;CHAR(10),"")</f>
        <v/>
      </c>
      <c r="S77" s="12" t="str">
        <f>IF(J77='Drop downs'!$G$2,B77&amp;": "&amp;K77&amp;""," ")</f>
        <v xml:space="preserve"> </v>
      </c>
      <c r="T77" s="12" t="str">
        <f>IF(GR9_Advertisements_and_Displays!E77='Drop downs'!$B$6,GR9_Advertisements_and_Displays!B77&amp;": "&amp;GR9_Advertisements_and_Displays!K77&amp;"","")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33"/>
      <c r="N78" s="331"/>
      <c r="R78" s="12"/>
      <c r="S78" s="12"/>
      <c r="T78" s="12"/>
    </row>
    <row r="79" spans="1:22" x14ac:dyDescent="0.35">
      <c r="A79" s="305"/>
      <c r="B79" s="308"/>
      <c r="C79" s="83" t="s">
        <v>404</v>
      </c>
      <c r="D79" s="3" t="s">
        <v>254</v>
      </c>
      <c r="E79" s="298"/>
      <c r="F79" s="298"/>
      <c r="G79" s="298"/>
      <c r="H79" s="298"/>
      <c r="I79" s="298"/>
      <c r="J79" s="298"/>
      <c r="K79" s="236"/>
      <c r="L79" s="298"/>
      <c r="M79" s="233"/>
      <c r="N79" s="331"/>
      <c r="R79" s="12"/>
      <c r="S79" s="12"/>
      <c r="T79" s="12"/>
    </row>
    <row r="80" spans="1:22" x14ac:dyDescent="0.35">
      <c r="A80" s="305"/>
      <c r="B80" s="308"/>
      <c r="C80" s="84" t="s">
        <v>405</v>
      </c>
      <c r="D80" s="3" t="s">
        <v>254</v>
      </c>
      <c r="E80" s="298"/>
      <c r="F80" s="298"/>
      <c r="G80" s="298"/>
      <c r="H80" s="298"/>
      <c r="I80" s="298"/>
      <c r="J80" s="298"/>
      <c r="K80" s="236"/>
      <c r="L80" s="298"/>
      <c r="M80" s="233"/>
      <c r="N80" s="331"/>
      <c r="R80" s="12"/>
      <c r="S80" s="12"/>
      <c r="T80" s="12"/>
    </row>
    <row r="81" spans="1:22" ht="29" x14ac:dyDescent="0.35">
      <c r="A81" s="305"/>
      <c r="B81" s="308"/>
      <c r="C81" s="84" t="s">
        <v>406</v>
      </c>
      <c r="D81" s="3" t="s">
        <v>254</v>
      </c>
      <c r="E81" s="298"/>
      <c r="F81" s="298"/>
      <c r="G81" s="298"/>
      <c r="H81" s="298"/>
      <c r="I81" s="298"/>
      <c r="J81" s="298"/>
      <c r="K81" s="236"/>
      <c r="L81" s="298"/>
      <c r="M81" s="233"/>
      <c r="N81" s="331"/>
      <c r="R81" s="12"/>
      <c r="S81" s="12"/>
      <c r="T81" s="12"/>
    </row>
    <row r="82" spans="1:22" ht="29" x14ac:dyDescent="0.35">
      <c r="A82" s="305"/>
      <c r="B82" s="308"/>
      <c r="C82" s="84" t="s">
        <v>407</v>
      </c>
      <c r="D82" s="3" t="s">
        <v>254</v>
      </c>
      <c r="E82" s="298"/>
      <c r="F82" s="298"/>
      <c r="G82" s="298"/>
      <c r="H82" s="298"/>
      <c r="I82" s="298"/>
      <c r="J82" s="298"/>
      <c r="K82" s="236"/>
      <c r="L82" s="298"/>
      <c r="M82" s="233"/>
      <c r="N82" s="331"/>
      <c r="R82" s="12"/>
      <c r="S82" s="12"/>
      <c r="T82" s="12"/>
    </row>
    <row r="83" spans="1:22" ht="15" thickBot="1" x14ac:dyDescent="0.4">
      <c r="A83" s="306"/>
      <c r="B83" s="309"/>
      <c r="C83" s="90" t="s">
        <v>408</v>
      </c>
      <c r="D83" s="3" t="s">
        <v>254</v>
      </c>
      <c r="E83" s="299"/>
      <c r="F83" s="299"/>
      <c r="G83" s="299"/>
      <c r="H83" s="299"/>
      <c r="I83" s="299"/>
      <c r="J83" s="299"/>
      <c r="K83" s="301"/>
      <c r="L83" s="299"/>
      <c r="M83" s="303"/>
      <c r="N83" s="333"/>
      <c r="R83" s="12"/>
      <c r="S83" s="12"/>
      <c r="T83" s="12"/>
    </row>
    <row r="84" spans="1:22" ht="14.5" customHeight="1" x14ac:dyDescent="0.35">
      <c r="A84" s="304" t="s">
        <v>409</v>
      </c>
      <c r="B84" s="307" t="s">
        <v>129</v>
      </c>
      <c r="C84" s="101" t="s">
        <v>410</v>
      </c>
      <c r="D84" s="82" t="s">
        <v>254</v>
      </c>
      <c r="E84" s="272" t="s">
        <v>101</v>
      </c>
      <c r="F84" s="272" t="s">
        <v>101</v>
      </c>
      <c r="G84" s="272" t="s">
        <v>101</v>
      </c>
      <c r="H84" s="272" t="s">
        <v>101</v>
      </c>
      <c r="I84" s="272" t="s">
        <v>101</v>
      </c>
      <c r="J84" s="272" t="s">
        <v>159</v>
      </c>
      <c r="K84" s="300" t="s">
        <v>435</v>
      </c>
      <c r="L84" s="272"/>
      <c r="M84" s="302"/>
      <c r="N84" s="334"/>
      <c r="R84" s="12" t="str">
        <f>IF(OR(J84='Drop downs'!$G$7,J84='Drop downs'!$G$5), B84&amp;": "&amp;K84&amp;CHAR(10),"")</f>
        <v/>
      </c>
      <c r="S84" s="12" t="str">
        <f>IF(J84='Drop downs'!$G$2,B84&amp;": "&amp;K84&amp;""," ")</f>
        <v xml:space="preserve"> </v>
      </c>
      <c r="T84" s="12" t="str">
        <f>IF(GR9_Advertisements_and_Displays!E84='Drop downs'!$B$6,GR9_Advertisements_and_Displays!B84&amp;": "&amp;GR9_Advertisements_and_Displays!K84&amp;"","")</f>
        <v/>
      </c>
      <c r="U84" t="str">
        <f t="shared" si="1"/>
        <v/>
      </c>
      <c r="V84" t="str">
        <f>IF(N84&gt;0,B84&amp;":"&amp;N84&amp;"
","")</f>
        <v/>
      </c>
    </row>
    <row r="85" spans="1:22" x14ac:dyDescent="0.35">
      <c r="A85" s="305"/>
      <c r="B85" s="308"/>
      <c r="C85" s="84" t="s">
        <v>411</v>
      </c>
      <c r="D85" s="3" t="s">
        <v>254</v>
      </c>
      <c r="E85" s="298"/>
      <c r="F85" s="298"/>
      <c r="G85" s="298"/>
      <c r="H85" s="298"/>
      <c r="I85" s="298"/>
      <c r="J85" s="298"/>
      <c r="K85" s="236"/>
      <c r="L85" s="298"/>
      <c r="M85" s="233"/>
      <c r="N85" s="331"/>
      <c r="R85" s="12"/>
      <c r="S85" s="12"/>
      <c r="T85" s="12"/>
    </row>
    <row r="86" spans="1:22" x14ac:dyDescent="0.35">
      <c r="A86" s="305"/>
      <c r="B86" s="308"/>
      <c r="C86" s="84" t="s">
        <v>412</v>
      </c>
      <c r="D86" s="3" t="s">
        <v>254</v>
      </c>
      <c r="E86" s="298"/>
      <c r="F86" s="298"/>
      <c r="G86" s="298"/>
      <c r="H86" s="298"/>
      <c r="I86" s="298"/>
      <c r="J86" s="298"/>
      <c r="K86" s="236"/>
      <c r="L86" s="298"/>
      <c r="M86" s="233"/>
      <c r="N86" s="331"/>
      <c r="R86" s="12"/>
      <c r="S86" s="12"/>
      <c r="T86" s="12"/>
    </row>
    <row r="87" spans="1:22" ht="15" thickBot="1" x14ac:dyDescent="0.4">
      <c r="A87" s="306"/>
      <c r="B87" s="309"/>
      <c r="C87" s="87" t="s">
        <v>413</v>
      </c>
      <c r="D87" s="3" t="s">
        <v>254</v>
      </c>
      <c r="E87" s="299"/>
      <c r="F87" s="299"/>
      <c r="G87" s="299"/>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IIA7: The policy supports the achievement of objective IIA7 as proposals for advertisements on buildings and freestanding units will be supported where they do not adversely affect the amenity of any residential or sensitive area, through siting, light or noise. Therefore, as the policy aims to minimise noise and light pollution from advertisements, a potential significant positive effect is recorded.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KrEniA+5oRf/w9d3nRx7tT/sRCcXv5cEU1H8652pJa5zWfPMFH6uwam6dLt7vsfiRa7H2ERH0Cxj9KvlUV+VQ==" saltValue="K7KUJtfnN0lvArKC6V9Ikg=="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4397" priority="38">
      <formula>$D50="No"</formula>
    </cfRule>
  </conditionalFormatting>
  <conditionalFormatting sqref="C8:D87">
    <cfRule type="expression" dxfId="4396" priority="37">
      <formula>$D8="No"</formula>
    </cfRule>
  </conditionalFormatting>
  <conditionalFormatting sqref="J8">
    <cfRule type="cellIs" dxfId="4395" priority="21" operator="equal">
      <formula>"Uncertain"</formula>
    </cfRule>
    <cfRule type="cellIs" dxfId="4394" priority="22" operator="equal">
      <formula>"Neutral"</formula>
    </cfRule>
    <cfRule type="cellIs" dxfId="4393" priority="23" operator="equal">
      <formula>"Minor Positive"</formula>
    </cfRule>
    <cfRule type="cellIs" dxfId="4392" priority="24" operator="equal">
      <formula>"Significant Positive"</formula>
    </cfRule>
    <cfRule type="cellIs" dxfId="4391" priority="19" operator="equal">
      <formula>"Significant Negative"</formula>
    </cfRule>
    <cfRule type="cellIs" dxfId="4390" priority="20" operator="equal">
      <formula>"Minor Negative"</formula>
    </cfRule>
  </conditionalFormatting>
  <conditionalFormatting sqref="J18">
    <cfRule type="cellIs" dxfId="4389" priority="25" operator="equal">
      <formula>"Significant Negative"</formula>
    </cfRule>
    <cfRule type="cellIs" dxfId="4388" priority="26" operator="equal">
      <formula>"Minor Negative"</formula>
    </cfRule>
    <cfRule type="cellIs" dxfId="4387" priority="27" operator="equal">
      <formula>"Uncertain"</formula>
    </cfRule>
    <cfRule type="cellIs" dxfId="4386" priority="29" operator="equal">
      <formula>"Minor Positive"</formula>
    </cfRule>
    <cfRule type="cellIs" dxfId="4385" priority="28" operator="equal">
      <formula>"Neutral"</formula>
    </cfRule>
    <cfRule type="cellIs" dxfId="4384" priority="30" operator="equal">
      <formula>"Significant Positive"</formula>
    </cfRule>
  </conditionalFormatting>
  <conditionalFormatting sqref="J20">
    <cfRule type="cellIs" dxfId="4383" priority="63" operator="equal">
      <formula>"Significant Positive"</formula>
    </cfRule>
    <cfRule type="cellIs" dxfId="4382" priority="62" operator="equal">
      <formula>"Minor Positive"</formula>
    </cfRule>
    <cfRule type="cellIs" dxfId="4381" priority="61" operator="equal">
      <formula>"Neutral"</formula>
    </cfRule>
    <cfRule type="cellIs" dxfId="4380" priority="60" operator="equal">
      <formula>"Uncertain"</formula>
    </cfRule>
    <cfRule type="cellIs" dxfId="4379" priority="59" operator="equal">
      <formula>"Minor Negative"</formula>
    </cfRule>
    <cfRule type="cellIs" dxfId="4378" priority="58" operator="equal">
      <formula>"Significant Negative"</formula>
    </cfRule>
  </conditionalFormatting>
  <conditionalFormatting sqref="J28 J49 J57 J65 J72">
    <cfRule type="cellIs" dxfId="4377" priority="73" operator="equal">
      <formula>"Neutral"</formula>
    </cfRule>
    <cfRule type="cellIs" dxfId="4376" priority="74" operator="equal">
      <formula>"Minor Positive"</formula>
    </cfRule>
    <cfRule type="cellIs" dxfId="4375" priority="75" operator="equal">
      <formula>"Significant Positive"</formula>
    </cfRule>
    <cfRule type="cellIs" dxfId="4374" priority="70" operator="equal">
      <formula>"Significant Negative"</formula>
    </cfRule>
    <cfRule type="cellIs" dxfId="4373" priority="71" operator="equal">
      <formula>"Minor Negative"</formula>
    </cfRule>
    <cfRule type="cellIs" dxfId="4372" priority="72" operator="equal">
      <formula>"Uncertain"</formula>
    </cfRule>
  </conditionalFormatting>
  <conditionalFormatting sqref="J36">
    <cfRule type="cellIs" dxfId="4371" priority="8" operator="equal">
      <formula>"Minor Negative"</formula>
    </cfRule>
    <cfRule type="cellIs" dxfId="4370" priority="7" operator="equal">
      <formula>"Significant Negative"</formula>
    </cfRule>
    <cfRule type="cellIs" dxfId="4369" priority="9" operator="equal">
      <formula>"Uncertain"</formula>
    </cfRule>
    <cfRule type="cellIs" dxfId="4368" priority="12" operator="equal">
      <formula>"Significant Positive"</formula>
    </cfRule>
    <cfRule type="cellIs" dxfId="4367" priority="11" operator="equal">
      <formula>"Minor Positive"</formula>
    </cfRule>
    <cfRule type="cellIs" dxfId="4366" priority="10" operator="equal">
      <formula>"Neutral"</formula>
    </cfRule>
  </conditionalFormatting>
  <conditionalFormatting sqref="J42">
    <cfRule type="cellIs" dxfId="4365" priority="2" operator="equal">
      <formula>"Minor Negative"</formula>
    </cfRule>
    <cfRule type="cellIs" dxfId="4364" priority="3" operator="equal">
      <formula>"Uncertain"</formula>
    </cfRule>
    <cfRule type="cellIs" dxfId="4363" priority="4" operator="equal">
      <formula>"Neutral"</formula>
    </cfRule>
    <cfRule type="cellIs" dxfId="4362" priority="5" operator="equal">
      <formula>"Minor Positive"</formula>
    </cfRule>
    <cfRule type="cellIs" dxfId="4361" priority="6" operator="equal">
      <formula>"Significant Positive"</formula>
    </cfRule>
    <cfRule type="cellIs" dxfId="4360" priority="1" operator="equal">
      <formula>"Significant Negative"</formula>
    </cfRule>
  </conditionalFormatting>
  <conditionalFormatting sqref="J47">
    <cfRule type="cellIs" dxfId="4359" priority="64" operator="equal">
      <formula>"Significant Negative"</formula>
    </cfRule>
    <cfRule type="cellIs" dxfId="4358" priority="65" operator="equal">
      <formula>"Minor Negative"</formula>
    </cfRule>
    <cfRule type="cellIs" dxfId="4357" priority="66" operator="equal">
      <formula>"Uncertain"</formula>
    </cfRule>
    <cfRule type="cellIs" dxfId="4356" priority="67" operator="equal">
      <formula>"Neutral"</formula>
    </cfRule>
    <cfRule type="cellIs" dxfId="4355" priority="69" operator="equal">
      <formula>"Significant Positive"</formula>
    </cfRule>
    <cfRule type="cellIs" dxfId="4354" priority="68" operator="equal">
      <formula>"Minor Positive"</formula>
    </cfRule>
  </conditionalFormatting>
  <conditionalFormatting sqref="J54">
    <cfRule type="cellIs" dxfId="4353" priority="17" operator="equal">
      <formula>"Minor Positive"</formula>
    </cfRule>
    <cfRule type="cellIs" dxfId="4352" priority="16" operator="equal">
      <formula>"Neutral"</formula>
    </cfRule>
    <cfRule type="cellIs" dxfId="4351" priority="15" operator="equal">
      <formula>"Uncertain"</formula>
    </cfRule>
    <cfRule type="cellIs" dxfId="4350" priority="14" operator="equal">
      <formula>"Minor Negative"</formula>
    </cfRule>
    <cfRule type="cellIs" dxfId="4349" priority="13" operator="equal">
      <formula>"Significant Negative"</formula>
    </cfRule>
    <cfRule type="cellIs" dxfId="4348" priority="18" operator="equal">
      <formula>"Significant Positive"</formula>
    </cfRule>
  </conditionalFormatting>
  <conditionalFormatting sqref="J77 J84">
    <cfRule type="cellIs" dxfId="4347" priority="35" operator="equal">
      <formula>"Minor Positive"</formula>
    </cfRule>
    <cfRule type="cellIs" dxfId="4346" priority="36" operator="equal">
      <formula>"Significant Positive"</formula>
    </cfRule>
    <cfRule type="cellIs" dxfId="4345" priority="31" operator="equal">
      <formula>"Significant Negative"</formula>
    </cfRule>
    <cfRule type="cellIs" dxfId="4344" priority="32" operator="equal">
      <formula>"Minor Negative"</formula>
    </cfRule>
    <cfRule type="cellIs" dxfId="4343" priority="33" operator="equal">
      <formula>"Uncertain"</formula>
    </cfRule>
    <cfRule type="cellIs" dxfId="4342" priority="34"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C6EC59A-2D31-4E98-8D25-3D7969BA3F0B}">
          <x14:formula1>
            <xm:f>'Drop downs'!$A$2:$A$3</xm:f>
          </x14:formula1>
          <xm:sqref>D8:D87</xm:sqref>
        </x14:dataValidation>
        <x14:dataValidation type="list" allowBlank="1" showInputMessage="1" showErrorMessage="1" xr:uid="{93BB0810-17E5-47EC-946E-D93F19EF1392}">
          <x14:formula1>
            <xm:f>'Drop downs'!$J$2:$J$3</xm:f>
          </x14:formula1>
          <xm:sqref>L8 L18 L20 L28 L36 L42 L84 L54 L57 L65 L72 L77 L47 L49</xm:sqref>
        </x14:dataValidation>
        <x14:dataValidation type="list" allowBlank="1" showInputMessage="1" showErrorMessage="1" xr:uid="{9A881028-3072-4A74-AD7A-4B9FE35B91BA}">
          <x14:formula1>
            <xm:f>'Drop downs'!$B$2:$B$4</xm:f>
          </x14:formula1>
          <xm:sqref>E77 E84 E20 E28 E54 E36 E47 E8 E57 E65 E72 E49 E18 E42</xm:sqref>
        </x14:dataValidation>
        <x14:dataValidation type="list" allowBlank="1" showInputMessage="1" showErrorMessage="1" xr:uid="{7E280E1E-E3D6-4652-8655-44E69B13006E}">
          <x14:formula1>
            <xm:f>'Drop downs'!$C$2:$C$5</xm:f>
          </x14:formula1>
          <xm:sqref>F77 F84 F20 F28 F54 F36 F47 F8 F57 F65 F72 F49 F18 F42</xm:sqref>
        </x14:dataValidation>
        <x14:dataValidation type="list" allowBlank="1" showInputMessage="1" showErrorMessage="1" xr:uid="{012E0CC4-B318-4775-B63B-51782D60E1C8}">
          <x14:formula1>
            <xm:f>'Drop downs'!$D$2:$D$7</xm:f>
          </x14:formula1>
          <xm:sqref>G77 G84 G20 G28 G54 G36 G47 G8 G57 G65 G72 G49 G18 G42</xm:sqref>
        </x14:dataValidation>
        <x14:dataValidation type="list" allowBlank="1" showInputMessage="1" showErrorMessage="1" xr:uid="{78A81F2F-B1E1-4751-B598-85544A742753}">
          <x14:formula1>
            <xm:f>'Drop downs'!$E$2:$E$6</xm:f>
          </x14:formula1>
          <xm:sqref>H77 H84 H20 H28 H54 H36 H47 H8 H57 H65 H72 H49 H18 H42</xm:sqref>
        </x14:dataValidation>
        <x14:dataValidation type="list" allowBlank="1" showInputMessage="1" showErrorMessage="1" xr:uid="{58BFA578-7297-45FC-B680-9F52A2ADB378}">
          <x14:formula1>
            <xm:f>'Drop downs'!$F$2:$F$6</xm:f>
          </x14:formula1>
          <xm:sqref>I77 I84 I20 I28 I54 I36 I47 I8 I57 I65 I72 I49 I18 I42</xm:sqref>
        </x14:dataValidation>
        <x14:dataValidation type="list" allowBlank="1" showInputMessage="1" showErrorMessage="1" xr:uid="{8AEC2413-6433-44EB-B016-881CBCE5A5EA}">
          <x14:formula1>
            <xm:f>'Drop downs'!$G$2:$G$7</xm:f>
          </x14:formula1>
          <xm:sqref>J77 J84 J20 J28 J54 J36 J47 J8 J57 J65 J72 J49 J18 J42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918E3-5A3D-45B9-9407-7897F020B146}">
  <sheetPr codeName="Sheet98">
    <tabColor theme="4" tint="0.79998168889431442"/>
  </sheetPr>
  <dimension ref="A1:V98"/>
  <sheetViews>
    <sheetView topLeftCell="C27" zoomScale="60" zoomScaleNormal="6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599</v>
      </c>
      <c r="D1" s="263"/>
      <c r="E1" s="263"/>
      <c r="F1" s="264"/>
      <c r="G1" s="16"/>
      <c r="I1" s="7"/>
      <c r="J1" s="7"/>
      <c r="K1" s="7"/>
    </row>
    <row r="2" spans="1:22" x14ac:dyDescent="0.35">
      <c r="A2" s="74" t="s">
        <v>29</v>
      </c>
      <c r="B2" s="9"/>
      <c r="C2" s="263" t="s">
        <v>471</v>
      </c>
      <c r="D2" s="263"/>
      <c r="E2" s="263"/>
      <c r="F2" s="264"/>
      <c r="I2" s="8"/>
      <c r="J2" s="8"/>
      <c r="K2" s="8"/>
    </row>
    <row r="3" spans="1:22" ht="33" customHeight="1" x14ac:dyDescent="0.35">
      <c r="A3" s="75" t="s">
        <v>30</v>
      </c>
      <c r="B3" s="4"/>
      <c r="C3" s="263" t="s">
        <v>600</v>
      </c>
      <c r="D3" s="263"/>
      <c r="E3" s="263"/>
      <c r="F3" s="264"/>
      <c r="I3" s="8"/>
      <c r="J3" s="8"/>
      <c r="K3" s="8"/>
    </row>
    <row r="4" spans="1:22" ht="29.25" customHeight="1" x14ac:dyDescent="0.35">
      <c r="A4" s="75" t="s">
        <v>31</v>
      </c>
      <c r="B4" s="17"/>
      <c r="C4" s="229" t="s">
        <v>601</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435</v>
      </c>
      <c r="L8" s="310"/>
      <c r="M8" s="314"/>
      <c r="N8" s="330"/>
      <c r="R8" s="12" t="str">
        <f>IF(OR(J8='Drop downs'!$G$7,J8='Drop downs'!$G$5), B8&amp;": "&amp;K8&amp;CHAR(10),"")</f>
        <v/>
      </c>
      <c r="S8" s="12" t="str">
        <f>IF(J8='Drop downs'!$G$2,B8&amp;": "&amp;K8&amp;""," ")</f>
        <v xml:space="preserve"> </v>
      </c>
      <c r="T8" s="12" t="str">
        <f>IF(GR10_Gardens_and_Amenity_Areas!E8='Drop downs'!$B$6,GR10_Gardens_and_Amenity_Areas!B8&amp;": "&amp;GR10_Gardens_and_Amenity_Areas!K8&amp;"","")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ht="29" x14ac:dyDescent="0.35">
      <c r="A14" s="317"/>
      <c r="B14" s="328"/>
      <c r="C14" s="24" t="s">
        <v>327</v>
      </c>
      <c r="D14" s="24" t="s">
        <v>254</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15" thickBot="1" x14ac:dyDescent="0.4">
      <c r="A17" s="318"/>
      <c r="B17" s="267"/>
      <c r="C17" s="19" t="s">
        <v>330</v>
      </c>
      <c r="D17" s="24" t="s">
        <v>254</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435</v>
      </c>
      <c r="L18" s="310"/>
      <c r="M18" s="314"/>
      <c r="N18" s="330"/>
      <c r="R18" s="12" t="str">
        <f>IF(OR(J18='Drop downs'!$G$7,J18='Drop downs'!$G$5), B18&amp;": "&amp;K18&amp;CHAR(10),"")</f>
        <v/>
      </c>
      <c r="S18" s="12" t="str">
        <f>IF(J18='Drop downs'!$G$2,B18&amp;": "&amp;K18&amp;""," ")</f>
        <v xml:space="preserve"> </v>
      </c>
      <c r="T18" s="12" t="str">
        <f>IF(GR10_Gardens_and_Amenity_Areas!E18='Drop downs'!$B$6,GR10_Gardens_and_Amenity_Areas!B18&amp;": "&amp;GR10_Gardens_and_Amenity_Areas!K18&amp;"","")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3" thickBot="1" x14ac:dyDescent="0.4">
      <c r="A20" s="316" t="s">
        <v>334</v>
      </c>
      <c r="B20" s="307" t="s">
        <v>118</v>
      </c>
      <c r="C20" s="79" t="s">
        <v>335</v>
      </c>
      <c r="D20" s="86" t="s">
        <v>254</v>
      </c>
      <c r="E20" s="310" t="s">
        <v>418</v>
      </c>
      <c r="F20" s="310" t="s">
        <v>441</v>
      </c>
      <c r="G20" s="310" t="s">
        <v>519</v>
      </c>
      <c r="H20" s="310" t="s">
        <v>421</v>
      </c>
      <c r="I20" s="310" t="s">
        <v>422</v>
      </c>
      <c r="J20" s="310" t="s">
        <v>157</v>
      </c>
      <c r="K20" s="319" t="s">
        <v>602</v>
      </c>
      <c r="L20" s="310"/>
      <c r="M20" s="314"/>
      <c r="N20" s="330"/>
      <c r="R20" s="12" t="str">
        <f>IF(OR(J20='Drop downs'!$G$7,J20='Drop downs'!$G$5), B20&amp;": "&amp;K20&amp;CHAR(10),"")</f>
        <v/>
      </c>
      <c r="S20" s="12" t="str">
        <f>IF(J20='Drop downs'!$G$2,B20&amp;": "&amp;K20&amp;""," ")</f>
        <v xml:space="preserve"> </v>
      </c>
      <c r="T20" s="12" t="str">
        <f>IF(GR10_Gardens_and_Amenity_Areas!E20='Drop downs'!$B$6,GR10_Gardens_and_Amenity_Areas!B20&amp;": "&amp;GR10_Gardens_and_Amenity_Areas!K20&amp;"","")</f>
        <v/>
      </c>
      <c r="U20" t="str">
        <f t="shared" si="0"/>
        <v/>
      </c>
      <c r="V20" t="str">
        <f>IF(N20&gt;0,B20&amp;":"&amp;N20&amp;"
","")</f>
        <v/>
      </c>
    </row>
    <row r="21" spans="1:22" ht="15" customHeight="1" thickBot="1" x14ac:dyDescent="0.4">
      <c r="A21" s="317"/>
      <c r="B21" s="308"/>
      <c r="C21" s="3" t="s">
        <v>336</v>
      </c>
      <c r="D21" s="86" t="s">
        <v>254</v>
      </c>
      <c r="E21" s="298"/>
      <c r="F21" s="298"/>
      <c r="G21" s="298"/>
      <c r="H21" s="298"/>
      <c r="I21" s="298"/>
      <c r="J21" s="298"/>
      <c r="K21" s="236"/>
      <c r="L21" s="298"/>
      <c r="M21" s="233"/>
      <c r="N21" s="331"/>
      <c r="R21" s="12"/>
      <c r="S21" s="12"/>
      <c r="T21" s="12"/>
    </row>
    <row r="22" spans="1:22" ht="14.5" customHeight="1" thickBot="1" x14ac:dyDescent="0.4">
      <c r="A22" s="317"/>
      <c r="B22" s="308"/>
      <c r="C22" s="3" t="s">
        <v>337</v>
      </c>
      <c r="D22" s="86" t="s">
        <v>254</v>
      </c>
      <c r="E22" s="298"/>
      <c r="F22" s="298"/>
      <c r="G22" s="298"/>
      <c r="H22" s="298"/>
      <c r="I22" s="298"/>
      <c r="J22" s="298"/>
      <c r="K22" s="236"/>
      <c r="L22" s="298"/>
      <c r="M22" s="233"/>
      <c r="N22" s="331"/>
      <c r="R22" s="12"/>
      <c r="S22" s="12"/>
      <c r="T22" s="12"/>
    </row>
    <row r="23" spans="1:22" ht="15" thickBot="1" x14ac:dyDescent="0.4">
      <c r="A23" s="317"/>
      <c r="B23" s="308"/>
      <c r="C23" s="3" t="s">
        <v>338</v>
      </c>
      <c r="D23" s="86" t="s">
        <v>254</v>
      </c>
      <c r="E23" s="298"/>
      <c r="F23" s="298"/>
      <c r="G23" s="298"/>
      <c r="H23" s="298"/>
      <c r="I23" s="298"/>
      <c r="J23" s="298"/>
      <c r="K23" s="236"/>
      <c r="L23" s="298"/>
      <c r="M23" s="233"/>
      <c r="N23" s="331"/>
      <c r="R23" s="12"/>
      <c r="S23" s="12"/>
      <c r="T23" s="12"/>
    </row>
    <row r="24" spans="1:22" ht="14.5" customHeight="1" thickBot="1" x14ac:dyDescent="0.4">
      <c r="A24" s="317"/>
      <c r="B24" s="308"/>
      <c r="C24" s="3" t="s">
        <v>339</v>
      </c>
      <c r="D24" s="86" t="s">
        <v>254</v>
      </c>
      <c r="E24" s="298"/>
      <c r="F24" s="298"/>
      <c r="G24" s="298"/>
      <c r="H24" s="298"/>
      <c r="I24" s="298"/>
      <c r="J24" s="298"/>
      <c r="K24" s="236"/>
      <c r="L24" s="298"/>
      <c r="M24" s="233"/>
      <c r="N24" s="331"/>
      <c r="R24" s="12"/>
      <c r="S24" s="12"/>
      <c r="T24" s="12"/>
    </row>
    <row r="25" spans="1:22" ht="29.5" thickBot="1" x14ac:dyDescent="0.4">
      <c r="A25" s="317"/>
      <c r="B25" s="308"/>
      <c r="C25" s="3" t="s">
        <v>340</v>
      </c>
      <c r="D25" s="86" t="s">
        <v>254</v>
      </c>
      <c r="E25" s="298"/>
      <c r="F25" s="298"/>
      <c r="G25" s="298"/>
      <c r="H25" s="298"/>
      <c r="I25" s="298"/>
      <c r="J25" s="298"/>
      <c r="K25" s="236"/>
      <c r="L25" s="298"/>
      <c r="M25" s="233"/>
      <c r="N25" s="331"/>
      <c r="R25" s="12"/>
      <c r="S25" s="12"/>
      <c r="T25" s="12"/>
    </row>
    <row r="26" spans="1:22" ht="14.5" customHeight="1" x14ac:dyDescent="0.35">
      <c r="A26" s="317"/>
      <c r="B26" s="308"/>
      <c r="C26" s="3" t="s">
        <v>341</v>
      </c>
      <c r="D26" s="86" t="s">
        <v>254</v>
      </c>
      <c r="E26" s="298"/>
      <c r="F26" s="298"/>
      <c r="G26" s="298"/>
      <c r="H26" s="298"/>
      <c r="I26" s="298"/>
      <c r="J26" s="298"/>
      <c r="K26" s="236"/>
      <c r="L26" s="298"/>
      <c r="M26" s="233"/>
      <c r="N26" s="331"/>
      <c r="R26" s="12"/>
      <c r="S26" s="12"/>
      <c r="T26" s="12"/>
    </row>
    <row r="27" spans="1:22" ht="29.5" thickBot="1" x14ac:dyDescent="0.4">
      <c r="A27" s="318"/>
      <c r="B27" s="309"/>
      <c r="C27" s="15" t="s">
        <v>342</v>
      </c>
      <c r="D27" s="19" t="s">
        <v>250</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250</v>
      </c>
      <c r="E28" s="310" t="s">
        <v>418</v>
      </c>
      <c r="F28" s="310" t="s">
        <v>441</v>
      </c>
      <c r="G28" s="310" t="s">
        <v>424</v>
      </c>
      <c r="H28" s="310" t="s">
        <v>421</v>
      </c>
      <c r="I28" s="310" t="s">
        <v>422</v>
      </c>
      <c r="J28" s="310" t="s">
        <v>157</v>
      </c>
      <c r="K28" s="319" t="s">
        <v>603</v>
      </c>
      <c r="L28" s="310"/>
      <c r="M28" s="314"/>
      <c r="N28" s="330"/>
      <c r="R28" s="12" t="str">
        <f>IF(OR(J28='Drop downs'!$G$7,J28='Drop downs'!$G$5), B28&amp;": "&amp;K28&amp;CHAR(10),"")</f>
        <v/>
      </c>
      <c r="S28" s="12" t="str">
        <f>IF(J28='Drop downs'!$G$2,B28&amp;": "&amp;K28&amp;""," ")</f>
        <v xml:space="preserve"> </v>
      </c>
      <c r="T28" s="12" t="str">
        <f>IF(GR10_Gardens_and_Amenity_Areas!E28='Drop downs'!$B$6,GR10_Gardens_and_Amenity_Areas!B28&amp;": "&amp;GR10_Gardens_and_Amenity_Areas!K28&amp;"","")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250</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22"/>
      <c r="B35" s="309"/>
      <c r="C35" s="93" t="s">
        <v>351</v>
      </c>
      <c r="D35" s="80" t="s">
        <v>254</v>
      </c>
      <c r="E35" s="299"/>
      <c r="F35" s="299"/>
      <c r="G35" s="299"/>
      <c r="H35" s="299"/>
      <c r="I35" s="299"/>
      <c r="J35" s="299"/>
      <c r="K35" s="301"/>
      <c r="L35" s="299"/>
      <c r="M35" s="303"/>
      <c r="N35" s="333"/>
      <c r="R35" s="12"/>
      <c r="S35" s="12"/>
      <c r="T35" s="12"/>
    </row>
    <row r="36" spans="1:22" x14ac:dyDescent="0.35">
      <c r="A36" s="321" t="s">
        <v>352</v>
      </c>
      <c r="B36" s="307" t="s">
        <v>120</v>
      </c>
      <c r="C36" s="82" t="s">
        <v>353</v>
      </c>
      <c r="D36" s="82" t="s">
        <v>250</v>
      </c>
      <c r="E36" s="272" t="s">
        <v>418</v>
      </c>
      <c r="F36" s="272" t="s">
        <v>441</v>
      </c>
      <c r="G36" s="272" t="s">
        <v>424</v>
      </c>
      <c r="H36" s="272" t="s">
        <v>421</v>
      </c>
      <c r="I36" s="272" t="s">
        <v>422</v>
      </c>
      <c r="J36" s="272" t="s">
        <v>157</v>
      </c>
      <c r="K36" s="300" t="s">
        <v>604</v>
      </c>
      <c r="L36" s="272"/>
      <c r="M36" s="302"/>
      <c r="N36" s="334"/>
      <c r="R36" s="12" t="str">
        <f>IF(OR(J36='Drop downs'!$G$7,J36='Drop downs'!$G$5), B36&amp;": "&amp;K36&amp;CHAR(10),"")</f>
        <v/>
      </c>
      <c r="S36" s="12" t="str">
        <f>IF(J36='Drop downs'!$G$2,B36&amp;": "&amp;K36&amp;""," ")</f>
        <v xml:space="preserve"> </v>
      </c>
      <c r="T36" s="12" t="str">
        <f>IF(GR10_Gardens_and_Amenity_Areas!E36='Drop downs'!$B$6,GR10_Gardens_and_Amenity_Areas!B36&amp;": "&amp;GR10_Gardens_and_Amenity_Areas!K36&amp;"","")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250</v>
      </c>
      <c r="E40" s="298"/>
      <c r="F40" s="298"/>
      <c r="G40" s="298"/>
      <c r="H40" s="298"/>
      <c r="I40" s="298"/>
      <c r="J40" s="298"/>
      <c r="K40" s="236"/>
      <c r="L40" s="298"/>
      <c r="M40" s="233"/>
      <c r="N40" s="331"/>
      <c r="R40" s="12"/>
      <c r="S40" s="12"/>
      <c r="T40" s="12"/>
    </row>
    <row r="41" spans="1:22" ht="29.5" thickBot="1" x14ac:dyDescent="0.4">
      <c r="A41" s="322"/>
      <c r="B41" s="309"/>
      <c r="C41" s="80" t="s">
        <v>358</v>
      </c>
      <c r="D41" s="80" t="s">
        <v>250</v>
      </c>
      <c r="E41" s="299"/>
      <c r="F41" s="299"/>
      <c r="G41" s="299"/>
      <c r="H41" s="299"/>
      <c r="I41" s="299"/>
      <c r="J41" s="299"/>
      <c r="K41" s="301"/>
      <c r="L41" s="299"/>
      <c r="M41" s="303"/>
      <c r="N41" s="333"/>
      <c r="R41" s="12"/>
      <c r="S41" s="12"/>
      <c r="T41" s="12"/>
    </row>
    <row r="42" spans="1:22" ht="29" x14ac:dyDescent="0.35">
      <c r="A42" s="321" t="s">
        <v>359</v>
      </c>
      <c r="B42" s="307" t="s">
        <v>121</v>
      </c>
      <c r="C42" s="82" t="s">
        <v>360</v>
      </c>
      <c r="D42" s="82" t="s">
        <v>254</v>
      </c>
      <c r="E42" s="272" t="s">
        <v>418</v>
      </c>
      <c r="F42" s="272" t="s">
        <v>441</v>
      </c>
      <c r="G42" s="272" t="s">
        <v>519</v>
      </c>
      <c r="H42" s="272" t="s">
        <v>421</v>
      </c>
      <c r="I42" s="272" t="s">
        <v>436</v>
      </c>
      <c r="J42" s="272" t="s">
        <v>157</v>
      </c>
      <c r="K42" s="300" t="s">
        <v>605</v>
      </c>
      <c r="L42" s="272"/>
      <c r="M42" s="302"/>
      <c r="N42" s="334"/>
      <c r="R42" s="12" t="str">
        <f>IF(OR(J42='Drop downs'!$G$7,J42='Drop downs'!$G$5), B42&amp;": "&amp;K42&amp;CHAR(10),"")</f>
        <v/>
      </c>
      <c r="S42" s="12" t="str">
        <f>IF(J42='Drop downs'!$G$2,B42&amp;": "&amp;K42&amp;""," ")</f>
        <v xml:space="preserve"> </v>
      </c>
      <c r="T42" s="12" t="str">
        <f>IF(GR10_Gardens_and_Amenity_Areas!E42='Drop downs'!$B$6,GR10_Gardens_and_Amenity_Areas!B42&amp;": "&amp;GR10_Gardens_and_Amenity_Areas!K42&amp;"","")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250</v>
      </c>
      <c r="E44" s="298"/>
      <c r="F44" s="298"/>
      <c r="G44" s="298"/>
      <c r="H44" s="298"/>
      <c r="I44" s="298"/>
      <c r="J44" s="298"/>
      <c r="K44" s="236"/>
      <c r="L44" s="298"/>
      <c r="M44" s="233"/>
      <c r="N44" s="331"/>
      <c r="R44" s="12"/>
      <c r="S44" s="12"/>
      <c r="T44" s="12"/>
    </row>
    <row r="45" spans="1:22"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22"/>
      <c r="B46" s="309"/>
      <c r="C46" s="80" t="s">
        <v>364</v>
      </c>
      <c r="D46" s="80" t="s">
        <v>250</v>
      </c>
      <c r="E46" s="299"/>
      <c r="F46" s="299"/>
      <c r="G46" s="299"/>
      <c r="H46" s="299"/>
      <c r="I46" s="299"/>
      <c r="J46" s="299"/>
      <c r="K46" s="301"/>
      <c r="L46" s="299"/>
      <c r="M46" s="303"/>
      <c r="N46" s="333"/>
      <c r="R46" s="12"/>
      <c r="S46" s="12"/>
      <c r="T46" s="12"/>
    </row>
    <row r="47" spans="1:22" ht="43.5" x14ac:dyDescent="0.35">
      <c r="A47" s="321" t="s">
        <v>365</v>
      </c>
      <c r="B47" s="307" t="s">
        <v>122</v>
      </c>
      <c r="C47" s="82" t="s">
        <v>366</v>
      </c>
      <c r="D47" s="82" t="s">
        <v>254</v>
      </c>
      <c r="E47" s="272" t="s">
        <v>101</v>
      </c>
      <c r="F47" s="272" t="s">
        <v>101</v>
      </c>
      <c r="G47" s="272" t="s">
        <v>101</v>
      </c>
      <c r="H47" s="272" t="s">
        <v>101</v>
      </c>
      <c r="I47" s="272" t="s">
        <v>101</v>
      </c>
      <c r="J47" s="272" t="s">
        <v>159</v>
      </c>
      <c r="K47" s="300" t="s">
        <v>435</v>
      </c>
      <c r="L47" s="272"/>
      <c r="M47" s="302"/>
      <c r="N47" s="334"/>
      <c r="R47" s="12" t="str">
        <f>IF(OR(J47='Drop downs'!$G$7,J47='Drop downs'!$G$5), B47&amp;": "&amp;K47&amp;CHAR(10),"")</f>
        <v/>
      </c>
      <c r="S47" s="12" t="str">
        <f>IF(J47='Drop downs'!$G$2,B47&amp;": "&amp;K47&amp;""," ")</f>
        <v xml:space="preserve"> </v>
      </c>
      <c r="T47" s="12" t="str">
        <f>IF(GR10_Gardens_and_Amenity_Areas!E47='Drop downs'!$B$6,GR10_Gardens_and_Amenity_Areas!B47&amp;": "&amp;GR10_Gardens_and_Amenity_Areas!K47&amp;"","")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IF(GR10_Gardens_and_Amenity_Areas!E48='Drop downs'!$B$6,GR10_Gardens_and_Amenity_Areas!B48&amp;": "&amp;GR10_Gardens_and_Amenity_Areas!K48&amp;"","")</f>
        <v xml:space="preserve">: </v>
      </c>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435</v>
      </c>
      <c r="L49" s="310"/>
      <c r="M49" s="314"/>
      <c r="N49" s="330"/>
      <c r="R49" s="12" t="str">
        <f>IF(OR(J49='Drop downs'!$G$7,J49='Drop downs'!$G$5), B49&amp;": "&amp;K49&amp;CHAR(10),"")</f>
        <v/>
      </c>
      <c r="S49" s="12" t="str">
        <f>IF(J49='Drop downs'!$G$2,B49&amp;": "&amp;K49&amp;""," ")</f>
        <v xml:space="preserve"> </v>
      </c>
      <c r="T49" s="12" t="str">
        <f>IF(GR10_Gardens_and_Amenity_Areas!E49='Drop downs'!$B$6,GR10_Gardens_and_Amenity_Areas!B49&amp;": "&amp;GR10_Gardens_and_Amenity_Areas!K49&amp;"","")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233"/>
      <c r="N50" s="331"/>
      <c r="R50" s="12"/>
      <c r="S50" s="12"/>
      <c r="T50" s="12"/>
    </row>
    <row r="51" spans="1:22" x14ac:dyDescent="0.35">
      <c r="A51" s="317"/>
      <c r="B51" s="308"/>
      <c r="C51" s="97" t="s">
        <v>371</v>
      </c>
      <c r="D51" s="24" t="s">
        <v>254</v>
      </c>
      <c r="E51" s="298"/>
      <c r="F51" s="298"/>
      <c r="G51" s="298"/>
      <c r="H51" s="298"/>
      <c r="I51" s="298"/>
      <c r="J51" s="298"/>
      <c r="K51" s="236"/>
      <c r="L51" s="298"/>
      <c r="M51" s="233"/>
      <c r="N51" s="331"/>
      <c r="R51" s="12"/>
      <c r="S51" s="12"/>
      <c r="T51" s="12"/>
    </row>
    <row r="52" spans="1:22" x14ac:dyDescent="0.35">
      <c r="A52" s="317"/>
      <c r="B52" s="308"/>
      <c r="C52" s="24" t="s">
        <v>372</v>
      </c>
      <c r="D52" s="24" t="s">
        <v>254</v>
      </c>
      <c r="E52" s="298"/>
      <c r="F52" s="298"/>
      <c r="G52" s="298"/>
      <c r="H52" s="298"/>
      <c r="I52" s="298"/>
      <c r="J52" s="298"/>
      <c r="K52" s="236"/>
      <c r="L52" s="298"/>
      <c r="M52" s="233"/>
      <c r="N52" s="331"/>
      <c r="R52" s="12"/>
      <c r="S52" s="12"/>
      <c r="T52" s="12"/>
    </row>
    <row r="53" spans="1:22" ht="15" thickBot="1" x14ac:dyDescent="0.4">
      <c r="A53" s="318"/>
      <c r="B53" s="309"/>
      <c r="C53" s="19" t="s">
        <v>373</v>
      </c>
      <c r="D53" s="24" t="s">
        <v>254</v>
      </c>
      <c r="E53" s="270"/>
      <c r="F53" s="270"/>
      <c r="G53" s="270"/>
      <c r="H53" s="270"/>
      <c r="I53" s="270"/>
      <c r="J53" s="270"/>
      <c r="K53" s="32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435</v>
      </c>
      <c r="L54" s="310"/>
      <c r="M54" s="314"/>
      <c r="N54" s="330"/>
      <c r="R54" s="12" t="str">
        <f>IF(OR(J54='Drop downs'!$G$7,J54='Drop downs'!$G$5), B54&amp;": "&amp;K54&amp;CHAR(10),"")</f>
        <v/>
      </c>
      <c r="S54" s="12" t="str">
        <f>IF(J54='Drop downs'!$G$2,B54&amp;": "&amp;K54&amp;""," ")</f>
        <v xml:space="preserve"> </v>
      </c>
      <c r="T54" s="12" t="str">
        <f>IF(GR10_Gardens_and_Amenity_Areas!E54='Drop downs'!$B$6,GR10_Gardens_and_Amenity_Areas!B54&amp;": "&amp;GR10_Gardens_and_Amenity_Areas!K54&amp;"","")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8"/>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418</v>
      </c>
      <c r="F57" s="310" t="s">
        <v>441</v>
      </c>
      <c r="G57" s="310" t="s">
        <v>519</v>
      </c>
      <c r="H57" s="310" t="s">
        <v>421</v>
      </c>
      <c r="I57" s="310" t="s">
        <v>436</v>
      </c>
      <c r="J57" s="310" t="s">
        <v>157</v>
      </c>
      <c r="K57" s="319" t="s">
        <v>606</v>
      </c>
      <c r="L57" s="310"/>
      <c r="M57" s="314"/>
      <c r="N57" s="330"/>
      <c r="R57" s="12" t="str">
        <f>IF(OR(J57='Drop downs'!$G$7,J57='Drop downs'!$G$5), B57&amp;": "&amp;K57&amp;CHAR(10),"")</f>
        <v/>
      </c>
      <c r="S57" s="12" t="str">
        <f>IF(J57='Drop downs'!$G$2,B57&amp;": "&amp;K57&amp;""," ")</f>
        <v xml:space="preserve"> </v>
      </c>
      <c r="T57" s="12" t="str">
        <f>IF(GR10_Gardens_and_Amenity_Areas!E57='Drop downs'!$B$6,GR10_Gardens_and_Amenity_Areas!B57&amp;": "&amp;GR10_Gardens_and_Amenity_Areas!K57&amp;"","")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254</v>
      </c>
      <c r="E60" s="298"/>
      <c r="F60" s="298"/>
      <c r="G60" s="298"/>
      <c r="H60" s="298"/>
      <c r="I60" s="298"/>
      <c r="J60" s="298"/>
      <c r="K60" s="236"/>
      <c r="L60" s="298"/>
      <c r="M60" s="233"/>
      <c r="N60" s="331"/>
      <c r="R60" s="12"/>
      <c r="S60" s="12"/>
      <c r="T60" s="12"/>
    </row>
    <row r="61" spans="1:22" x14ac:dyDescent="0.35">
      <c r="A61" s="317"/>
      <c r="B61" s="308"/>
      <c r="C61" s="24" t="s">
        <v>383</v>
      </c>
      <c r="D61" s="24" t="s">
        <v>250</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250</v>
      </c>
      <c r="E63" s="298"/>
      <c r="F63" s="298"/>
      <c r="G63" s="298"/>
      <c r="H63" s="298"/>
      <c r="I63" s="298"/>
      <c r="J63" s="298"/>
      <c r="K63" s="236"/>
      <c r="L63" s="298"/>
      <c r="M63" s="233"/>
      <c r="N63" s="331"/>
      <c r="R63" s="12"/>
      <c r="S63" s="12"/>
      <c r="T63" s="12"/>
    </row>
    <row r="64" spans="1:22" ht="15" thickBot="1" x14ac:dyDescent="0.4">
      <c r="A64" s="322"/>
      <c r="B64" s="309"/>
      <c r="C64" s="88" t="s">
        <v>386</v>
      </c>
      <c r="D64" s="88" t="s">
        <v>254</v>
      </c>
      <c r="E64" s="299"/>
      <c r="F64" s="299"/>
      <c r="G64" s="299"/>
      <c r="H64" s="299"/>
      <c r="I64" s="299"/>
      <c r="J64" s="299"/>
      <c r="K64" s="301"/>
      <c r="L64" s="299"/>
      <c r="M64" s="303"/>
      <c r="N64" s="333"/>
      <c r="R64" s="12"/>
      <c r="S64" s="12"/>
      <c r="T64" s="12"/>
    </row>
    <row r="65" spans="1:22" x14ac:dyDescent="0.35">
      <c r="A65" s="316" t="s">
        <v>387</v>
      </c>
      <c r="B65" s="307" t="s">
        <v>126</v>
      </c>
      <c r="C65" s="85" t="s">
        <v>388</v>
      </c>
      <c r="D65" s="86" t="s">
        <v>254</v>
      </c>
      <c r="E65" s="310" t="s">
        <v>101</v>
      </c>
      <c r="F65" s="310" t="s">
        <v>101</v>
      </c>
      <c r="G65" s="310" t="s">
        <v>101</v>
      </c>
      <c r="H65" s="310" t="s">
        <v>101</v>
      </c>
      <c r="I65" s="310" t="s">
        <v>101</v>
      </c>
      <c r="J65" s="310" t="s">
        <v>159</v>
      </c>
      <c r="K65" s="319" t="s">
        <v>435</v>
      </c>
      <c r="L65" s="310"/>
      <c r="M65" s="314"/>
      <c r="N65" s="330"/>
      <c r="R65" s="12" t="str">
        <f>IF(OR(J65='Drop downs'!$G$7,J65='Drop downs'!$G$5), B65&amp;": "&amp;K65&amp;CHAR(10),"")</f>
        <v/>
      </c>
      <c r="S65" s="12" t="str">
        <f>IF(J65='Drop downs'!$G$2,B65&amp;": "&amp;K65&amp;""," ")</f>
        <v xml:space="preserve"> </v>
      </c>
      <c r="T65" s="12" t="str">
        <f>IF(GR10_Gardens_and_Amenity_Areas!E65='Drop downs'!$B$6,GR10_Gardens_and_Amenity_Areas!B65&amp;": "&amp;GR10_Gardens_and_Amenity_Areas!K65&amp;"","")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70"/>
      <c r="F71" s="270"/>
      <c r="G71" s="270"/>
      <c r="H71" s="270"/>
      <c r="I71" s="270"/>
      <c r="J71" s="270"/>
      <c r="K71" s="320"/>
      <c r="L71" s="270"/>
      <c r="M71" s="315"/>
      <c r="N71" s="332"/>
      <c r="R71" s="12"/>
      <c r="S71" s="12"/>
      <c r="T71" s="12"/>
    </row>
    <row r="72" spans="1:22" x14ac:dyDescent="0.35">
      <c r="A72" s="316" t="s">
        <v>395</v>
      </c>
      <c r="B72" s="307" t="s">
        <v>127</v>
      </c>
      <c r="C72" s="85" t="s">
        <v>396</v>
      </c>
      <c r="D72" s="86" t="s">
        <v>250</v>
      </c>
      <c r="E72" s="310" t="s">
        <v>418</v>
      </c>
      <c r="F72" s="310" t="s">
        <v>441</v>
      </c>
      <c r="G72" s="310" t="s">
        <v>424</v>
      </c>
      <c r="H72" s="310" t="s">
        <v>421</v>
      </c>
      <c r="I72" s="310" t="s">
        <v>422</v>
      </c>
      <c r="J72" s="310" t="s">
        <v>157</v>
      </c>
      <c r="K72" s="311" t="s">
        <v>607</v>
      </c>
      <c r="L72" s="310"/>
      <c r="M72" s="314"/>
      <c r="N72" s="330"/>
      <c r="R72" s="12" t="str">
        <f>IF(OR(J72='Drop downs'!$G$7,J72='Drop downs'!$G$5), B72&amp;": "&amp;K72&amp;CHAR(10),"")</f>
        <v/>
      </c>
      <c r="S72" s="12" t="str">
        <f>IF(J72='Drop downs'!$G$2,B72&amp;": "&amp;K72&amp;""," ")</f>
        <v xml:space="preserve"> </v>
      </c>
      <c r="T72" s="12" t="str">
        <f>IF(GR10_Gardens_and_Amenity_Areas!E72='Drop downs'!$B$6,GR10_Gardens_and_Amenity_Areas!B72&amp;": "&amp;GR10_Gardens_and_Amenity_Areas!K72&amp;"","")</f>
        <v/>
      </c>
      <c r="U72" t="str">
        <f t="shared" si="0"/>
        <v/>
      </c>
      <c r="V72" t="str">
        <f>IF(N72&gt;0,B72&amp;":"&amp;N72&amp;"
","")</f>
        <v/>
      </c>
    </row>
    <row r="73" spans="1:22" x14ac:dyDescent="0.35">
      <c r="A73" s="317"/>
      <c r="B73" s="308"/>
      <c r="C73" s="83" t="s">
        <v>397</v>
      </c>
      <c r="D73" s="24" t="s">
        <v>250</v>
      </c>
      <c r="E73" s="298"/>
      <c r="F73" s="298"/>
      <c r="G73" s="298"/>
      <c r="H73" s="298"/>
      <c r="I73" s="298"/>
      <c r="J73" s="298"/>
      <c r="K73" s="312"/>
      <c r="L73" s="298"/>
      <c r="M73" s="233"/>
      <c r="N73" s="331"/>
      <c r="R73" s="12"/>
      <c r="S73" s="12"/>
      <c r="T73" s="12"/>
    </row>
    <row r="74" spans="1:22" x14ac:dyDescent="0.35">
      <c r="A74" s="317"/>
      <c r="B74" s="308"/>
      <c r="C74" s="83" t="s">
        <v>398</v>
      </c>
      <c r="D74" s="24" t="s">
        <v>254</v>
      </c>
      <c r="E74" s="298"/>
      <c r="F74" s="298"/>
      <c r="G74" s="298"/>
      <c r="H74" s="298"/>
      <c r="I74" s="298"/>
      <c r="J74" s="298"/>
      <c r="K74" s="312"/>
      <c r="L74" s="298"/>
      <c r="M74" s="233"/>
      <c r="N74" s="331"/>
      <c r="R74" s="12"/>
      <c r="S74" s="12"/>
      <c r="T74" s="12"/>
    </row>
    <row r="75" spans="1:22" x14ac:dyDescent="0.35">
      <c r="A75" s="317"/>
      <c r="B75" s="308"/>
      <c r="C75" s="83" t="s">
        <v>399</v>
      </c>
      <c r="D75" s="24" t="s">
        <v>254</v>
      </c>
      <c r="E75" s="298"/>
      <c r="F75" s="298"/>
      <c r="G75" s="298"/>
      <c r="H75" s="298"/>
      <c r="I75" s="298"/>
      <c r="J75" s="298"/>
      <c r="K75" s="312"/>
      <c r="L75" s="298"/>
      <c r="M75" s="233"/>
      <c r="N75" s="331"/>
      <c r="R75" s="12"/>
      <c r="S75" s="12"/>
      <c r="T75" s="12"/>
    </row>
    <row r="76" spans="1:22" ht="15" thickBot="1" x14ac:dyDescent="0.4">
      <c r="A76" s="322"/>
      <c r="B76" s="309"/>
      <c r="C76" s="87" t="s">
        <v>400</v>
      </c>
      <c r="D76" s="24" t="s">
        <v>254</v>
      </c>
      <c r="E76" s="299"/>
      <c r="F76" s="299"/>
      <c r="G76" s="299"/>
      <c r="H76" s="299"/>
      <c r="I76" s="299"/>
      <c r="J76" s="299"/>
      <c r="K76" s="313"/>
      <c r="L76" s="299"/>
      <c r="M76" s="303"/>
      <c r="N76" s="333"/>
      <c r="R76" s="12"/>
      <c r="S76" s="12"/>
      <c r="T76" s="12"/>
    </row>
    <row r="77" spans="1:22" x14ac:dyDescent="0.35">
      <c r="A77" s="304" t="s">
        <v>401</v>
      </c>
      <c r="B77" s="307" t="s">
        <v>128</v>
      </c>
      <c r="C77" s="91" t="s">
        <v>402</v>
      </c>
      <c r="D77" s="82" t="s">
        <v>254</v>
      </c>
      <c r="E77" s="272" t="s">
        <v>101</v>
      </c>
      <c r="F77" s="272" t="s">
        <v>101</v>
      </c>
      <c r="G77" s="272" t="s">
        <v>101</v>
      </c>
      <c r="H77" s="272" t="s">
        <v>101</v>
      </c>
      <c r="I77" s="272" t="s">
        <v>101</v>
      </c>
      <c r="J77" s="272" t="s">
        <v>159</v>
      </c>
      <c r="K77" s="300" t="s">
        <v>435</v>
      </c>
      <c r="L77" s="272"/>
      <c r="M77" s="302"/>
      <c r="N77" s="334"/>
      <c r="R77" s="12" t="str">
        <f>IF(OR(J77='Drop downs'!$G$7,J77='Drop downs'!$G$5), B77&amp;": "&amp;K77&amp;CHAR(10),"")</f>
        <v/>
      </c>
      <c r="S77" s="12" t="str">
        <f>IF(J77='Drop downs'!$G$2,B77&amp;": "&amp;K77&amp;""," ")</f>
        <v xml:space="preserve"> </v>
      </c>
      <c r="T77" s="12" t="str">
        <f>IF(GR10_Gardens_and_Amenity_Areas!E77='Drop downs'!$B$6,GR10_Gardens_and_Amenity_Areas!B77&amp;": "&amp;GR10_Gardens_and_Amenity_Areas!K77&amp;"","")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33"/>
      <c r="N78" s="331"/>
      <c r="R78" s="12"/>
      <c r="S78" s="12"/>
      <c r="T78" s="12"/>
    </row>
    <row r="79" spans="1:22" x14ac:dyDescent="0.35">
      <c r="A79" s="305"/>
      <c r="B79" s="308"/>
      <c r="C79" s="83" t="s">
        <v>404</v>
      </c>
      <c r="D79" s="3" t="s">
        <v>254</v>
      </c>
      <c r="E79" s="298"/>
      <c r="F79" s="298"/>
      <c r="G79" s="298"/>
      <c r="H79" s="298"/>
      <c r="I79" s="298"/>
      <c r="J79" s="298"/>
      <c r="K79" s="236"/>
      <c r="L79" s="298"/>
      <c r="M79" s="233"/>
      <c r="N79" s="331"/>
      <c r="R79" s="12"/>
      <c r="S79" s="12"/>
      <c r="T79" s="12"/>
    </row>
    <row r="80" spans="1:22" x14ac:dyDescent="0.35">
      <c r="A80" s="305"/>
      <c r="B80" s="308"/>
      <c r="C80" s="84" t="s">
        <v>405</v>
      </c>
      <c r="D80" s="3" t="s">
        <v>254</v>
      </c>
      <c r="E80" s="298"/>
      <c r="F80" s="298"/>
      <c r="G80" s="298"/>
      <c r="H80" s="298"/>
      <c r="I80" s="298"/>
      <c r="J80" s="298"/>
      <c r="K80" s="236"/>
      <c r="L80" s="298"/>
      <c r="M80" s="233"/>
      <c r="N80" s="331"/>
      <c r="R80" s="12"/>
      <c r="S80" s="12"/>
      <c r="T80" s="12"/>
    </row>
    <row r="81" spans="1:22" ht="29" x14ac:dyDescent="0.35">
      <c r="A81" s="305"/>
      <c r="B81" s="308"/>
      <c r="C81" s="84" t="s">
        <v>406</v>
      </c>
      <c r="D81" s="3" t="s">
        <v>254</v>
      </c>
      <c r="E81" s="298"/>
      <c r="F81" s="298"/>
      <c r="G81" s="298"/>
      <c r="H81" s="298"/>
      <c r="I81" s="298"/>
      <c r="J81" s="298"/>
      <c r="K81" s="236"/>
      <c r="L81" s="298"/>
      <c r="M81" s="233"/>
      <c r="N81" s="331"/>
      <c r="R81" s="12"/>
      <c r="S81" s="12"/>
      <c r="T81" s="12"/>
    </row>
    <row r="82" spans="1:22" ht="29" x14ac:dyDescent="0.35">
      <c r="A82" s="305"/>
      <c r="B82" s="308"/>
      <c r="C82" s="84" t="s">
        <v>407</v>
      </c>
      <c r="D82" s="3" t="s">
        <v>254</v>
      </c>
      <c r="E82" s="298"/>
      <c r="F82" s="298"/>
      <c r="G82" s="298"/>
      <c r="H82" s="298"/>
      <c r="I82" s="298"/>
      <c r="J82" s="298"/>
      <c r="K82" s="236"/>
      <c r="L82" s="298"/>
      <c r="M82" s="233"/>
      <c r="N82" s="331"/>
      <c r="R82" s="12"/>
      <c r="S82" s="12"/>
      <c r="T82" s="12"/>
    </row>
    <row r="83" spans="1:22" ht="15" thickBot="1" x14ac:dyDescent="0.4">
      <c r="A83" s="306"/>
      <c r="B83" s="309"/>
      <c r="C83" s="90" t="s">
        <v>408</v>
      </c>
      <c r="D83" s="3" t="s">
        <v>254</v>
      </c>
      <c r="E83" s="299"/>
      <c r="F83" s="299"/>
      <c r="G83" s="299"/>
      <c r="H83" s="299"/>
      <c r="I83" s="299"/>
      <c r="J83" s="299"/>
      <c r="K83" s="301"/>
      <c r="L83" s="299"/>
      <c r="M83" s="303"/>
      <c r="N83" s="333"/>
      <c r="R83" s="12"/>
      <c r="S83" s="12"/>
      <c r="T83" s="12"/>
    </row>
    <row r="84" spans="1:22" x14ac:dyDescent="0.35">
      <c r="A84" s="304" t="s">
        <v>409</v>
      </c>
      <c r="B84" s="307" t="s">
        <v>129</v>
      </c>
      <c r="C84" s="101" t="s">
        <v>410</v>
      </c>
      <c r="D84" s="82" t="s">
        <v>250</v>
      </c>
      <c r="E84" s="272" t="s">
        <v>418</v>
      </c>
      <c r="F84" s="272" t="s">
        <v>441</v>
      </c>
      <c r="G84" s="272" t="s">
        <v>519</v>
      </c>
      <c r="H84" s="272" t="s">
        <v>421</v>
      </c>
      <c r="I84" s="272" t="s">
        <v>436</v>
      </c>
      <c r="J84" s="272" t="s">
        <v>157</v>
      </c>
      <c r="K84" s="300" t="s">
        <v>608</v>
      </c>
      <c r="L84" s="272"/>
      <c r="M84" s="302"/>
      <c r="N84" s="334"/>
      <c r="R84" s="12" t="str">
        <f>IF(OR(J84='Drop downs'!$G$7,J84='Drop downs'!$G$5), B84&amp;": "&amp;K84&amp;CHAR(10),"")</f>
        <v/>
      </c>
      <c r="S84" s="12" t="str">
        <f>IF(J84='Drop downs'!$G$2,B84&amp;": "&amp;K84&amp;""," ")</f>
        <v xml:space="preserve"> </v>
      </c>
      <c r="T84" s="12" t="str">
        <f>IF(GR10_Gardens_and_Amenity_Areas!E84='Drop downs'!$B$6,GR10_Gardens_and_Amenity_Areas!B84&amp;": "&amp;GR10_Gardens_and_Amenity_Areas!K84&amp;"","")</f>
        <v/>
      </c>
      <c r="U84" t="str">
        <f t="shared" si="1"/>
        <v/>
      </c>
      <c r="V84" t="str">
        <f>IF(N84&gt;0,B84&amp;":"&amp;N84&amp;"
","")</f>
        <v/>
      </c>
    </row>
    <row r="85" spans="1:22" x14ac:dyDescent="0.35">
      <c r="A85" s="305"/>
      <c r="B85" s="308"/>
      <c r="C85" s="84" t="s">
        <v>411</v>
      </c>
      <c r="D85" s="3" t="s">
        <v>254</v>
      </c>
      <c r="E85" s="298"/>
      <c r="F85" s="298"/>
      <c r="G85" s="298"/>
      <c r="H85" s="298"/>
      <c r="I85" s="298"/>
      <c r="J85" s="298"/>
      <c r="K85" s="236"/>
      <c r="L85" s="298"/>
      <c r="M85" s="233"/>
      <c r="N85" s="331"/>
      <c r="R85" s="12"/>
      <c r="S85" s="12"/>
      <c r="T85" s="12"/>
    </row>
    <row r="86" spans="1:22" x14ac:dyDescent="0.35">
      <c r="A86" s="305"/>
      <c r="B86" s="308"/>
      <c r="C86" s="84" t="s">
        <v>412</v>
      </c>
      <c r="D86" s="3" t="s">
        <v>254</v>
      </c>
      <c r="E86" s="298"/>
      <c r="F86" s="298"/>
      <c r="G86" s="298"/>
      <c r="H86" s="298"/>
      <c r="I86" s="298"/>
      <c r="J86" s="298"/>
      <c r="K86" s="236"/>
      <c r="L86" s="298"/>
      <c r="M86" s="233"/>
      <c r="N86" s="331"/>
      <c r="R86" s="12"/>
      <c r="S86" s="12"/>
      <c r="T86" s="12"/>
    </row>
    <row r="87" spans="1:22" ht="15" thickBot="1" x14ac:dyDescent="0.4">
      <c r="A87" s="306"/>
      <c r="B87" s="309"/>
      <c r="C87" s="87" t="s">
        <v>413</v>
      </c>
      <c r="D87" s="3" t="s">
        <v>254</v>
      </c>
      <c r="E87" s="299"/>
      <c r="F87" s="299"/>
      <c r="G87" s="299"/>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R5fIsy2ZZImmfiSRq/fna3vs8b0KkUh1lG2z0HFXtI65Fm2vYon3WuJdu5ygqzHnQX4EdG21d8lh/IdyKKK6vg==" saltValue="O+hCC9KmGDCRGOKZeSUaf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4341" priority="26">
      <formula>$D50="No"</formula>
    </cfRule>
  </conditionalFormatting>
  <conditionalFormatting sqref="C8:D87">
    <cfRule type="expression" dxfId="4340" priority="25">
      <formula>$D8="No"</formula>
    </cfRule>
  </conditionalFormatting>
  <conditionalFormatting sqref="J8">
    <cfRule type="cellIs" dxfId="4339" priority="1" operator="equal">
      <formula>"Significant Negative"</formula>
    </cfRule>
    <cfRule type="cellIs" dxfId="4338" priority="2" operator="equal">
      <formula>"Minor Negative"</formula>
    </cfRule>
    <cfRule type="cellIs" dxfId="4337" priority="3" operator="equal">
      <formula>"Uncertain"</formula>
    </cfRule>
    <cfRule type="cellIs" dxfId="4336" priority="4" operator="equal">
      <formula>"Neutral"</formula>
    </cfRule>
    <cfRule type="cellIs" dxfId="4335" priority="5" operator="equal">
      <formula>"Minor Positive"</formula>
    </cfRule>
    <cfRule type="cellIs" dxfId="4334" priority="6" operator="equal">
      <formula>"Significant Positive"</formula>
    </cfRule>
  </conditionalFormatting>
  <conditionalFormatting sqref="J18 J28 J57 J65 J72 J77 J84">
    <cfRule type="cellIs" dxfId="4333" priority="62" operator="equal">
      <formula>"Minor Positive"</formula>
    </cfRule>
    <cfRule type="cellIs" dxfId="4332" priority="61" operator="equal">
      <formula>"Neutral"</formula>
    </cfRule>
    <cfRule type="cellIs" dxfId="4331" priority="60" operator="equal">
      <formula>"Uncertain"</formula>
    </cfRule>
    <cfRule type="cellIs" dxfId="4330" priority="59" operator="equal">
      <formula>"Minor Negative"</formula>
    </cfRule>
    <cfRule type="cellIs" dxfId="4329" priority="58" operator="equal">
      <formula>"Significant Negative"</formula>
    </cfRule>
    <cfRule type="cellIs" dxfId="4328" priority="63" operator="equal">
      <formula>"Significant Positive"</formula>
    </cfRule>
  </conditionalFormatting>
  <conditionalFormatting sqref="J20">
    <cfRule type="cellIs" dxfId="4327" priority="51" operator="equal">
      <formula>"Significant Positive"</formula>
    </cfRule>
    <cfRule type="cellIs" dxfId="4326" priority="50" operator="equal">
      <formula>"Minor Positive"</formula>
    </cfRule>
    <cfRule type="cellIs" dxfId="4325" priority="49" operator="equal">
      <formula>"Neutral"</formula>
    </cfRule>
    <cfRule type="cellIs" dxfId="4324" priority="48" operator="equal">
      <formula>"Uncertain"</formula>
    </cfRule>
    <cfRule type="cellIs" dxfId="4323" priority="47" operator="equal">
      <formula>"Minor Negative"</formula>
    </cfRule>
    <cfRule type="cellIs" dxfId="4322" priority="46" operator="equal">
      <formula>"Significant Negative"</formula>
    </cfRule>
  </conditionalFormatting>
  <conditionalFormatting sqref="J36">
    <cfRule type="cellIs" dxfId="4321" priority="44" operator="equal">
      <formula>"Minor Positive"</formula>
    </cfRule>
    <cfRule type="cellIs" dxfId="4320" priority="43" operator="equal">
      <formula>"Neutral"</formula>
    </cfRule>
    <cfRule type="cellIs" dxfId="4319" priority="42" operator="equal">
      <formula>"Uncertain"</formula>
    </cfRule>
    <cfRule type="cellIs" dxfId="4318" priority="41" operator="equal">
      <formula>"Minor Negative"</formula>
    </cfRule>
    <cfRule type="cellIs" dxfId="4317" priority="40" operator="equal">
      <formula>"Significant Negative"</formula>
    </cfRule>
    <cfRule type="cellIs" dxfId="4316" priority="45" operator="equal">
      <formula>"Significant Positive"</formula>
    </cfRule>
  </conditionalFormatting>
  <conditionalFormatting sqref="J42">
    <cfRule type="cellIs" dxfId="4315" priority="34" operator="equal">
      <formula>"Significant Negative"</formula>
    </cfRule>
    <cfRule type="cellIs" dxfId="4314" priority="35" operator="equal">
      <formula>"Minor Negative"</formula>
    </cfRule>
    <cfRule type="cellIs" dxfId="4313" priority="36" operator="equal">
      <formula>"Uncertain"</formula>
    </cfRule>
    <cfRule type="cellIs" dxfId="4312" priority="37" operator="equal">
      <formula>"Neutral"</formula>
    </cfRule>
    <cfRule type="cellIs" dxfId="4311" priority="38" operator="equal">
      <formula>"Minor Positive"</formula>
    </cfRule>
    <cfRule type="cellIs" dxfId="4310" priority="39" operator="equal">
      <formula>"Significant Positive"</formula>
    </cfRule>
  </conditionalFormatting>
  <conditionalFormatting sqref="J47">
    <cfRule type="cellIs" dxfId="4309" priority="18" operator="equal">
      <formula>"Significant Positive"</formula>
    </cfRule>
    <cfRule type="cellIs" dxfId="4308" priority="17" operator="equal">
      <formula>"Minor Positive"</formula>
    </cfRule>
    <cfRule type="cellIs" dxfId="4307" priority="16" operator="equal">
      <formula>"Neutral"</formula>
    </cfRule>
    <cfRule type="cellIs" dxfId="4306" priority="15" operator="equal">
      <formula>"Uncertain"</formula>
    </cfRule>
    <cfRule type="cellIs" dxfId="4305" priority="14" operator="equal">
      <formula>"Minor Negative"</formula>
    </cfRule>
    <cfRule type="cellIs" dxfId="4304" priority="13" operator="equal">
      <formula>"Significant Negative"</formula>
    </cfRule>
  </conditionalFormatting>
  <conditionalFormatting sqref="J49">
    <cfRule type="cellIs" dxfId="4303" priority="24" operator="equal">
      <formula>"Significant Positive"</formula>
    </cfRule>
    <cfRule type="cellIs" dxfId="4302" priority="23" operator="equal">
      <formula>"Minor Positive"</formula>
    </cfRule>
    <cfRule type="cellIs" dxfId="4301" priority="22" operator="equal">
      <formula>"Neutral"</formula>
    </cfRule>
    <cfRule type="cellIs" dxfId="4300" priority="21" operator="equal">
      <formula>"Uncertain"</formula>
    </cfRule>
    <cfRule type="cellIs" dxfId="4299" priority="19" operator="equal">
      <formula>"Significant Negative"</formula>
    </cfRule>
    <cfRule type="cellIs" dxfId="4298" priority="20" operator="equal">
      <formula>"Minor Negative"</formula>
    </cfRule>
  </conditionalFormatting>
  <conditionalFormatting sqref="J54">
    <cfRule type="cellIs" dxfId="4297" priority="7" operator="equal">
      <formula>"Significant Negative"</formula>
    </cfRule>
    <cfRule type="cellIs" dxfId="4296" priority="12" operator="equal">
      <formula>"Significant Positive"</formula>
    </cfRule>
    <cfRule type="cellIs" dxfId="4295" priority="11" operator="equal">
      <formula>"Minor Positive"</formula>
    </cfRule>
    <cfRule type="cellIs" dxfId="4294" priority="10" operator="equal">
      <formula>"Neutral"</formula>
    </cfRule>
    <cfRule type="cellIs" dxfId="4293" priority="9" operator="equal">
      <formula>"Uncertain"</formula>
    </cfRule>
    <cfRule type="cellIs" dxfId="4292" priority="8" operator="equal">
      <formula>"Minor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3F867792-600E-4010-950A-0DACA515293D}">
          <x14:formula1>
            <xm:f>'Drop downs'!$G$2:$G$7</xm:f>
          </x14:formula1>
          <xm:sqref>J54 J18 J20 J28 J36 J42 J84 J77 J57 J65 J72 J47 J49 J8</xm:sqref>
        </x14:dataValidation>
        <x14:dataValidation type="list" allowBlank="1" showInputMessage="1" showErrorMessage="1" xr:uid="{0B413FBF-C962-4720-836A-E980DAB63684}">
          <x14:formula1>
            <xm:f>'Drop downs'!$F$2:$F$6</xm:f>
          </x14:formula1>
          <xm:sqref>I54 I18 I20 I28 I36 I42 I84 I77 I57 I65 I72 I47 I49 I8</xm:sqref>
        </x14:dataValidation>
        <x14:dataValidation type="list" allowBlank="1" showInputMessage="1" showErrorMessage="1" xr:uid="{304C464C-24DB-4206-ACBB-838D67700204}">
          <x14:formula1>
            <xm:f>'Drop downs'!$E$2:$E$6</xm:f>
          </x14:formula1>
          <xm:sqref>H54 H18 H20 H28 H36 H42 H84 H77 H57 H65 H72 H47 H49 H8</xm:sqref>
        </x14:dataValidation>
        <x14:dataValidation type="list" allowBlank="1" showInputMessage="1" showErrorMessage="1" xr:uid="{592FAB86-4854-4ACA-8753-16BCFE91C5B3}">
          <x14:formula1>
            <xm:f>'Drop downs'!$D$2:$D$7</xm:f>
          </x14:formula1>
          <xm:sqref>G54 G18 G20 G28 G36 G42 G84 G77 G57 G65 G72 G47 G49 G8</xm:sqref>
        </x14:dataValidation>
        <x14:dataValidation type="list" allowBlank="1" showInputMessage="1" showErrorMessage="1" xr:uid="{17134481-CC02-4893-A937-6412EA563BC1}">
          <x14:formula1>
            <xm:f>'Drop downs'!$C$2:$C$5</xm:f>
          </x14:formula1>
          <xm:sqref>F54 F18 F20 F28 F36 F42 F84 F77 F57 F65 F72 F47 F49 F8</xm:sqref>
        </x14:dataValidation>
        <x14:dataValidation type="list" allowBlank="1" showInputMessage="1" showErrorMessage="1" xr:uid="{7130A0D6-E7CE-4A61-924E-4E43F40FFD7C}">
          <x14:formula1>
            <xm:f>'Drop downs'!$B$2:$B$4</xm:f>
          </x14:formula1>
          <xm:sqref>E54 E18 E20 E28 E36 E42 E84 E77 E57 E65 E72 E47 E49 E8</xm:sqref>
        </x14:dataValidation>
        <x14:dataValidation type="list" allowBlank="1" showInputMessage="1" showErrorMessage="1" xr:uid="{1A6509ED-24B7-43E1-860F-91D268CB9375}">
          <x14:formula1>
            <xm:f>'Drop downs'!$J$2:$J$3</xm:f>
          </x14:formula1>
          <xm:sqref>L8 L18 L20 L28 L36 L42 L84 L54 L57 L65 L72 L77 L47 L49</xm:sqref>
        </x14:dataValidation>
        <x14:dataValidation type="list" allowBlank="1" showInputMessage="1" showErrorMessage="1" xr:uid="{BE5CBD77-65C9-4D56-B088-1D24E6499D41}">
          <x14:formula1>
            <xm:f>'Drop downs'!$A$2:$A$3</xm:f>
          </x14:formula1>
          <xm:sqref>D8:D87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497B1-3BF0-4B70-8FE8-39CF69C4924F}">
  <sheetPr codeName="Sheet114">
    <tabColor rgb="FF7030A0"/>
  </sheetPr>
  <dimension ref="A1:V98"/>
  <sheetViews>
    <sheetView zoomScale="60" zoomScaleNormal="60" workbookViewId="0">
      <selection activeCell="C67" sqref="C6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609</v>
      </c>
      <c r="D1" s="263"/>
      <c r="E1" s="263"/>
      <c r="F1" s="264"/>
      <c r="G1" s="16"/>
      <c r="I1" s="7"/>
      <c r="J1" s="7"/>
      <c r="K1" s="7"/>
    </row>
    <row r="2" spans="1:22" x14ac:dyDescent="0.35">
      <c r="A2" s="74" t="s">
        <v>29</v>
      </c>
      <c r="B2" s="9"/>
      <c r="C2" s="263" t="s">
        <v>471</v>
      </c>
      <c r="D2" s="263"/>
      <c r="E2" s="263"/>
      <c r="F2" s="264"/>
      <c r="I2" s="8"/>
      <c r="J2" s="8"/>
      <c r="K2" s="8"/>
    </row>
    <row r="3" spans="1:22" x14ac:dyDescent="0.35">
      <c r="A3" s="75" t="s">
        <v>30</v>
      </c>
      <c r="B3" s="4"/>
      <c r="C3" s="263" t="s">
        <v>569</v>
      </c>
      <c r="D3" s="263"/>
      <c r="E3" s="263"/>
      <c r="F3" s="264"/>
      <c r="I3" s="8"/>
      <c r="J3" s="8"/>
      <c r="K3" s="8"/>
    </row>
    <row r="4" spans="1:22" ht="28.5" customHeight="1" x14ac:dyDescent="0.35">
      <c r="A4" s="75" t="s">
        <v>31</v>
      </c>
      <c r="B4" s="17"/>
      <c r="C4" s="229" t="s">
        <v>601</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570</v>
      </c>
      <c r="L8" s="310"/>
      <c r="M8" s="314"/>
      <c r="N8" s="330"/>
      <c r="R8" s="12" t="str">
        <f>IF(OR(J8='Drop downs'!$G$7,J8='Drop downs'!$G$5), B8&amp;": "&amp;K8&amp;CHAR(10),"")</f>
        <v/>
      </c>
      <c r="S8" s="12" t="str">
        <f>IF(J8='Drop downs'!$G$2,B8&amp;": "&amp;K8&amp;""," ")</f>
        <v xml:space="preserve"> </v>
      </c>
      <c r="T8" s="12" t="str">
        <f>IF(GR10_ALT_1!E8='Drop downs'!$B$6,GR10_ALT_1!B8&amp;": "&amp;GR10_ALT_1!K8&amp;"","")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ht="14.5" customHeight="1" x14ac:dyDescent="0.35">
      <c r="A14" s="317"/>
      <c r="B14" s="328"/>
      <c r="C14" s="24" t="s">
        <v>327</v>
      </c>
      <c r="D14" s="24" t="s">
        <v>254</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15" thickBot="1" x14ac:dyDescent="0.4">
      <c r="A17" s="318"/>
      <c r="B17" s="267"/>
      <c r="C17" s="19" t="s">
        <v>330</v>
      </c>
      <c r="D17" s="24" t="s">
        <v>254</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570</v>
      </c>
      <c r="L18" s="310"/>
      <c r="M18" s="314"/>
      <c r="N18" s="330"/>
      <c r="R18" s="12" t="str">
        <f>IF(OR(J18='Drop downs'!$G$7,J18='Drop downs'!$G$5), B18&amp;": "&amp;K18&amp;CHAR(10),"")</f>
        <v/>
      </c>
      <c r="S18" s="12" t="str">
        <f>IF(J18='Drop downs'!$G$2,B18&amp;": "&amp;K18&amp;""," ")</f>
        <v xml:space="preserve"> </v>
      </c>
      <c r="T18" s="12" t="str">
        <f>IF(GR10_ALT_1!E18='Drop downs'!$B$6,GR10_ALT_1!B18&amp;": "&amp;GR10_ALT_1!K18&amp;"","")</f>
        <v/>
      </c>
      <c r="U18" t="str">
        <f t="shared" ref="U18:U72" si="0">IF(M18&gt;0,B18&amp;":"&amp;M18&amp;"
","")</f>
        <v/>
      </c>
      <c r="V18" t="str">
        <f>IF(N18&gt;0,B18&amp;":"&amp;N18&amp;"
","")</f>
        <v/>
      </c>
    </row>
    <row r="19" spans="1:22" ht="50.25" customHeight="1" thickBot="1" x14ac:dyDescent="0.4">
      <c r="A19" s="324"/>
      <c r="B19" s="308"/>
      <c r="C19" s="19" t="s">
        <v>333</v>
      </c>
      <c r="D19" s="19" t="s">
        <v>254</v>
      </c>
      <c r="E19" s="270"/>
      <c r="F19" s="270"/>
      <c r="G19" s="270"/>
      <c r="H19" s="270"/>
      <c r="I19" s="270"/>
      <c r="J19" s="270"/>
      <c r="K19" s="320"/>
      <c r="L19" s="270"/>
      <c r="M19" s="315"/>
      <c r="N19" s="332"/>
      <c r="R19" s="12"/>
      <c r="S19" s="12"/>
      <c r="T19" s="12"/>
    </row>
    <row r="20" spans="1:22" ht="72.5" x14ac:dyDescent="0.35">
      <c r="A20" s="316" t="s">
        <v>334</v>
      </c>
      <c r="B20" s="402" t="s">
        <v>118</v>
      </c>
      <c r="C20" s="79" t="s">
        <v>335</v>
      </c>
      <c r="D20" s="86" t="s">
        <v>254</v>
      </c>
      <c r="E20" s="310" t="s">
        <v>101</v>
      </c>
      <c r="F20" s="310" t="s">
        <v>101</v>
      </c>
      <c r="G20" s="310" t="s">
        <v>101</v>
      </c>
      <c r="H20" s="310" t="s">
        <v>101</v>
      </c>
      <c r="I20" s="310" t="s">
        <v>101</v>
      </c>
      <c r="J20" s="310" t="s">
        <v>159</v>
      </c>
      <c r="K20" s="319" t="s">
        <v>570</v>
      </c>
      <c r="L20" s="310"/>
      <c r="M20" s="314"/>
      <c r="N20" s="330"/>
      <c r="R20" s="12" t="str">
        <f>IF(OR(J20='Drop downs'!$G$7,J20='Drop downs'!$G$5), B20&amp;": "&amp;K20&amp;CHAR(10),"")</f>
        <v/>
      </c>
      <c r="S20" s="12" t="str">
        <f>IF(J20='Drop downs'!$G$2,B20&amp;": "&amp;K20&amp;""," ")</f>
        <v xml:space="preserve"> </v>
      </c>
      <c r="T20" s="12" t="str">
        <f>IF(GR10_ALT_1!E20='Drop downs'!$B$6,GR10_ALT_1!B20&amp;": "&amp;GR10_ALT_1!K20&amp;"","")</f>
        <v/>
      </c>
      <c r="U20" t="str">
        <f t="shared" si="0"/>
        <v/>
      </c>
      <c r="V20" t="str">
        <f>IF(N20&gt;0,B20&amp;":"&amp;N20&amp;"
","")</f>
        <v/>
      </c>
    </row>
    <row r="21" spans="1:22" ht="14.5" customHeight="1" x14ac:dyDescent="0.35">
      <c r="A21" s="317"/>
      <c r="B21" s="403"/>
      <c r="C21" s="3" t="s">
        <v>336</v>
      </c>
      <c r="D21" s="24" t="s">
        <v>254</v>
      </c>
      <c r="E21" s="298"/>
      <c r="F21" s="298"/>
      <c r="G21" s="298"/>
      <c r="H21" s="298"/>
      <c r="I21" s="298"/>
      <c r="J21" s="298"/>
      <c r="K21" s="236"/>
      <c r="L21" s="298"/>
      <c r="M21" s="233"/>
      <c r="N21" s="331"/>
      <c r="R21" s="12"/>
      <c r="S21" s="12"/>
      <c r="T21" s="12"/>
    </row>
    <row r="22" spans="1:22" ht="14.5" customHeight="1" x14ac:dyDescent="0.35">
      <c r="A22" s="317"/>
      <c r="B22" s="403"/>
      <c r="C22" s="3" t="s">
        <v>337</v>
      </c>
      <c r="D22" s="24" t="s">
        <v>254</v>
      </c>
      <c r="E22" s="298"/>
      <c r="F22" s="298"/>
      <c r="G22" s="298"/>
      <c r="H22" s="298"/>
      <c r="I22" s="298"/>
      <c r="J22" s="298"/>
      <c r="K22" s="236"/>
      <c r="L22" s="298"/>
      <c r="M22" s="233"/>
      <c r="N22" s="331"/>
      <c r="R22" s="12"/>
      <c r="S22" s="12"/>
      <c r="T22" s="12"/>
    </row>
    <row r="23" spans="1:22" x14ac:dyDescent="0.35">
      <c r="A23" s="317"/>
      <c r="B23" s="403"/>
      <c r="C23" s="3" t="s">
        <v>338</v>
      </c>
      <c r="D23" s="24" t="s">
        <v>254</v>
      </c>
      <c r="E23" s="298"/>
      <c r="F23" s="298"/>
      <c r="G23" s="298"/>
      <c r="H23" s="298"/>
      <c r="I23" s="298"/>
      <c r="J23" s="298"/>
      <c r="K23" s="236"/>
      <c r="L23" s="298"/>
      <c r="M23" s="233"/>
      <c r="N23" s="331"/>
      <c r="R23" s="12"/>
      <c r="S23" s="12"/>
      <c r="T23" s="12"/>
    </row>
    <row r="24" spans="1:22" ht="14.5" customHeight="1" x14ac:dyDescent="0.35">
      <c r="A24" s="317"/>
      <c r="B24" s="403"/>
      <c r="C24" s="3" t="s">
        <v>339</v>
      </c>
      <c r="D24" s="24" t="s">
        <v>254</v>
      </c>
      <c r="E24" s="298"/>
      <c r="F24" s="298"/>
      <c r="G24" s="298"/>
      <c r="H24" s="298"/>
      <c r="I24" s="298"/>
      <c r="J24" s="298"/>
      <c r="K24" s="236"/>
      <c r="L24" s="298"/>
      <c r="M24" s="233"/>
      <c r="N24" s="331"/>
      <c r="R24" s="12"/>
      <c r="S24" s="12"/>
      <c r="T24" s="12"/>
    </row>
    <row r="25" spans="1:22" ht="29" x14ac:dyDescent="0.35">
      <c r="A25" s="317"/>
      <c r="B25" s="403"/>
      <c r="C25" s="3" t="s">
        <v>340</v>
      </c>
      <c r="D25" s="24" t="s">
        <v>254</v>
      </c>
      <c r="E25" s="298"/>
      <c r="F25" s="298"/>
      <c r="G25" s="298"/>
      <c r="H25" s="298"/>
      <c r="I25" s="298"/>
      <c r="J25" s="298"/>
      <c r="K25" s="236"/>
      <c r="L25" s="298"/>
      <c r="M25" s="233"/>
      <c r="N25" s="331"/>
      <c r="R25" s="12"/>
      <c r="S25" s="12"/>
      <c r="T25" s="12"/>
    </row>
    <row r="26" spans="1:22" ht="14.5" customHeight="1" x14ac:dyDescent="0.35">
      <c r="A26" s="317"/>
      <c r="B26" s="403"/>
      <c r="C26" s="3" t="s">
        <v>341</v>
      </c>
      <c r="D26" s="24" t="s">
        <v>254</v>
      </c>
      <c r="E26" s="298"/>
      <c r="F26" s="298"/>
      <c r="G26" s="298"/>
      <c r="H26" s="298"/>
      <c r="I26" s="298"/>
      <c r="J26" s="298"/>
      <c r="K26" s="236"/>
      <c r="L26" s="298"/>
      <c r="M26" s="233"/>
      <c r="N26" s="331"/>
      <c r="R26" s="12"/>
      <c r="S26" s="12"/>
      <c r="T26" s="12"/>
    </row>
    <row r="27" spans="1:22" ht="29.5" thickBot="1" x14ac:dyDescent="0.4">
      <c r="A27" s="322"/>
      <c r="B27" s="404"/>
      <c r="C27" s="80" t="s">
        <v>342</v>
      </c>
      <c r="D27" s="88" t="s">
        <v>254</v>
      </c>
      <c r="E27" s="299"/>
      <c r="F27" s="299"/>
      <c r="G27" s="299"/>
      <c r="H27" s="299"/>
      <c r="I27" s="299"/>
      <c r="J27" s="299"/>
      <c r="K27" s="301"/>
      <c r="L27" s="299"/>
      <c r="M27" s="303"/>
      <c r="N27" s="333"/>
      <c r="R27" s="12"/>
      <c r="S27" s="12"/>
      <c r="T27" s="12"/>
    </row>
    <row r="28" spans="1:22" ht="29" x14ac:dyDescent="0.35">
      <c r="A28" s="321" t="s">
        <v>343</v>
      </c>
      <c r="B28" s="308" t="s">
        <v>119</v>
      </c>
      <c r="C28" s="91" t="s">
        <v>344</v>
      </c>
      <c r="D28" s="79" t="s">
        <v>250</v>
      </c>
      <c r="E28" s="272" t="s">
        <v>418</v>
      </c>
      <c r="F28" s="272" t="s">
        <v>441</v>
      </c>
      <c r="G28" s="272" t="s">
        <v>424</v>
      </c>
      <c r="H28" s="272" t="s">
        <v>421</v>
      </c>
      <c r="I28" s="272" t="s">
        <v>422</v>
      </c>
      <c r="J28" s="272" t="s">
        <v>164</v>
      </c>
      <c r="K28" s="300" t="s">
        <v>610</v>
      </c>
      <c r="L28" s="272"/>
      <c r="M28" s="302"/>
      <c r="N28" s="334"/>
      <c r="R28" s="12" t="str">
        <f>IF(OR(J28='Drop downs'!$G$7,J28='Drop downs'!$G$5), B28&amp;": "&amp;K28&amp;CHAR(10),"")</f>
        <v/>
      </c>
      <c r="S28" s="12" t="str">
        <f>IF(J28='Drop downs'!$G$2,B28&amp;": "&amp;K28&amp;""," ")</f>
        <v xml:space="preserve"> </v>
      </c>
      <c r="T28" s="12" t="str">
        <f>IF(GR10_ALT_1!E28='Drop downs'!$B$6,GR10_ALT_1!B28&amp;": "&amp;GR10_ALT_1!K28&amp;"","")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250</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22"/>
      <c r="B35" s="309"/>
      <c r="C35" s="93" t="s">
        <v>351</v>
      </c>
      <c r="D35" s="80" t="s">
        <v>254</v>
      </c>
      <c r="E35" s="299"/>
      <c r="F35" s="299"/>
      <c r="G35" s="299"/>
      <c r="H35" s="299"/>
      <c r="I35" s="299"/>
      <c r="J35" s="299"/>
      <c r="K35" s="301"/>
      <c r="L35" s="299"/>
      <c r="M35" s="303"/>
      <c r="N35" s="333"/>
      <c r="R35" s="12"/>
      <c r="S35" s="12"/>
      <c r="T35" s="12"/>
    </row>
    <row r="36" spans="1:22" x14ac:dyDescent="0.35">
      <c r="A36" s="321" t="s">
        <v>352</v>
      </c>
      <c r="B36" s="307" t="s">
        <v>120</v>
      </c>
      <c r="C36" s="82" t="s">
        <v>353</v>
      </c>
      <c r="D36" s="82" t="s">
        <v>250</v>
      </c>
      <c r="E36" s="272" t="s">
        <v>418</v>
      </c>
      <c r="F36" s="272" t="s">
        <v>441</v>
      </c>
      <c r="G36" s="272" t="s">
        <v>424</v>
      </c>
      <c r="H36" s="272" t="s">
        <v>421</v>
      </c>
      <c r="I36" s="272" t="s">
        <v>422</v>
      </c>
      <c r="J36" s="401" t="s">
        <v>157</v>
      </c>
      <c r="K36" s="300" t="s">
        <v>611</v>
      </c>
      <c r="L36" s="272"/>
      <c r="M36" s="302"/>
      <c r="N36" s="334"/>
      <c r="R36" s="12" t="str">
        <f>IF(OR(J36='Drop downs'!$G$7,J36='Drop downs'!$G$5), B36&amp;": "&amp;K36&amp;CHAR(10),"")</f>
        <v/>
      </c>
      <c r="S36" s="12" t="str">
        <f>IF(J36='Drop downs'!$G$2,B36&amp;": "&amp;K36&amp;""," ")</f>
        <v xml:space="preserve"> </v>
      </c>
      <c r="T36" s="12" t="str">
        <f>IF(GR10_ALT_1!E36='Drop downs'!$B$6,GR10_ALT_1!B36&amp;": "&amp;GR10_ALT_1!K36&amp;"","")</f>
        <v/>
      </c>
      <c r="U36" t="str">
        <f t="shared" si="0"/>
        <v/>
      </c>
      <c r="V36" t="str">
        <f>IF(N36&gt;0,B36&amp;":"&amp;N36&amp;"
","")</f>
        <v/>
      </c>
    </row>
    <row r="37" spans="1:22" ht="29" x14ac:dyDescent="0.35">
      <c r="A37" s="317"/>
      <c r="B37" s="308"/>
      <c r="C37" s="3" t="s">
        <v>354</v>
      </c>
      <c r="D37" s="3" t="s">
        <v>254</v>
      </c>
      <c r="E37" s="298"/>
      <c r="F37" s="298"/>
      <c r="G37" s="298"/>
      <c r="H37" s="298"/>
      <c r="I37" s="298"/>
      <c r="J37" s="399"/>
      <c r="K37" s="236"/>
      <c r="L37" s="298"/>
      <c r="M37" s="233"/>
      <c r="N37" s="331"/>
      <c r="R37" s="12"/>
      <c r="S37" s="12"/>
      <c r="T37" s="12"/>
    </row>
    <row r="38" spans="1:22" x14ac:dyDescent="0.35">
      <c r="A38" s="317"/>
      <c r="B38" s="308"/>
      <c r="C38" s="3" t="s">
        <v>355</v>
      </c>
      <c r="D38" s="3" t="s">
        <v>254</v>
      </c>
      <c r="E38" s="298"/>
      <c r="F38" s="298"/>
      <c r="G38" s="298"/>
      <c r="H38" s="298"/>
      <c r="I38" s="298"/>
      <c r="J38" s="399"/>
      <c r="K38" s="236"/>
      <c r="L38" s="298"/>
      <c r="M38" s="233"/>
      <c r="N38" s="331"/>
      <c r="R38" s="12"/>
      <c r="S38" s="12"/>
      <c r="T38" s="12"/>
    </row>
    <row r="39" spans="1:22" ht="29" x14ac:dyDescent="0.35">
      <c r="A39" s="317"/>
      <c r="B39" s="308"/>
      <c r="C39" s="3" t="s">
        <v>356</v>
      </c>
      <c r="D39" s="3" t="s">
        <v>254</v>
      </c>
      <c r="E39" s="298"/>
      <c r="F39" s="298"/>
      <c r="G39" s="298"/>
      <c r="H39" s="298"/>
      <c r="I39" s="298"/>
      <c r="J39" s="399"/>
      <c r="K39" s="236"/>
      <c r="L39" s="298"/>
      <c r="M39" s="233"/>
      <c r="N39" s="331"/>
      <c r="R39" s="12"/>
      <c r="S39" s="12"/>
      <c r="T39" s="12"/>
    </row>
    <row r="40" spans="1:22" ht="43.5" x14ac:dyDescent="0.35">
      <c r="A40" s="317"/>
      <c r="B40" s="308"/>
      <c r="C40" s="3" t="s">
        <v>357</v>
      </c>
      <c r="D40" s="3" t="s">
        <v>250</v>
      </c>
      <c r="E40" s="298"/>
      <c r="F40" s="298"/>
      <c r="G40" s="298"/>
      <c r="H40" s="298"/>
      <c r="I40" s="298"/>
      <c r="J40" s="399"/>
      <c r="K40" s="236"/>
      <c r="L40" s="298"/>
      <c r="M40" s="233"/>
      <c r="N40" s="331"/>
      <c r="R40" s="12"/>
      <c r="S40" s="12"/>
      <c r="T40" s="12"/>
    </row>
    <row r="41" spans="1:22" ht="29.5" thickBot="1" x14ac:dyDescent="0.4">
      <c r="A41" s="322"/>
      <c r="B41" s="309"/>
      <c r="C41" s="80" t="s">
        <v>358</v>
      </c>
      <c r="D41" s="80" t="s">
        <v>250</v>
      </c>
      <c r="E41" s="299"/>
      <c r="F41" s="299"/>
      <c r="G41" s="299"/>
      <c r="H41" s="299"/>
      <c r="I41" s="299"/>
      <c r="J41" s="400"/>
      <c r="K41" s="301"/>
      <c r="L41" s="299"/>
      <c r="M41" s="303"/>
      <c r="N41" s="333"/>
      <c r="R41" s="12"/>
      <c r="S41" s="12"/>
      <c r="T41" s="12"/>
    </row>
    <row r="42" spans="1:22" ht="29" x14ac:dyDescent="0.35">
      <c r="A42" s="321" t="s">
        <v>359</v>
      </c>
      <c r="B42" s="307" t="s">
        <v>121</v>
      </c>
      <c r="C42" s="82" t="s">
        <v>360</v>
      </c>
      <c r="D42" s="82" t="s">
        <v>254</v>
      </c>
      <c r="E42" s="272" t="s">
        <v>101</v>
      </c>
      <c r="F42" s="272" t="s">
        <v>101</v>
      </c>
      <c r="G42" s="272" t="s">
        <v>101</v>
      </c>
      <c r="H42" s="272" t="s">
        <v>101</v>
      </c>
      <c r="I42" s="272" t="s">
        <v>101</v>
      </c>
      <c r="J42" s="272" t="s">
        <v>159</v>
      </c>
      <c r="K42" s="300" t="s">
        <v>570</v>
      </c>
      <c r="L42" s="272"/>
      <c r="M42" s="302"/>
      <c r="N42" s="334"/>
      <c r="R42" s="12" t="str">
        <f>IF(OR(J42='Drop downs'!$G$7,J42='Drop downs'!$G$5), B42&amp;": "&amp;K42&amp;CHAR(10),"")</f>
        <v/>
      </c>
      <c r="S42" s="12" t="str">
        <f>IF(J42='Drop downs'!$G$2,B42&amp;": "&amp;K42&amp;""," ")</f>
        <v xml:space="preserve"> </v>
      </c>
      <c r="T42" s="12" t="str">
        <f>IF(GR10_ALT_1!E42='Drop downs'!$B$6,GR10_ALT_1!B42&amp;": "&amp;GR10_ALT_1!K42&amp;"","")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22"/>
      <c r="B46" s="309"/>
      <c r="C46" s="80" t="s">
        <v>364</v>
      </c>
      <c r="D46" s="80" t="s">
        <v>254</v>
      </c>
      <c r="E46" s="299"/>
      <c r="F46" s="299"/>
      <c r="G46" s="299"/>
      <c r="H46" s="299"/>
      <c r="I46" s="299"/>
      <c r="J46" s="299"/>
      <c r="K46" s="301"/>
      <c r="L46" s="299"/>
      <c r="M46" s="303"/>
      <c r="N46" s="333"/>
      <c r="R46" s="12"/>
      <c r="S46" s="12"/>
      <c r="T46" s="12"/>
    </row>
    <row r="47" spans="1:22" ht="43.5" x14ac:dyDescent="0.35">
      <c r="A47" s="321" t="s">
        <v>365</v>
      </c>
      <c r="B47" s="307" t="s">
        <v>122</v>
      </c>
      <c r="C47" s="82" t="s">
        <v>366</v>
      </c>
      <c r="D47" s="82" t="s">
        <v>254</v>
      </c>
      <c r="E47" s="272" t="s">
        <v>101</v>
      </c>
      <c r="F47" s="272" t="s">
        <v>101</v>
      </c>
      <c r="G47" s="272" t="s">
        <v>101</v>
      </c>
      <c r="H47" s="272" t="s">
        <v>101</v>
      </c>
      <c r="I47" s="272" t="s">
        <v>101</v>
      </c>
      <c r="J47" s="272" t="s">
        <v>159</v>
      </c>
      <c r="K47" s="300" t="s">
        <v>570</v>
      </c>
      <c r="L47" s="272"/>
      <c r="M47" s="302"/>
      <c r="N47" s="334"/>
      <c r="R47" s="12" t="str">
        <f>IF(OR(J47='Drop downs'!$G$7,J47='Drop downs'!$G$5), B47&amp;": "&amp;K47&amp;CHAR(10),"")</f>
        <v/>
      </c>
      <c r="S47" s="12" t="str">
        <f>IF(J47='Drop downs'!$G$2,B47&amp;": "&amp;K47&amp;""," ")</f>
        <v xml:space="preserve"> </v>
      </c>
      <c r="T47" s="12" t="str">
        <f>IF(GR10_ALT_1!E47='Drop downs'!$B$6,GR10_ALT_1!B47&amp;": "&amp;GR10_ALT_1!K47&amp;"","")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IF(GR10_ALT_1!E48='Drop downs'!$B$6,GR10_ALT_1!B48&amp;": "&amp;GR10_ALT_1!K48&amp;"","")</f>
        <v xml:space="preserve">: </v>
      </c>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570</v>
      </c>
      <c r="L49" s="310"/>
      <c r="M49" s="314"/>
      <c r="N49" s="330"/>
      <c r="R49" s="12" t="str">
        <f>IF(OR(J49='Drop downs'!$G$7,J49='Drop downs'!$G$5), B49&amp;": "&amp;K49&amp;CHAR(10),"")</f>
        <v/>
      </c>
      <c r="S49" s="12" t="str">
        <f>IF(J49='Drop downs'!$G$2,B49&amp;": "&amp;K49&amp;""," ")</f>
        <v xml:space="preserve"> </v>
      </c>
      <c r="T49" s="12" t="str">
        <f>IF(GR10_ALT_1!E49='Drop downs'!$B$6,GR10_ALT_1!B49&amp;": "&amp;GR10_ALT_1!K49&amp;"","")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233"/>
      <c r="N50" s="331"/>
      <c r="R50" s="12"/>
      <c r="S50" s="12"/>
      <c r="T50" s="12"/>
    </row>
    <row r="51" spans="1:22" x14ac:dyDescent="0.35">
      <c r="A51" s="317"/>
      <c r="B51" s="308"/>
      <c r="C51" s="97" t="s">
        <v>371</v>
      </c>
      <c r="D51" s="24" t="s">
        <v>254</v>
      </c>
      <c r="E51" s="298"/>
      <c r="F51" s="298"/>
      <c r="G51" s="298"/>
      <c r="H51" s="298"/>
      <c r="I51" s="298"/>
      <c r="J51" s="298"/>
      <c r="K51" s="236"/>
      <c r="L51" s="298"/>
      <c r="M51" s="233"/>
      <c r="N51" s="331"/>
      <c r="R51" s="12"/>
      <c r="S51" s="12"/>
      <c r="T51" s="12"/>
    </row>
    <row r="52" spans="1:22" x14ac:dyDescent="0.35">
      <c r="A52" s="317"/>
      <c r="B52" s="308"/>
      <c r="C52" s="24" t="s">
        <v>372</v>
      </c>
      <c r="D52" s="24" t="s">
        <v>254</v>
      </c>
      <c r="E52" s="298"/>
      <c r="F52" s="298"/>
      <c r="G52" s="298"/>
      <c r="H52" s="298"/>
      <c r="I52" s="298"/>
      <c r="J52" s="298"/>
      <c r="K52" s="236"/>
      <c r="L52" s="298"/>
      <c r="M52" s="233"/>
      <c r="N52" s="331"/>
      <c r="R52" s="12"/>
      <c r="S52" s="12"/>
      <c r="T52" s="12"/>
    </row>
    <row r="53" spans="1:22" ht="15" thickBot="1" x14ac:dyDescent="0.4">
      <c r="A53" s="318"/>
      <c r="B53" s="309"/>
      <c r="C53" s="19" t="s">
        <v>373</v>
      </c>
      <c r="D53" s="24" t="s">
        <v>254</v>
      </c>
      <c r="E53" s="270"/>
      <c r="F53" s="270"/>
      <c r="G53" s="270"/>
      <c r="H53" s="270"/>
      <c r="I53" s="270"/>
      <c r="J53" s="270"/>
      <c r="K53" s="32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570</v>
      </c>
      <c r="L54" s="310"/>
      <c r="M54" s="314"/>
      <c r="N54" s="330"/>
      <c r="R54" s="12" t="str">
        <f>IF(OR(J54='Drop downs'!$G$7,J54='Drop downs'!$G$5), B54&amp;": "&amp;K54&amp;CHAR(10),"")</f>
        <v/>
      </c>
      <c r="S54" s="12" t="str">
        <f>IF(J54='Drop downs'!$G$2,B54&amp;": "&amp;K54&amp;""," ")</f>
        <v xml:space="preserve"> </v>
      </c>
      <c r="T54" s="12" t="str">
        <f>IF(GR10_ALT_1!E54='Drop downs'!$B$6,GR10_ALT_1!B54&amp;": "&amp;GR10_ALT_1!K54&amp;"","")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8"/>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98" t="s">
        <v>159</v>
      </c>
      <c r="K57" s="319" t="s">
        <v>612</v>
      </c>
      <c r="L57" s="310"/>
      <c r="M57" s="314"/>
      <c r="N57" s="330"/>
      <c r="R57" s="12" t="str">
        <f>IF(OR(J57='Drop downs'!$G$7,J57='Drop downs'!$G$5), B57&amp;": "&amp;K57&amp;CHAR(10),"")</f>
        <v/>
      </c>
      <c r="S57" s="12" t="str">
        <f>IF(J57='Drop downs'!$G$2,B57&amp;": "&amp;K57&amp;""," ")</f>
        <v xml:space="preserve"> </v>
      </c>
      <c r="T57" s="12" t="str">
        <f>IF(GR10_ALT_1!E57='Drop downs'!$B$6,GR10_ALT_1!B57&amp;": "&amp;GR10_ALT_1!K57&amp;"","")</f>
        <v/>
      </c>
      <c r="U57" t="str">
        <f t="shared" si="0"/>
        <v/>
      </c>
      <c r="V57" t="str">
        <f>IF(N57&gt;0,B57&amp;":"&amp;N57&amp;"
","")</f>
        <v/>
      </c>
    </row>
    <row r="58" spans="1:22" x14ac:dyDescent="0.35">
      <c r="A58" s="317"/>
      <c r="B58" s="308"/>
      <c r="C58" s="24" t="s">
        <v>380</v>
      </c>
      <c r="D58" s="24" t="s">
        <v>254</v>
      </c>
      <c r="E58" s="298"/>
      <c r="F58" s="298"/>
      <c r="G58" s="298"/>
      <c r="H58" s="298"/>
      <c r="I58" s="298"/>
      <c r="J58" s="399"/>
      <c r="K58" s="236"/>
      <c r="L58" s="298"/>
      <c r="M58" s="233"/>
      <c r="N58" s="331"/>
      <c r="R58" s="12"/>
      <c r="S58" s="12"/>
      <c r="T58" s="12"/>
    </row>
    <row r="59" spans="1:22" x14ac:dyDescent="0.35">
      <c r="A59" s="317"/>
      <c r="B59" s="308"/>
      <c r="C59" s="24" t="s">
        <v>381</v>
      </c>
      <c r="D59" s="24" t="s">
        <v>254</v>
      </c>
      <c r="E59" s="298"/>
      <c r="F59" s="298"/>
      <c r="G59" s="298"/>
      <c r="H59" s="298"/>
      <c r="I59" s="298"/>
      <c r="J59" s="399"/>
      <c r="K59" s="236"/>
      <c r="L59" s="298"/>
      <c r="M59" s="233"/>
      <c r="N59" s="331"/>
      <c r="R59" s="12"/>
      <c r="S59" s="12"/>
      <c r="T59" s="12"/>
    </row>
    <row r="60" spans="1:22" x14ac:dyDescent="0.35">
      <c r="A60" s="317"/>
      <c r="B60" s="308"/>
      <c r="C60" s="24" t="s">
        <v>382</v>
      </c>
      <c r="D60" s="24" t="s">
        <v>254</v>
      </c>
      <c r="E60" s="298"/>
      <c r="F60" s="298"/>
      <c r="G60" s="298"/>
      <c r="H60" s="298"/>
      <c r="I60" s="298"/>
      <c r="J60" s="399"/>
      <c r="K60" s="236"/>
      <c r="L60" s="298"/>
      <c r="M60" s="233"/>
      <c r="N60" s="331"/>
      <c r="R60" s="12"/>
      <c r="S60" s="12"/>
      <c r="T60" s="12"/>
    </row>
    <row r="61" spans="1:22" x14ac:dyDescent="0.35">
      <c r="A61" s="317"/>
      <c r="B61" s="308"/>
      <c r="C61" s="24" t="s">
        <v>383</v>
      </c>
      <c r="D61" s="24" t="s">
        <v>254</v>
      </c>
      <c r="E61" s="298"/>
      <c r="F61" s="298"/>
      <c r="G61" s="298"/>
      <c r="H61" s="298"/>
      <c r="I61" s="298"/>
      <c r="J61" s="399"/>
      <c r="K61" s="236"/>
      <c r="L61" s="298"/>
      <c r="M61" s="233"/>
      <c r="N61" s="331"/>
      <c r="R61" s="12"/>
      <c r="S61" s="12"/>
      <c r="T61" s="12"/>
    </row>
    <row r="62" spans="1:22" x14ac:dyDescent="0.35">
      <c r="A62" s="317"/>
      <c r="B62" s="308"/>
      <c r="C62" s="24" t="s">
        <v>384</v>
      </c>
      <c r="D62" s="24" t="s">
        <v>254</v>
      </c>
      <c r="E62" s="298"/>
      <c r="F62" s="298"/>
      <c r="G62" s="298"/>
      <c r="H62" s="298"/>
      <c r="I62" s="298"/>
      <c r="J62" s="399"/>
      <c r="K62" s="236"/>
      <c r="L62" s="298"/>
      <c r="M62" s="233"/>
      <c r="N62" s="331"/>
      <c r="R62" s="12"/>
      <c r="S62" s="12"/>
      <c r="T62" s="12"/>
    </row>
    <row r="63" spans="1:22" ht="29" x14ac:dyDescent="0.35">
      <c r="A63" s="317"/>
      <c r="B63" s="308"/>
      <c r="C63" s="24" t="s">
        <v>385</v>
      </c>
      <c r="D63" s="24" t="s">
        <v>254</v>
      </c>
      <c r="E63" s="298"/>
      <c r="F63" s="298"/>
      <c r="G63" s="298"/>
      <c r="H63" s="298"/>
      <c r="I63" s="298"/>
      <c r="J63" s="399"/>
      <c r="K63" s="236"/>
      <c r="L63" s="298"/>
      <c r="M63" s="233"/>
      <c r="N63" s="331"/>
      <c r="R63" s="12"/>
      <c r="S63" s="12"/>
      <c r="T63" s="12"/>
    </row>
    <row r="64" spans="1:22" ht="15" thickBot="1" x14ac:dyDescent="0.4">
      <c r="A64" s="322"/>
      <c r="B64" s="309"/>
      <c r="C64" s="88" t="s">
        <v>386</v>
      </c>
      <c r="D64" s="88" t="s">
        <v>254</v>
      </c>
      <c r="E64" s="299"/>
      <c r="F64" s="299"/>
      <c r="G64" s="299"/>
      <c r="H64" s="299"/>
      <c r="I64" s="299"/>
      <c r="J64" s="400"/>
      <c r="K64" s="301"/>
      <c r="L64" s="299"/>
      <c r="M64" s="303"/>
      <c r="N64" s="333"/>
      <c r="R64" s="12"/>
      <c r="S64" s="12"/>
      <c r="T64" s="12"/>
    </row>
    <row r="65" spans="1:22" x14ac:dyDescent="0.35">
      <c r="A65" s="316" t="s">
        <v>387</v>
      </c>
      <c r="B65" s="307" t="s">
        <v>126</v>
      </c>
      <c r="C65" s="85" t="s">
        <v>452</v>
      </c>
      <c r="D65" s="86" t="s">
        <v>254</v>
      </c>
      <c r="E65" s="310" t="s">
        <v>101</v>
      </c>
      <c r="F65" s="310" t="s">
        <v>101</v>
      </c>
      <c r="G65" s="310" t="s">
        <v>101</v>
      </c>
      <c r="H65" s="310" t="s">
        <v>101</v>
      </c>
      <c r="I65" s="310" t="s">
        <v>101</v>
      </c>
      <c r="J65" s="310" t="s">
        <v>159</v>
      </c>
      <c r="K65" s="319" t="s">
        <v>570</v>
      </c>
      <c r="L65" s="310"/>
      <c r="M65" s="314"/>
      <c r="N65" s="330"/>
      <c r="R65" s="12" t="str">
        <f>IF(OR(J65='Drop downs'!$G$7,J65='Drop downs'!$G$5), B65&amp;": "&amp;K65&amp;CHAR(10),"")</f>
        <v/>
      </c>
      <c r="S65" s="12" t="str">
        <f>IF(J65='Drop downs'!$G$2,B65&amp;": "&amp;K65&amp;""," ")</f>
        <v xml:space="preserve"> </v>
      </c>
      <c r="T65" s="12" t="str">
        <f>IF(GR10_ALT_1!E65='Drop downs'!$B$6,GR10_ALT_1!B65&amp;": "&amp;GR10_ALT_1!K65&amp;"","")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454</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70"/>
      <c r="F71" s="270"/>
      <c r="G71" s="270"/>
      <c r="H71" s="270"/>
      <c r="I71" s="270"/>
      <c r="J71" s="270"/>
      <c r="K71" s="320"/>
      <c r="L71" s="270"/>
      <c r="M71" s="315"/>
      <c r="N71" s="332"/>
      <c r="R71" s="12"/>
      <c r="S71" s="12"/>
      <c r="T71" s="12"/>
    </row>
    <row r="72" spans="1:22" x14ac:dyDescent="0.35">
      <c r="A72" s="316" t="s">
        <v>395</v>
      </c>
      <c r="B72" s="307" t="s">
        <v>127</v>
      </c>
      <c r="C72" s="85" t="s">
        <v>396</v>
      </c>
      <c r="D72" s="86" t="s">
        <v>250</v>
      </c>
      <c r="E72" s="310" t="s">
        <v>418</v>
      </c>
      <c r="F72" s="310" t="s">
        <v>441</v>
      </c>
      <c r="G72" s="310" t="s">
        <v>424</v>
      </c>
      <c r="H72" s="310" t="s">
        <v>421</v>
      </c>
      <c r="I72" s="310" t="s">
        <v>422</v>
      </c>
      <c r="J72" s="310" t="s">
        <v>164</v>
      </c>
      <c r="K72" s="319" t="s">
        <v>613</v>
      </c>
      <c r="L72" s="310"/>
      <c r="M72" s="314"/>
      <c r="N72" s="330"/>
      <c r="R72" s="12" t="str">
        <f>IF(OR(J72='Drop downs'!$G$7,J72='Drop downs'!$G$5), B72&amp;": "&amp;K72&amp;CHAR(10),"")</f>
        <v/>
      </c>
      <c r="S72" s="12" t="str">
        <f>IF(J72='Drop downs'!$G$2,B72&amp;": "&amp;K72&amp;""," ")</f>
        <v xml:space="preserve"> </v>
      </c>
      <c r="T72" s="12" t="str">
        <f>IF(GR10_ALT_1!E72='Drop downs'!$B$6,GR10_ALT_1!B72&amp;": "&amp;GR10_ALT_1!K72&amp;"","")</f>
        <v/>
      </c>
      <c r="U72" t="str">
        <f t="shared" si="0"/>
        <v/>
      </c>
      <c r="V72" t="str">
        <f>IF(N72&gt;0,B72&amp;":"&amp;N72&amp;"
","")</f>
        <v/>
      </c>
    </row>
    <row r="73" spans="1:22" x14ac:dyDescent="0.35">
      <c r="A73" s="317"/>
      <c r="B73" s="308"/>
      <c r="C73" s="83" t="s">
        <v>397</v>
      </c>
      <c r="D73" s="24" t="s">
        <v>250</v>
      </c>
      <c r="E73" s="298"/>
      <c r="F73" s="298"/>
      <c r="G73" s="298"/>
      <c r="H73" s="298"/>
      <c r="I73" s="298"/>
      <c r="J73" s="298"/>
      <c r="K73" s="236"/>
      <c r="L73" s="298"/>
      <c r="M73" s="233"/>
      <c r="N73" s="331"/>
      <c r="R73" s="12"/>
      <c r="S73" s="12"/>
      <c r="T73" s="12"/>
    </row>
    <row r="74" spans="1:22" x14ac:dyDescent="0.35">
      <c r="A74" s="317"/>
      <c r="B74" s="308"/>
      <c r="C74" s="83" t="s">
        <v>398</v>
      </c>
      <c r="D74" s="24" t="s">
        <v>254</v>
      </c>
      <c r="E74" s="298"/>
      <c r="F74" s="298"/>
      <c r="G74" s="298"/>
      <c r="H74" s="298"/>
      <c r="I74" s="298"/>
      <c r="J74" s="298"/>
      <c r="K74" s="236"/>
      <c r="L74" s="298"/>
      <c r="M74" s="233"/>
      <c r="N74" s="331"/>
      <c r="R74" s="12"/>
      <c r="S74" s="12"/>
      <c r="T74" s="12"/>
    </row>
    <row r="75" spans="1:22" x14ac:dyDescent="0.35">
      <c r="A75" s="317"/>
      <c r="B75" s="308"/>
      <c r="C75" s="83" t="s">
        <v>399</v>
      </c>
      <c r="D75" s="24" t="s">
        <v>254</v>
      </c>
      <c r="E75" s="298"/>
      <c r="F75" s="298"/>
      <c r="G75" s="298"/>
      <c r="H75" s="298"/>
      <c r="I75" s="298"/>
      <c r="J75" s="298"/>
      <c r="K75" s="236"/>
      <c r="L75" s="298"/>
      <c r="M75" s="233"/>
      <c r="N75" s="331"/>
      <c r="R75" s="12"/>
      <c r="S75" s="12"/>
      <c r="T75" s="12"/>
    </row>
    <row r="76" spans="1:22" ht="54" customHeight="1" thickBot="1" x14ac:dyDescent="0.4">
      <c r="A76" s="322"/>
      <c r="B76" s="309"/>
      <c r="C76" s="87" t="s">
        <v>400</v>
      </c>
      <c r="D76" s="24" t="s">
        <v>254</v>
      </c>
      <c r="E76" s="299"/>
      <c r="F76" s="299"/>
      <c r="G76" s="299"/>
      <c r="H76" s="299"/>
      <c r="I76" s="299"/>
      <c r="J76" s="299"/>
      <c r="K76" s="301"/>
      <c r="L76" s="299"/>
      <c r="M76" s="303"/>
      <c r="N76" s="333"/>
      <c r="R76" s="12"/>
      <c r="S76" s="12"/>
      <c r="T76" s="12"/>
    </row>
    <row r="77" spans="1:22" x14ac:dyDescent="0.35">
      <c r="A77" s="304" t="s">
        <v>401</v>
      </c>
      <c r="B77" s="307" t="s">
        <v>128</v>
      </c>
      <c r="C77" s="91" t="s">
        <v>402</v>
      </c>
      <c r="D77" s="82" t="s">
        <v>254</v>
      </c>
      <c r="E77" s="272" t="s">
        <v>101</v>
      </c>
      <c r="F77" s="272" t="s">
        <v>101</v>
      </c>
      <c r="G77" s="272" t="s">
        <v>101</v>
      </c>
      <c r="H77" s="272" t="s">
        <v>101</v>
      </c>
      <c r="I77" s="272" t="s">
        <v>101</v>
      </c>
      <c r="J77" s="272" t="s">
        <v>159</v>
      </c>
      <c r="K77" s="300" t="s">
        <v>570</v>
      </c>
      <c r="L77" s="272"/>
      <c r="M77" s="302"/>
      <c r="N77" s="334"/>
      <c r="R77" s="12" t="str">
        <f>IF(OR(J77='Drop downs'!$G$7,J77='Drop downs'!$G$5), B77&amp;": "&amp;K77&amp;CHAR(10),"")</f>
        <v/>
      </c>
      <c r="S77" s="12" t="str">
        <f>IF(J77='Drop downs'!$G$2,B77&amp;": "&amp;K77&amp;""," ")</f>
        <v xml:space="preserve"> </v>
      </c>
      <c r="T77" s="12" t="str">
        <f>IF(GR10_ALT_1!E77='Drop downs'!$B$6,GR10_ALT_1!B77&amp;": "&amp;GR10_ALT_1!K77&amp;"","")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33"/>
      <c r="N78" s="331"/>
      <c r="R78" s="12"/>
      <c r="S78" s="12"/>
      <c r="T78" s="12"/>
    </row>
    <row r="79" spans="1:22" x14ac:dyDescent="0.35">
      <c r="A79" s="305"/>
      <c r="B79" s="308"/>
      <c r="C79" s="83" t="s">
        <v>404</v>
      </c>
      <c r="D79" s="3" t="s">
        <v>254</v>
      </c>
      <c r="E79" s="298"/>
      <c r="F79" s="298"/>
      <c r="G79" s="298"/>
      <c r="H79" s="298"/>
      <c r="I79" s="298"/>
      <c r="J79" s="298"/>
      <c r="K79" s="236"/>
      <c r="L79" s="298"/>
      <c r="M79" s="233"/>
      <c r="N79" s="331"/>
      <c r="R79" s="12"/>
      <c r="S79" s="12"/>
      <c r="T79" s="12"/>
    </row>
    <row r="80" spans="1:22" x14ac:dyDescent="0.35">
      <c r="A80" s="305"/>
      <c r="B80" s="308"/>
      <c r="C80" s="84" t="s">
        <v>405</v>
      </c>
      <c r="D80" s="3" t="s">
        <v>254</v>
      </c>
      <c r="E80" s="298"/>
      <c r="F80" s="298"/>
      <c r="G80" s="298"/>
      <c r="H80" s="298"/>
      <c r="I80" s="298"/>
      <c r="J80" s="298"/>
      <c r="K80" s="236"/>
      <c r="L80" s="298"/>
      <c r="M80" s="233"/>
      <c r="N80" s="331"/>
      <c r="R80" s="12"/>
      <c r="S80" s="12"/>
      <c r="T80" s="12"/>
    </row>
    <row r="81" spans="1:22" ht="29" x14ac:dyDescent="0.35">
      <c r="A81" s="305"/>
      <c r="B81" s="308"/>
      <c r="C81" s="84" t="s">
        <v>406</v>
      </c>
      <c r="D81" s="3" t="s">
        <v>254</v>
      </c>
      <c r="E81" s="298"/>
      <c r="F81" s="298"/>
      <c r="G81" s="298"/>
      <c r="H81" s="298"/>
      <c r="I81" s="298"/>
      <c r="J81" s="298"/>
      <c r="K81" s="236"/>
      <c r="L81" s="298"/>
      <c r="M81" s="233"/>
      <c r="N81" s="331"/>
      <c r="R81" s="12"/>
      <c r="S81" s="12"/>
      <c r="T81" s="12"/>
    </row>
    <row r="82" spans="1:22" ht="29" x14ac:dyDescent="0.35">
      <c r="A82" s="305"/>
      <c r="B82" s="308"/>
      <c r="C82" s="84" t="s">
        <v>407</v>
      </c>
      <c r="D82" s="3" t="s">
        <v>254</v>
      </c>
      <c r="E82" s="298"/>
      <c r="F82" s="298"/>
      <c r="G82" s="298"/>
      <c r="H82" s="298"/>
      <c r="I82" s="298"/>
      <c r="J82" s="298"/>
      <c r="K82" s="236"/>
      <c r="L82" s="298"/>
      <c r="M82" s="233"/>
      <c r="N82" s="331"/>
      <c r="R82" s="12"/>
      <c r="S82" s="12"/>
      <c r="T82" s="12"/>
    </row>
    <row r="83" spans="1:22" ht="15" thickBot="1" x14ac:dyDescent="0.4">
      <c r="A83" s="306"/>
      <c r="B83" s="309"/>
      <c r="C83" s="90" t="s">
        <v>408</v>
      </c>
      <c r="D83" s="3" t="s">
        <v>254</v>
      </c>
      <c r="E83" s="299"/>
      <c r="F83" s="299"/>
      <c r="G83" s="299"/>
      <c r="H83" s="299"/>
      <c r="I83" s="299"/>
      <c r="J83" s="299"/>
      <c r="K83" s="301"/>
      <c r="L83" s="299"/>
      <c r="M83" s="303"/>
      <c r="N83" s="333"/>
      <c r="R83" s="12"/>
      <c r="S83" s="12"/>
      <c r="T83" s="12"/>
    </row>
    <row r="84" spans="1:22" x14ac:dyDescent="0.35">
      <c r="A84" s="304" t="s">
        <v>409</v>
      </c>
      <c r="B84" s="307" t="s">
        <v>129</v>
      </c>
      <c r="C84" s="101" t="s">
        <v>410</v>
      </c>
      <c r="D84" s="82" t="s">
        <v>254</v>
      </c>
      <c r="E84" s="272" t="s">
        <v>101</v>
      </c>
      <c r="F84" s="272" t="s">
        <v>101</v>
      </c>
      <c r="G84" s="272" t="s">
        <v>101</v>
      </c>
      <c r="H84" s="272" t="s">
        <v>101</v>
      </c>
      <c r="I84" s="272" t="s">
        <v>101</v>
      </c>
      <c r="J84" s="272" t="s">
        <v>159</v>
      </c>
      <c r="K84" s="300" t="s">
        <v>570</v>
      </c>
      <c r="L84" s="272"/>
      <c r="M84" s="302"/>
      <c r="N84" s="334"/>
      <c r="R84" s="12" t="str">
        <f>IF(OR(J84='Drop downs'!$G$7,J84='Drop downs'!$G$5), B84&amp;": "&amp;K84&amp;CHAR(10),"")</f>
        <v/>
      </c>
      <c r="S84" s="12" t="str">
        <f>IF(J84='Drop downs'!$G$2,B84&amp;": "&amp;K84&amp;""," ")</f>
        <v xml:space="preserve"> </v>
      </c>
      <c r="T84" s="12" t="str">
        <f>IF(GR10_ALT_1!E84='Drop downs'!$B$6,GR10_ALT_1!B84&amp;": "&amp;GR10_ALT_1!K84&amp;"","")</f>
        <v/>
      </c>
      <c r="U84" t="str">
        <f t="shared" si="1"/>
        <v/>
      </c>
      <c r="V84" t="str">
        <f>IF(N84&gt;0,B84&amp;":"&amp;N84&amp;"
","")</f>
        <v/>
      </c>
    </row>
    <row r="85" spans="1:22" x14ac:dyDescent="0.35">
      <c r="A85" s="305"/>
      <c r="B85" s="308"/>
      <c r="C85" s="84" t="s">
        <v>411</v>
      </c>
      <c r="D85" s="3" t="s">
        <v>254</v>
      </c>
      <c r="E85" s="298"/>
      <c r="F85" s="298"/>
      <c r="G85" s="298"/>
      <c r="H85" s="298"/>
      <c r="I85" s="298"/>
      <c r="J85" s="298"/>
      <c r="K85" s="236"/>
      <c r="L85" s="298"/>
      <c r="M85" s="233"/>
      <c r="N85" s="331"/>
      <c r="R85" s="12"/>
      <c r="S85" s="12"/>
      <c r="T85" s="12"/>
    </row>
    <row r="86" spans="1:22" x14ac:dyDescent="0.35">
      <c r="A86" s="305"/>
      <c r="B86" s="308"/>
      <c r="C86" s="84" t="s">
        <v>412</v>
      </c>
      <c r="D86" s="3" t="s">
        <v>254</v>
      </c>
      <c r="E86" s="298"/>
      <c r="F86" s="298"/>
      <c r="G86" s="298"/>
      <c r="H86" s="298"/>
      <c r="I86" s="298"/>
      <c r="J86" s="298"/>
      <c r="K86" s="236"/>
      <c r="L86" s="298"/>
      <c r="M86" s="233"/>
      <c r="N86" s="331"/>
      <c r="R86" s="12"/>
      <c r="S86" s="12"/>
      <c r="T86" s="12"/>
    </row>
    <row r="87" spans="1:22" ht="15" thickBot="1" x14ac:dyDescent="0.4">
      <c r="A87" s="306"/>
      <c r="B87" s="309"/>
      <c r="C87" s="87" t="s">
        <v>413</v>
      </c>
      <c r="D87" s="3" t="s">
        <v>254</v>
      </c>
      <c r="E87" s="299"/>
      <c r="F87" s="299"/>
      <c r="G87" s="299"/>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JAKB2RfvDB8s+r5iBxpwhW0DhBxSQ/sIA7LV1So5Q3GKhZ0R6xl/oOnBklVfpIaPVToxRGHn1d09VSeZFn9EVg==" saltValue="pYBvv3ybULnfbMdHWmW9Eg==" spinCount="100000" sheet="1" objects="1" scenarios="1"/>
  <autoFilter ref="A7:M87" xr:uid="{D2C47CAF-421C-4D58-AA7A-22430CCF83D7}"/>
  <mergeCells count="18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A65:A71"/>
    <mergeCell ref="B65:B71"/>
    <mergeCell ref="E65:E71"/>
    <mergeCell ref="F65:F71"/>
    <mergeCell ref="G65:G71"/>
    <mergeCell ref="L65:L71"/>
    <mergeCell ref="M65:M71"/>
    <mergeCell ref="A77:A83"/>
    <mergeCell ref="B77:B83"/>
    <mergeCell ref="E77:E83"/>
    <mergeCell ref="N18:N19"/>
    <mergeCell ref="N20:N27"/>
    <mergeCell ref="N28:N35"/>
    <mergeCell ref="N36:N41"/>
    <mergeCell ref="N42:N46"/>
    <mergeCell ref="N47:N48"/>
    <mergeCell ref="N49:N53"/>
    <mergeCell ref="N54:N56"/>
    <mergeCell ref="N57:N6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E6:N6"/>
    <mergeCell ref="N8:N17"/>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M20:M27"/>
    <mergeCell ref="I18:I19"/>
    <mergeCell ref="J18:J19"/>
    <mergeCell ref="K18:K19"/>
    <mergeCell ref="L18:L19"/>
    <mergeCell ref="M18:M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M36:M41"/>
    <mergeCell ref="I28:I35"/>
    <mergeCell ref="J28:J35"/>
    <mergeCell ref="K28:K35"/>
    <mergeCell ref="L28:L35"/>
    <mergeCell ref="M28:M35"/>
    <mergeCell ref="H28:H35"/>
    <mergeCell ref="I42:I46"/>
    <mergeCell ref="J42:J46"/>
    <mergeCell ref="K42:K46"/>
    <mergeCell ref="L42:L46"/>
    <mergeCell ref="M42:M46"/>
    <mergeCell ref="H42:H46"/>
    <mergeCell ref="A47:A48"/>
    <mergeCell ref="B47:B48"/>
    <mergeCell ref="E47:E48"/>
    <mergeCell ref="F47:F48"/>
    <mergeCell ref="G47:G48"/>
    <mergeCell ref="A42:A46"/>
    <mergeCell ref="B42:B46"/>
    <mergeCell ref="E42:E46"/>
    <mergeCell ref="F42:F46"/>
    <mergeCell ref="G42:G46"/>
    <mergeCell ref="E49:E53"/>
    <mergeCell ref="F49:F53"/>
    <mergeCell ref="G49:G53"/>
    <mergeCell ref="H47:H48"/>
    <mergeCell ref="I47:I48"/>
    <mergeCell ref="J47:J48"/>
    <mergeCell ref="K47:K48"/>
    <mergeCell ref="L47:L48"/>
    <mergeCell ref="M47:M48"/>
    <mergeCell ref="I54:I56"/>
    <mergeCell ref="J54:J56"/>
    <mergeCell ref="K54:K56"/>
    <mergeCell ref="L54:L56"/>
    <mergeCell ref="M54:M56"/>
    <mergeCell ref="I49:I53"/>
    <mergeCell ref="J49:J53"/>
    <mergeCell ref="K49:K53"/>
    <mergeCell ref="L49:L53"/>
    <mergeCell ref="M49:M53"/>
    <mergeCell ref="L57:L64"/>
    <mergeCell ref="M57:M64"/>
    <mergeCell ref="H57:H64"/>
    <mergeCell ref="L77:L83"/>
    <mergeCell ref="M77:M83"/>
    <mergeCell ref="I72:I76"/>
    <mergeCell ref="J72:J76"/>
    <mergeCell ref="K72:K76"/>
    <mergeCell ref="L72:L76"/>
    <mergeCell ref="M72:M76"/>
    <mergeCell ref="I77:I83"/>
    <mergeCell ref="J77:J83"/>
    <mergeCell ref="K77:K83"/>
    <mergeCell ref="H65:H71"/>
    <mergeCell ref="I65:I71"/>
    <mergeCell ref="J65:J71"/>
    <mergeCell ref="K65:K71"/>
    <mergeCell ref="I57:I64"/>
    <mergeCell ref="J57:J64"/>
    <mergeCell ref="K57:K64"/>
    <mergeCell ref="F77:F83"/>
    <mergeCell ref="G77:G83"/>
    <mergeCell ref="A72:A76"/>
    <mergeCell ref="B72:B76"/>
    <mergeCell ref="E72:E76"/>
    <mergeCell ref="F72:F76"/>
    <mergeCell ref="G72:G76"/>
    <mergeCell ref="H72:H76"/>
    <mergeCell ref="C3:F3"/>
    <mergeCell ref="H77:H83"/>
    <mergeCell ref="A57:A64"/>
    <mergeCell ref="B57:B64"/>
    <mergeCell ref="E57:E64"/>
    <mergeCell ref="F57:F64"/>
    <mergeCell ref="G57:G64"/>
    <mergeCell ref="H54:H56"/>
    <mergeCell ref="H49:H53"/>
    <mergeCell ref="A54:A56"/>
    <mergeCell ref="B54:B56"/>
    <mergeCell ref="E54:E56"/>
    <mergeCell ref="F54:F56"/>
    <mergeCell ref="G54:G56"/>
    <mergeCell ref="A49:A53"/>
    <mergeCell ref="B49:B53"/>
    <mergeCell ref="I84:I87"/>
    <mergeCell ref="J84:J87"/>
    <mergeCell ref="K84:K87"/>
    <mergeCell ref="L84:L87"/>
    <mergeCell ref="M84:M87"/>
    <mergeCell ref="A84:A87"/>
    <mergeCell ref="B84:B87"/>
    <mergeCell ref="E84:E87"/>
    <mergeCell ref="F84:F87"/>
    <mergeCell ref="G84:G87"/>
    <mergeCell ref="H84:H87"/>
  </mergeCells>
  <conditionalFormatting sqref="C8:D87">
    <cfRule type="expression" dxfId="4291" priority="1">
      <formula>$D8="No"</formula>
    </cfRule>
  </conditionalFormatting>
  <conditionalFormatting sqref="J8">
    <cfRule type="cellIs" dxfId="4290" priority="59" operator="equal">
      <formula>"Significant Positive"</formula>
    </cfRule>
    <cfRule type="cellIs" dxfId="4289" priority="57" operator="equal">
      <formula>"Neutral"</formula>
    </cfRule>
    <cfRule type="cellIs" dxfId="4288" priority="56" operator="equal">
      <formula>"Uncertain"</formula>
    </cfRule>
    <cfRule type="cellIs" dxfId="4287" priority="55" operator="equal">
      <formula>"Minor Negative"</formula>
    </cfRule>
    <cfRule type="cellIs" dxfId="4286" priority="54" operator="equal">
      <formula>"Significant Negative"</formula>
    </cfRule>
    <cfRule type="cellIs" dxfId="4285" priority="58" operator="equal">
      <formula>"Minor Positive"</formula>
    </cfRule>
  </conditionalFormatting>
  <conditionalFormatting sqref="J18">
    <cfRule type="cellIs" dxfId="4284" priority="66" operator="equal">
      <formula>"Significant Positive"</formula>
    </cfRule>
    <cfRule type="cellIs" dxfId="4283" priority="65" operator="equal">
      <formula>"Minor Positive"</formula>
    </cfRule>
    <cfRule type="cellIs" dxfId="4282" priority="64" operator="equal">
      <formula>"Neutral"</formula>
    </cfRule>
    <cfRule type="cellIs" dxfId="4281" priority="63" operator="equal">
      <formula>"Uncertain"</formula>
    </cfRule>
    <cfRule type="cellIs" dxfId="4280" priority="62" operator="equal">
      <formula>"Minor Negative"</formula>
    </cfRule>
    <cfRule type="cellIs" dxfId="4279" priority="61" operator="equal">
      <formula>"Significant Negative"</formula>
    </cfRule>
  </conditionalFormatting>
  <conditionalFormatting sqref="J20">
    <cfRule type="cellIs" dxfId="4278" priority="18" operator="equal">
      <formula>"Minor Negative"</formula>
    </cfRule>
    <cfRule type="cellIs" dxfId="4277" priority="19" operator="equal">
      <formula>"Uncertain"</formula>
    </cfRule>
    <cfRule type="cellIs" dxfId="4276" priority="20" operator="equal">
      <formula>"Neutral"</formula>
    </cfRule>
    <cfRule type="cellIs" dxfId="4275" priority="21" operator="equal">
      <formula>"Minor Positive"</formula>
    </cfRule>
    <cfRule type="cellIs" dxfId="4274" priority="22" operator="equal">
      <formula>"Significant Positive"</formula>
    </cfRule>
    <cfRule type="cellIs" dxfId="4273" priority="17" operator="equal">
      <formula>"Significant Negative"</formula>
    </cfRule>
  </conditionalFormatting>
  <conditionalFormatting sqref="J28">
    <cfRule type="cellIs" dxfId="4272" priority="27" operator="equal">
      <formula>"Minor Positive"</formula>
    </cfRule>
    <cfRule type="cellIs" dxfId="4271" priority="28" operator="equal">
      <formula>"Significant Positive"</formula>
    </cfRule>
    <cfRule type="cellIs" dxfId="4270" priority="26" operator="equal">
      <formula>"Neutral"</formula>
    </cfRule>
    <cfRule type="cellIs" dxfId="4269" priority="25" operator="equal">
      <formula>"Uncertain"</formula>
    </cfRule>
    <cfRule type="cellIs" dxfId="4268" priority="24" operator="equal">
      <formula>"Minor Negative"</formula>
    </cfRule>
    <cfRule type="cellIs" dxfId="4267" priority="23" operator="equal">
      <formula>"Significant Negative"</formula>
    </cfRule>
  </conditionalFormatting>
  <conditionalFormatting sqref="J36">
    <cfRule type="cellIs" dxfId="4266" priority="16" operator="equal">
      <formula>"Significant Positive"</formula>
    </cfRule>
    <cfRule type="cellIs" dxfId="4265" priority="12" operator="equal">
      <formula>"Minor Negative"</formula>
    </cfRule>
    <cfRule type="cellIs" dxfId="4264" priority="13" operator="equal">
      <formula>"Uncertain"</formula>
    </cfRule>
    <cfRule type="cellIs" dxfId="4263" priority="14" operator="equal">
      <formula>"Neutral"</formula>
    </cfRule>
    <cfRule type="cellIs" dxfId="4262" priority="15" operator="equal">
      <formula>"Minor Positive"</formula>
    </cfRule>
    <cfRule type="cellIs" dxfId="4261" priority="11" operator="equal">
      <formula>"Significant Negative"</formula>
    </cfRule>
  </conditionalFormatting>
  <conditionalFormatting sqref="J42">
    <cfRule type="cellIs" dxfId="4260" priority="6" operator="equal">
      <formula>"Minor Negative"</formula>
    </cfRule>
    <cfRule type="cellIs" dxfId="4259" priority="7" operator="equal">
      <formula>"Uncertain"</formula>
    </cfRule>
    <cfRule type="cellIs" dxfId="4258" priority="8" operator="equal">
      <formula>"Neutral"</formula>
    </cfRule>
    <cfRule type="cellIs" dxfId="4257" priority="9" operator="equal">
      <formula>"Minor Positive"</formula>
    </cfRule>
    <cfRule type="cellIs" dxfId="4256" priority="5" operator="equal">
      <formula>"Significant Negative"</formula>
    </cfRule>
    <cfRule type="cellIs" dxfId="4255" priority="10" operator="equal">
      <formula>"Significant Positive"</formula>
    </cfRule>
  </conditionalFormatting>
  <conditionalFormatting sqref="J47">
    <cfRule type="cellIs" dxfId="4254" priority="35" operator="equal">
      <formula>"Significant Negative"</formula>
    </cfRule>
    <cfRule type="cellIs" dxfId="4253" priority="36" operator="equal">
      <formula>"Minor Negative"</formula>
    </cfRule>
    <cfRule type="cellIs" dxfId="4252" priority="37" operator="equal">
      <formula>"Uncertain"</formula>
    </cfRule>
    <cfRule type="cellIs" dxfId="4251" priority="38" operator="equal">
      <formula>"Neutral"</formula>
    </cfRule>
    <cfRule type="cellIs" dxfId="4250" priority="39" operator="equal">
      <formula>"Minor Positive"</formula>
    </cfRule>
    <cfRule type="cellIs" dxfId="4249" priority="40" operator="equal">
      <formula>"Significant Positive"</formula>
    </cfRule>
  </conditionalFormatting>
  <conditionalFormatting sqref="J49">
    <cfRule type="cellIs" dxfId="4248" priority="41" operator="equal">
      <formula>"Significant Negative"</formula>
    </cfRule>
    <cfRule type="cellIs" dxfId="4247" priority="42" operator="equal">
      <formula>"Minor Negative"</formula>
    </cfRule>
    <cfRule type="cellIs" dxfId="4246" priority="43" operator="equal">
      <formula>"Uncertain"</formula>
    </cfRule>
    <cfRule type="cellIs" dxfId="4245" priority="44" operator="equal">
      <formula>"Neutral"</formula>
    </cfRule>
    <cfRule type="cellIs" dxfId="4244" priority="45" operator="equal">
      <formula>"Minor Positive"</formula>
    </cfRule>
    <cfRule type="cellIs" dxfId="4243" priority="46" operator="equal">
      <formula>"Significant Positive"</formula>
    </cfRule>
  </conditionalFormatting>
  <conditionalFormatting sqref="J54">
    <cfRule type="cellIs" dxfId="4242" priority="32" operator="equal">
      <formula>"Neutral"</formula>
    </cfRule>
    <cfRule type="cellIs" dxfId="4241" priority="34" operator="equal">
      <formula>"Significant Positive"</formula>
    </cfRule>
    <cfRule type="cellIs" dxfId="4240" priority="30" operator="equal">
      <formula>"Minor Negative"</formula>
    </cfRule>
    <cfRule type="cellIs" dxfId="4239" priority="29" operator="equal">
      <formula>"Significant Negative"</formula>
    </cfRule>
    <cfRule type="cellIs" dxfId="4238" priority="31" operator="equal">
      <formula>"Uncertain"</formula>
    </cfRule>
    <cfRule type="cellIs" dxfId="4237" priority="33" operator="equal">
      <formula>"Minor Positive"</formula>
    </cfRule>
  </conditionalFormatting>
  <conditionalFormatting sqref="J57 J65 J72 J77 J84">
    <cfRule type="cellIs" dxfId="4236" priority="48" operator="equal">
      <formula>"Significant Negative"</formula>
    </cfRule>
    <cfRule type="cellIs" dxfId="4235" priority="49" operator="equal">
      <formula>"Minor Negative"</formula>
    </cfRule>
    <cfRule type="cellIs" dxfId="4234" priority="50" operator="equal">
      <formula>"Uncertain"</formula>
    </cfRule>
    <cfRule type="cellIs" dxfId="4233" priority="52" operator="equal">
      <formula>"Minor Positive"</formula>
    </cfRule>
    <cfRule type="cellIs" dxfId="4232" priority="53" operator="equal">
      <formula>"Significant Positive"</formula>
    </cfRule>
    <cfRule type="cellIs" dxfId="4231" priority="51"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7FC1DE47-A98B-4F7D-800F-B3A53F3BF5D0}">
          <x14:formula1>
            <xm:f>'Drop downs'!$A$2:$A$3</xm:f>
          </x14:formula1>
          <xm:sqref>D8:D87</xm:sqref>
        </x14:dataValidation>
        <x14:dataValidation type="list" allowBlank="1" showInputMessage="1" showErrorMessage="1" xr:uid="{D4E94AAB-5D59-4C2F-A9CC-D2A20C97FB0B}">
          <x14:formula1>
            <xm:f>'Drop downs'!$J$2:$J$3</xm:f>
          </x14:formula1>
          <xm:sqref>L8 L18 L20 L28 L36 L42 L84 L54 L57 L65 L72 L77 L47 L49</xm:sqref>
        </x14:dataValidation>
        <x14:dataValidation type="list" allowBlank="1" showInputMessage="1" showErrorMessage="1" xr:uid="{017BD670-6DF3-431F-8DE5-8E4274EC8BF5}">
          <x14:formula1>
            <xm:f>'Drop downs'!$B$2:$B$4</xm:f>
          </x14:formula1>
          <xm:sqref>E18 E8 E65 E72 E47 E49 E54 E84 E77 E57 E20 E28 E36 E42</xm:sqref>
        </x14:dataValidation>
        <x14:dataValidation type="list" allowBlank="1" showInputMessage="1" showErrorMessage="1" xr:uid="{1585E119-CA0E-444E-871C-FA7DDEE3CC22}">
          <x14:formula1>
            <xm:f>'Drop downs'!$C$2:$C$5</xm:f>
          </x14:formula1>
          <xm:sqref>F18 F8 F65 F72 F47 F49 F54 F84 F77 F57 F20 F28 F36 F42</xm:sqref>
        </x14:dataValidation>
        <x14:dataValidation type="list" allowBlank="1" showInputMessage="1" showErrorMessage="1" xr:uid="{A5FADC6E-0CAC-4613-9162-79556947D92B}">
          <x14:formula1>
            <xm:f>'Drop downs'!$D$2:$D$7</xm:f>
          </x14:formula1>
          <xm:sqref>G18 G8 G65 G72 G47 G49 G54 G84 G77 G57 G20 G28 G36 G42</xm:sqref>
        </x14:dataValidation>
        <x14:dataValidation type="list" allowBlank="1" showInputMessage="1" showErrorMessage="1" xr:uid="{0C51BE47-A451-4C10-B7E3-8E8B154398C8}">
          <x14:formula1>
            <xm:f>'Drop downs'!$E$2:$E$6</xm:f>
          </x14:formula1>
          <xm:sqref>H18 H8 H65 H72 H47 H49 H54 H84 H77 H57 H20 H28 H36 H42</xm:sqref>
        </x14:dataValidation>
        <x14:dataValidation type="list" allowBlank="1" showInputMessage="1" showErrorMessage="1" xr:uid="{5C90C4E8-CC7B-4BA0-8170-804866FB5805}">
          <x14:formula1>
            <xm:f>'Drop downs'!$F$2:$F$6</xm:f>
          </x14:formula1>
          <xm:sqref>I18 I8 I65 I72 I47 I49 I54 I84 I77 I57 I20 I28 I36 I42</xm:sqref>
        </x14:dataValidation>
        <x14:dataValidation type="list" allowBlank="1" showInputMessage="1" showErrorMessage="1" xr:uid="{8CBB25DC-1A2F-46AA-819B-5DEA09FC3321}">
          <x14:formula1>
            <xm:f>'Drop downs'!$G$2:$G$7</xm:f>
          </x14:formula1>
          <xm:sqref>J18 J8 J65 J72 J47 J49 J54 J84 J77 J57 J20 J28 J36 J42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FC8CA-6200-4529-B5EE-C99F840BCF7E}">
  <sheetPr codeName="Sheet115">
    <tabColor rgb="FF7030A0"/>
  </sheetPr>
  <dimension ref="A1:V98"/>
  <sheetViews>
    <sheetView topLeftCell="A49" zoomScale="60" zoomScaleNormal="60" workbookViewId="0">
      <selection activeCell="AA92" sqref="AA92"/>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614</v>
      </c>
      <c r="D1" s="263"/>
      <c r="E1" s="263"/>
      <c r="F1" s="264"/>
      <c r="G1" s="16"/>
      <c r="I1" s="7"/>
      <c r="J1" s="7"/>
      <c r="K1" s="7"/>
    </row>
    <row r="2" spans="1:22" x14ac:dyDescent="0.35">
      <c r="A2" s="74" t="s">
        <v>29</v>
      </c>
      <c r="B2" s="9"/>
      <c r="C2" s="263" t="s">
        <v>471</v>
      </c>
      <c r="D2" s="263"/>
      <c r="E2" s="263"/>
      <c r="F2" s="264"/>
      <c r="I2" s="8"/>
      <c r="J2" s="8"/>
      <c r="K2" s="8"/>
    </row>
    <row r="3" spans="1:22" x14ac:dyDescent="0.35">
      <c r="A3" s="75" t="s">
        <v>30</v>
      </c>
      <c r="B3" s="4"/>
      <c r="C3" s="263" t="s">
        <v>615</v>
      </c>
      <c r="D3" s="263"/>
      <c r="E3" s="263"/>
      <c r="F3" s="264"/>
      <c r="I3" s="8"/>
      <c r="J3" s="8"/>
      <c r="K3" s="8"/>
    </row>
    <row r="4" spans="1:22" ht="39.65" customHeight="1" x14ac:dyDescent="0.35">
      <c r="A4" s="75" t="s">
        <v>31</v>
      </c>
      <c r="B4" s="17"/>
      <c r="C4" s="229" t="s">
        <v>616</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570</v>
      </c>
      <c r="L8" s="310"/>
      <c r="M8" s="314"/>
      <c r="N8" s="330"/>
      <c r="R8" s="12" t="str">
        <f>IF(OR(J8='Drop downs'!$G$7,J8='Drop downs'!$G$5), B8&amp;": "&amp;K8&amp;CHAR(10),"")</f>
        <v/>
      </c>
      <c r="S8" s="12" t="str">
        <f>IF(J8='Drop downs'!$G$2,B8&amp;": "&amp;K8&amp;""," ")</f>
        <v xml:space="preserve"> </v>
      </c>
      <c r="T8" s="12" t="str">
        <f>IF(GR10_ALT_2!E8='Drop downs'!$B$6,GR10_ALT_2!B8&amp;": "&amp;GR10_ALT_2!K8&amp;"","")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ht="14.5" customHeight="1" x14ac:dyDescent="0.35">
      <c r="A14" s="317"/>
      <c r="B14" s="328"/>
      <c r="C14" s="24" t="s">
        <v>327</v>
      </c>
      <c r="D14" s="24" t="s">
        <v>254</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15" thickBot="1" x14ac:dyDescent="0.4">
      <c r="A17" s="318"/>
      <c r="B17" s="267"/>
      <c r="C17" s="19" t="s">
        <v>330</v>
      </c>
      <c r="D17" s="24" t="s">
        <v>254</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570</v>
      </c>
      <c r="L18" s="310"/>
      <c r="M18" s="314"/>
      <c r="N18" s="330"/>
      <c r="R18" s="12" t="str">
        <f>IF(OR(J18='Drop downs'!$G$7,J18='Drop downs'!$G$5), B18&amp;": "&amp;K18&amp;CHAR(10),"")</f>
        <v/>
      </c>
      <c r="S18" s="12" t="str">
        <f>IF(J18='Drop downs'!$G$2,B18&amp;": "&amp;K18&amp;""," ")</f>
        <v xml:space="preserve"> </v>
      </c>
      <c r="T18" s="12" t="str">
        <f>IF(GR10_ALT_2!E18='Drop downs'!$B$6,GR10_ALT_2!B18&amp;": "&amp;GR10_ALT_2!K18&amp;"","")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3" thickBot="1" x14ac:dyDescent="0.4">
      <c r="A20" s="316" t="s">
        <v>334</v>
      </c>
      <c r="B20" s="307" t="s">
        <v>118</v>
      </c>
      <c r="C20" s="79" t="s">
        <v>335</v>
      </c>
      <c r="D20" s="86" t="s">
        <v>254</v>
      </c>
      <c r="E20" s="310" t="s">
        <v>101</v>
      </c>
      <c r="F20" s="310" t="s">
        <v>101</v>
      </c>
      <c r="G20" s="310" t="s">
        <v>101</v>
      </c>
      <c r="H20" s="310" t="s">
        <v>101</v>
      </c>
      <c r="I20" s="310" t="s">
        <v>101</v>
      </c>
      <c r="J20" s="310" t="s">
        <v>162</v>
      </c>
      <c r="K20" s="319" t="s">
        <v>617</v>
      </c>
      <c r="L20" s="310"/>
      <c r="M20" s="356" t="s">
        <v>618</v>
      </c>
      <c r="N20" s="349"/>
      <c r="R20" s="12" t="str">
        <f>IF(OR(J20='Drop downs'!$G$7,J20='Drop downs'!$G$5), B20&amp;": "&amp;K20&amp;CHAR(10),"")</f>
        <v xml:space="preserve">IIA3: Proposals for infill, backland sites, [non-designated] open space, garden land and garage sites will be supported where the development is accessible to all. The policy will also support the provision of housing in the Borough. However, a more permissive policy may lead to development in areas where delivery of housing is not preferred (e.g.: the suburban area) and therefore may lead to an over development of homes in certain areas. This may lead to issues with access to local community facilities (education, health), as supporting infrastructure has not been provisioned for. Therefore, an uncertain effect is recorded.
</v>
      </c>
      <c r="S20" s="12" t="str">
        <f>IF(J20='Drop downs'!$G$2,B20&amp;": "&amp;K20&amp;""," ")</f>
        <v xml:space="preserve"> </v>
      </c>
      <c r="T20" s="12" t="str">
        <f>IF(GR10_ALT_2!E20='Drop downs'!$B$6,GR10_ALT_2!B20&amp;": "&amp;GR10_ALT_2!K20&amp;"","")</f>
        <v/>
      </c>
      <c r="U20" t="str">
        <f t="shared" si="0"/>
        <v xml:space="preserve">IIA3:Mitigation: the policy needs to incorporate a consideration of accessibility into the more permissive policy.
</v>
      </c>
      <c r="V20" t="str">
        <f>IF(N20&gt;0,B20&amp;":"&amp;N20&amp;"
","")</f>
        <v/>
      </c>
    </row>
    <row r="21" spans="1:22" ht="15" customHeight="1" thickBot="1" x14ac:dyDescent="0.4">
      <c r="A21" s="317"/>
      <c r="B21" s="308"/>
      <c r="C21" s="3" t="s">
        <v>336</v>
      </c>
      <c r="D21" s="86" t="s">
        <v>254</v>
      </c>
      <c r="E21" s="298"/>
      <c r="F21" s="298"/>
      <c r="G21" s="298"/>
      <c r="H21" s="298"/>
      <c r="I21" s="298"/>
      <c r="J21" s="298"/>
      <c r="K21" s="236"/>
      <c r="L21" s="298"/>
      <c r="M21" s="357"/>
      <c r="N21" s="350"/>
      <c r="R21" s="12"/>
      <c r="S21" s="12"/>
      <c r="T21" s="12"/>
    </row>
    <row r="22" spans="1:22" ht="14.5" customHeight="1" thickBot="1" x14ac:dyDescent="0.4">
      <c r="A22" s="317"/>
      <c r="B22" s="308"/>
      <c r="C22" s="3" t="s">
        <v>337</v>
      </c>
      <c r="D22" s="86" t="s">
        <v>254</v>
      </c>
      <c r="E22" s="298"/>
      <c r="F22" s="298"/>
      <c r="G22" s="298"/>
      <c r="H22" s="298"/>
      <c r="I22" s="298"/>
      <c r="J22" s="298"/>
      <c r="K22" s="236"/>
      <c r="L22" s="298"/>
      <c r="M22" s="357"/>
      <c r="N22" s="350"/>
      <c r="R22" s="12"/>
      <c r="S22" s="12"/>
      <c r="T22" s="12"/>
    </row>
    <row r="23" spans="1:22" ht="15" thickBot="1" x14ac:dyDescent="0.4">
      <c r="A23" s="317"/>
      <c r="B23" s="308"/>
      <c r="C23" s="3" t="s">
        <v>338</v>
      </c>
      <c r="D23" s="86" t="s">
        <v>254</v>
      </c>
      <c r="E23" s="298"/>
      <c r="F23" s="298"/>
      <c r="G23" s="298"/>
      <c r="H23" s="298"/>
      <c r="I23" s="298"/>
      <c r="J23" s="298"/>
      <c r="K23" s="236"/>
      <c r="L23" s="298"/>
      <c r="M23" s="357"/>
      <c r="N23" s="350"/>
      <c r="R23" s="12"/>
      <c r="S23" s="12"/>
      <c r="T23" s="12"/>
    </row>
    <row r="24" spans="1:22" ht="14.5" customHeight="1" thickBot="1" x14ac:dyDescent="0.4">
      <c r="A24" s="317"/>
      <c r="B24" s="308"/>
      <c r="C24" s="3" t="s">
        <v>339</v>
      </c>
      <c r="D24" s="86" t="s">
        <v>254</v>
      </c>
      <c r="E24" s="298"/>
      <c r="F24" s="298"/>
      <c r="G24" s="298"/>
      <c r="H24" s="298"/>
      <c r="I24" s="298"/>
      <c r="J24" s="298"/>
      <c r="K24" s="236"/>
      <c r="L24" s="298"/>
      <c r="M24" s="357"/>
      <c r="N24" s="350"/>
      <c r="R24" s="12"/>
      <c r="S24" s="12"/>
      <c r="T24" s="12"/>
    </row>
    <row r="25" spans="1:22" ht="29.5" thickBot="1" x14ac:dyDescent="0.4">
      <c r="A25" s="317"/>
      <c r="B25" s="308"/>
      <c r="C25" s="3" t="s">
        <v>340</v>
      </c>
      <c r="D25" s="86" t="s">
        <v>254</v>
      </c>
      <c r="E25" s="298"/>
      <c r="F25" s="298"/>
      <c r="G25" s="298"/>
      <c r="H25" s="298"/>
      <c r="I25" s="298"/>
      <c r="J25" s="298"/>
      <c r="K25" s="236"/>
      <c r="L25" s="298"/>
      <c r="M25" s="357"/>
      <c r="N25" s="350"/>
      <c r="R25" s="12"/>
      <c r="S25" s="12"/>
      <c r="T25" s="12"/>
    </row>
    <row r="26" spans="1:22" ht="14.5" customHeight="1" x14ac:dyDescent="0.35">
      <c r="A26" s="317"/>
      <c r="B26" s="308"/>
      <c r="C26" s="3" t="s">
        <v>341</v>
      </c>
      <c r="D26" s="86" t="s">
        <v>254</v>
      </c>
      <c r="E26" s="298"/>
      <c r="F26" s="298"/>
      <c r="G26" s="298"/>
      <c r="H26" s="298"/>
      <c r="I26" s="298"/>
      <c r="J26" s="298"/>
      <c r="K26" s="236"/>
      <c r="L26" s="298"/>
      <c r="M26" s="357"/>
      <c r="N26" s="350"/>
      <c r="R26" s="12"/>
      <c r="S26" s="12"/>
      <c r="T26" s="12"/>
    </row>
    <row r="27" spans="1:22" ht="29.5" thickBot="1" x14ac:dyDescent="0.4">
      <c r="A27" s="318"/>
      <c r="B27" s="309"/>
      <c r="C27" s="15" t="s">
        <v>342</v>
      </c>
      <c r="D27" s="19" t="s">
        <v>250</v>
      </c>
      <c r="E27" s="270"/>
      <c r="F27" s="270"/>
      <c r="G27" s="270"/>
      <c r="H27" s="270"/>
      <c r="I27" s="270"/>
      <c r="J27" s="270"/>
      <c r="K27" s="320"/>
      <c r="L27" s="270"/>
      <c r="M27" s="358"/>
      <c r="N27" s="359"/>
      <c r="R27" s="12"/>
      <c r="S27" s="12"/>
      <c r="T27" s="12"/>
    </row>
    <row r="28" spans="1:22" ht="29" x14ac:dyDescent="0.35">
      <c r="A28" s="316" t="s">
        <v>343</v>
      </c>
      <c r="B28" s="307" t="s">
        <v>119</v>
      </c>
      <c r="C28" s="85" t="s">
        <v>344</v>
      </c>
      <c r="D28" s="79" t="s">
        <v>250</v>
      </c>
      <c r="E28" s="310" t="s">
        <v>418</v>
      </c>
      <c r="F28" s="310" t="s">
        <v>441</v>
      </c>
      <c r="G28" s="310" t="s">
        <v>424</v>
      </c>
      <c r="H28" s="310" t="s">
        <v>421</v>
      </c>
      <c r="I28" s="310" t="s">
        <v>422</v>
      </c>
      <c r="J28" s="310" t="s">
        <v>157</v>
      </c>
      <c r="K28" s="319" t="s">
        <v>603</v>
      </c>
      <c r="L28" s="310"/>
      <c r="M28" s="314"/>
      <c r="N28" s="330"/>
      <c r="R28" s="12" t="str">
        <f>IF(OR(J28='Drop downs'!$G$7,J28='Drop downs'!$G$5), B28&amp;": "&amp;K28&amp;CHAR(10),"")</f>
        <v/>
      </c>
      <c r="S28" s="12" t="str">
        <f>IF(J28='Drop downs'!$G$2,B28&amp;": "&amp;K28&amp;""," ")</f>
        <v xml:space="preserve"> </v>
      </c>
      <c r="T28" s="12" t="str">
        <f>IF(GR10_ALT_2!E28='Drop downs'!$B$6,GR10_ALT_2!B28&amp;": "&amp;GR10_ALT_2!K28&amp;"","")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250</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44.15" customHeight="1" thickBot="1" x14ac:dyDescent="0.4">
      <c r="A35" s="322"/>
      <c r="B35" s="309"/>
      <c r="C35" s="93" t="s">
        <v>351</v>
      </c>
      <c r="D35" s="80" t="s">
        <v>254</v>
      </c>
      <c r="E35" s="299"/>
      <c r="F35" s="299"/>
      <c r="G35" s="299"/>
      <c r="H35" s="299"/>
      <c r="I35" s="299"/>
      <c r="J35" s="299"/>
      <c r="K35" s="301"/>
      <c r="L35" s="299"/>
      <c r="M35" s="303"/>
      <c r="N35" s="333"/>
      <c r="R35" s="12"/>
      <c r="S35" s="12"/>
      <c r="T35" s="12"/>
    </row>
    <row r="36" spans="1:22" x14ac:dyDescent="0.35">
      <c r="A36" s="321" t="s">
        <v>352</v>
      </c>
      <c r="B36" s="307" t="s">
        <v>120</v>
      </c>
      <c r="C36" s="82" t="s">
        <v>353</v>
      </c>
      <c r="D36" s="82" t="s">
        <v>250</v>
      </c>
      <c r="E36" s="272" t="s">
        <v>101</v>
      </c>
      <c r="F36" s="272" t="s">
        <v>101</v>
      </c>
      <c r="G36" s="272" t="s">
        <v>101</v>
      </c>
      <c r="H36" s="272" t="s">
        <v>101</v>
      </c>
      <c r="I36" s="272" t="s">
        <v>101</v>
      </c>
      <c r="J36" s="272" t="s">
        <v>162</v>
      </c>
      <c r="K36" s="300" t="s">
        <v>619</v>
      </c>
      <c r="L36" s="272"/>
      <c r="M36" s="360" t="s">
        <v>620</v>
      </c>
      <c r="N36" s="362"/>
      <c r="R36" s="12" t="str">
        <f>IF(OR(J36='Drop downs'!$G$7,J36='Drop downs'!$G$5), B36&amp;": "&amp;K36&amp;CHAR(10),"")</f>
        <v xml:space="preserve">IIA5: Proposals for infill, backland sites, [non-designated] open space, garden land and garage sites will assist in the delivery of homes across the Borough [Strategic Housing Policy 03]. However, a more permissive policy may lead to development in areas where delivery of housing is not preferred (e.g.: the suburban area) and therefore may lead to an over development of homes in certain areas.  Therefore, an uncertain effect is recorded.
</v>
      </c>
      <c r="S36" s="12" t="str">
        <f>IF(J36='Drop downs'!$G$2,B36&amp;": "&amp;K36&amp;""," ")</f>
        <v xml:space="preserve"> </v>
      </c>
      <c r="T36" s="12" t="str">
        <f>IF(GR10_ALT_2!E36='Drop downs'!$B$6,GR10_ALT_2!B36&amp;": "&amp;GR10_ALT_2!K36&amp;"","")</f>
        <v/>
      </c>
      <c r="U36" t="str">
        <f t="shared" si="0"/>
        <v xml:space="preserve">IIA5:Mitigation: the policy needs to incorporate a consideration of local housing need into the more permissive policy.
</v>
      </c>
      <c r="V36" t="str">
        <f>IF(N36&gt;0,B36&amp;":"&amp;N36&amp;"
","")</f>
        <v/>
      </c>
    </row>
    <row r="37" spans="1:22" ht="29" x14ac:dyDescent="0.35">
      <c r="A37" s="317"/>
      <c r="B37" s="308"/>
      <c r="C37" s="3" t="s">
        <v>354</v>
      </c>
      <c r="D37" s="3" t="s">
        <v>254</v>
      </c>
      <c r="E37" s="298"/>
      <c r="F37" s="298"/>
      <c r="G37" s="298"/>
      <c r="H37" s="298"/>
      <c r="I37" s="298"/>
      <c r="J37" s="298"/>
      <c r="K37" s="236"/>
      <c r="L37" s="298"/>
      <c r="M37" s="357"/>
      <c r="N37" s="350"/>
      <c r="R37" s="12"/>
      <c r="S37" s="12"/>
      <c r="T37" s="12"/>
    </row>
    <row r="38" spans="1:22" x14ac:dyDescent="0.35">
      <c r="A38" s="317"/>
      <c r="B38" s="308"/>
      <c r="C38" s="3" t="s">
        <v>355</v>
      </c>
      <c r="D38" s="3" t="s">
        <v>254</v>
      </c>
      <c r="E38" s="298"/>
      <c r="F38" s="298"/>
      <c r="G38" s="298"/>
      <c r="H38" s="298"/>
      <c r="I38" s="298"/>
      <c r="J38" s="298"/>
      <c r="K38" s="236"/>
      <c r="L38" s="298"/>
      <c r="M38" s="357"/>
      <c r="N38" s="350"/>
      <c r="R38" s="12"/>
      <c r="S38" s="12"/>
      <c r="T38" s="12"/>
    </row>
    <row r="39" spans="1:22" ht="29" x14ac:dyDescent="0.35">
      <c r="A39" s="317"/>
      <c r="B39" s="308"/>
      <c r="C39" s="3" t="s">
        <v>356</v>
      </c>
      <c r="D39" s="3" t="s">
        <v>254</v>
      </c>
      <c r="E39" s="298"/>
      <c r="F39" s="298"/>
      <c r="G39" s="298"/>
      <c r="H39" s="298"/>
      <c r="I39" s="298"/>
      <c r="J39" s="298"/>
      <c r="K39" s="236"/>
      <c r="L39" s="298"/>
      <c r="M39" s="357"/>
      <c r="N39" s="350"/>
      <c r="R39" s="12"/>
      <c r="S39" s="12"/>
      <c r="T39" s="12"/>
    </row>
    <row r="40" spans="1:22" ht="43.5" x14ac:dyDescent="0.35">
      <c r="A40" s="317"/>
      <c r="B40" s="308"/>
      <c r="C40" s="3" t="s">
        <v>357</v>
      </c>
      <c r="D40" s="3" t="s">
        <v>250</v>
      </c>
      <c r="E40" s="298"/>
      <c r="F40" s="298"/>
      <c r="G40" s="298"/>
      <c r="H40" s="298"/>
      <c r="I40" s="298"/>
      <c r="J40" s="298"/>
      <c r="K40" s="236"/>
      <c r="L40" s="298"/>
      <c r="M40" s="357"/>
      <c r="N40" s="350"/>
      <c r="R40" s="12"/>
      <c r="S40" s="12"/>
      <c r="T40" s="12"/>
    </row>
    <row r="41" spans="1:22" ht="29.5" thickBot="1" x14ac:dyDescent="0.4">
      <c r="A41" s="322"/>
      <c r="B41" s="309"/>
      <c r="C41" s="80" t="s">
        <v>358</v>
      </c>
      <c r="D41" s="80" t="s">
        <v>250</v>
      </c>
      <c r="E41" s="299"/>
      <c r="F41" s="299"/>
      <c r="G41" s="299"/>
      <c r="H41" s="299"/>
      <c r="I41" s="299"/>
      <c r="J41" s="299"/>
      <c r="K41" s="301"/>
      <c r="L41" s="299"/>
      <c r="M41" s="361"/>
      <c r="N41" s="351"/>
      <c r="R41" s="12"/>
      <c r="S41" s="12"/>
      <c r="T41" s="12"/>
    </row>
    <row r="42" spans="1:22" ht="29" x14ac:dyDescent="0.35">
      <c r="A42" s="321" t="s">
        <v>359</v>
      </c>
      <c r="B42" s="307" t="s">
        <v>121</v>
      </c>
      <c r="C42" s="82" t="s">
        <v>360</v>
      </c>
      <c r="D42" s="82" t="s">
        <v>254</v>
      </c>
      <c r="E42" s="272" t="s">
        <v>101</v>
      </c>
      <c r="F42" s="272" t="s">
        <v>101</v>
      </c>
      <c r="G42" s="272" t="s">
        <v>101</v>
      </c>
      <c r="H42" s="272" t="s">
        <v>101</v>
      </c>
      <c r="I42" s="272" t="s">
        <v>101</v>
      </c>
      <c r="J42" s="272" t="s">
        <v>162</v>
      </c>
      <c r="K42" s="300" t="s">
        <v>621</v>
      </c>
      <c r="L42" s="272"/>
      <c r="M42" s="360" t="s">
        <v>622</v>
      </c>
      <c r="N42" s="362"/>
      <c r="R42" s="12" t="str">
        <f>IF(OR(J42='Drop downs'!$G$7,J42='Drop downs'!$G$5), B42&amp;": "&amp;K42&amp;CHAR(10),"")</f>
        <v xml:space="preserve">IIA6: The alternative highlights that proposals for gap sites and backland sites will be supported where appropriate bike storage can be provided. Provision of bike storage should encourage residents to utilise active methods of travel such as cycling more often. However, a more permissive policy may lead to development in areas where active methods of travel, including public transport, are less accessible. Therefore, an uncertain effect is recorded.
</v>
      </c>
      <c r="S42" s="12" t="str">
        <f>IF(J42='Drop downs'!$G$2,B42&amp;": "&amp;K42&amp;""," ")</f>
        <v xml:space="preserve"> </v>
      </c>
      <c r="T42" s="12" t="str">
        <f>IF(GR10_ALT_2!E42='Drop downs'!$B$6,GR10_ALT_2!B42&amp;": "&amp;GR10_ALT_2!K42&amp;"","")</f>
        <v/>
      </c>
      <c r="U42" t="str">
        <f t="shared" si="0"/>
        <v xml:space="preserve">IIA6:Mitigation: the policy needs to incorporate a consideration of accessibility and sustainable transport into the more permissive policy.
</v>
      </c>
      <c r="V42" t="str">
        <f>IF(N42&gt;0,B42&amp;":"&amp;N42&amp;"
","")</f>
        <v/>
      </c>
    </row>
    <row r="43" spans="1:22" ht="30" customHeight="1" x14ac:dyDescent="0.35">
      <c r="A43" s="317"/>
      <c r="B43" s="308"/>
      <c r="C43" s="3" t="s">
        <v>361</v>
      </c>
      <c r="D43" s="3" t="s">
        <v>254</v>
      </c>
      <c r="E43" s="298"/>
      <c r="F43" s="298"/>
      <c r="G43" s="298"/>
      <c r="H43" s="298"/>
      <c r="I43" s="298"/>
      <c r="J43" s="298"/>
      <c r="K43" s="236"/>
      <c r="L43" s="298"/>
      <c r="M43" s="357"/>
      <c r="N43" s="350"/>
      <c r="R43" s="12"/>
      <c r="S43" s="12"/>
      <c r="T43" s="12"/>
    </row>
    <row r="44" spans="1:22" x14ac:dyDescent="0.35">
      <c r="A44" s="317"/>
      <c r="B44" s="308"/>
      <c r="C44" s="3" t="s">
        <v>362</v>
      </c>
      <c r="D44" s="3" t="s">
        <v>250</v>
      </c>
      <c r="E44" s="298"/>
      <c r="F44" s="298"/>
      <c r="G44" s="298"/>
      <c r="H44" s="298"/>
      <c r="I44" s="298"/>
      <c r="J44" s="298"/>
      <c r="K44" s="236"/>
      <c r="L44" s="298"/>
      <c r="M44" s="357"/>
      <c r="N44" s="350"/>
      <c r="R44" s="12"/>
      <c r="S44" s="12"/>
      <c r="T44" s="12"/>
    </row>
    <row r="45" spans="1:22" x14ac:dyDescent="0.35">
      <c r="A45" s="317"/>
      <c r="B45" s="308"/>
      <c r="C45" s="3" t="s">
        <v>363</v>
      </c>
      <c r="D45" s="3" t="s">
        <v>254</v>
      </c>
      <c r="E45" s="298"/>
      <c r="F45" s="298"/>
      <c r="G45" s="298"/>
      <c r="H45" s="298"/>
      <c r="I45" s="298"/>
      <c r="J45" s="298"/>
      <c r="K45" s="236"/>
      <c r="L45" s="298"/>
      <c r="M45" s="357"/>
      <c r="N45" s="350"/>
      <c r="R45" s="12"/>
      <c r="S45" s="12"/>
      <c r="T45" s="12"/>
    </row>
    <row r="46" spans="1:22" ht="46" customHeight="1" thickBot="1" x14ac:dyDescent="0.4">
      <c r="A46" s="322"/>
      <c r="B46" s="309"/>
      <c r="C46" s="80" t="s">
        <v>364</v>
      </c>
      <c r="D46" s="80" t="s">
        <v>250</v>
      </c>
      <c r="E46" s="299"/>
      <c r="F46" s="299"/>
      <c r="G46" s="299"/>
      <c r="H46" s="299"/>
      <c r="I46" s="299"/>
      <c r="J46" s="299"/>
      <c r="K46" s="301"/>
      <c r="L46" s="299"/>
      <c r="M46" s="361"/>
      <c r="N46" s="351"/>
      <c r="R46" s="12"/>
      <c r="S46" s="12"/>
      <c r="T46" s="12"/>
    </row>
    <row r="47" spans="1:22" ht="43.5" x14ac:dyDescent="0.35">
      <c r="A47" s="321" t="s">
        <v>365</v>
      </c>
      <c r="B47" s="307" t="s">
        <v>122</v>
      </c>
      <c r="C47" s="82" t="s">
        <v>366</v>
      </c>
      <c r="D47" s="82" t="s">
        <v>254</v>
      </c>
      <c r="E47" s="272" t="s">
        <v>101</v>
      </c>
      <c r="F47" s="272" t="s">
        <v>101</v>
      </c>
      <c r="G47" s="272" t="s">
        <v>101</v>
      </c>
      <c r="H47" s="272" t="s">
        <v>101</v>
      </c>
      <c r="I47" s="272" t="s">
        <v>101</v>
      </c>
      <c r="J47" s="272" t="s">
        <v>159</v>
      </c>
      <c r="K47" s="300" t="s">
        <v>570</v>
      </c>
      <c r="L47" s="272"/>
      <c r="M47" s="302"/>
      <c r="N47" s="334"/>
      <c r="R47" s="12" t="str">
        <f>IF(OR(J47='Drop downs'!$G$7,J47='Drop downs'!$G$5), B47&amp;": "&amp;K47&amp;CHAR(10),"")</f>
        <v/>
      </c>
      <c r="S47" s="12" t="str">
        <f>IF(J47='Drop downs'!$G$2,B47&amp;": "&amp;K47&amp;""," ")</f>
        <v xml:space="preserve"> </v>
      </c>
      <c r="T47" s="12" t="str">
        <f>IF(GR10_ALT_2!E47='Drop downs'!$B$6,GR10_ALT_2!B47&amp;": "&amp;GR10_ALT_2!K47&amp;"","")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IF(GR10_ALT_2!E48='Drop downs'!$B$6,GR10_ALT_2!B48&amp;": "&amp;GR10_ALT_2!K48&amp;"","")</f>
        <v xml:space="preserve">: </v>
      </c>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570</v>
      </c>
      <c r="L49" s="310"/>
      <c r="M49" s="314"/>
      <c r="N49" s="330"/>
      <c r="R49" s="12" t="str">
        <f>IF(OR(J49='Drop downs'!$G$7,J49='Drop downs'!$G$5), B49&amp;": "&amp;K49&amp;CHAR(10),"")</f>
        <v/>
      </c>
      <c r="S49" s="12" t="str">
        <f>IF(J49='Drop downs'!$G$2,B49&amp;": "&amp;K49&amp;""," ")</f>
        <v xml:space="preserve"> </v>
      </c>
      <c r="T49" s="12" t="str">
        <f>IF(GR10_ALT_2!E49='Drop downs'!$B$6,GR10_ALT_2!B49&amp;": "&amp;GR10_ALT_2!K49&amp;"","")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233"/>
      <c r="N50" s="331"/>
      <c r="R50" s="12"/>
      <c r="S50" s="12"/>
      <c r="T50" s="12"/>
    </row>
    <row r="51" spans="1:22" x14ac:dyDescent="0.35">
      <c r="A51" s="317"/>
      <c r="B51" s="308"/>
      <c r="C51" s="97" t="s">
        <v>371</v>
      </c>
      <c r="D51" s="24" t="s">
        <v>254</v>
      </c>
      <c r="E51" s="298"/>
      <c r="F51" s="298"/>
      <c r="G51" s="298"/>
      <c r="H51" s="298"/>
      <c r="I51" s="298"/>
      <c r="J51" s="298"/>
      <c r="K51" s="236"/>
      <c r="L51" s="298"/>
      <c r="M51" s="233"/>
      <c r="N51" s="331"/>
      <c r="R51" s="12"/>
      <c r="S51" s="12"/>
      <c r="T51" s="12"/>
    </row>
    <row r="52" spans="1:22" x14ac:dyDescent="0.35">
      <c r="A52" s="317"/>
      <c r="B52" s="308"/>
      <c r="C52" s="24" t="s">
        <v>372</v>
      </c>
      <c r="D52" s="24" t="s">
        <v>254</v>
      </c>
      <c r="E52" s="298"/>
      <c r="F52" s="298"/>
      <c r="G52" s="298"/>
      <c r="H52" s="298"/>
      <c r="I52" s="298"/>
      <c r="J52" s="298"/>
      <c r="K52" s="236"/>
      <c r="L52" s="298"/>
      <c r="M52" s="233"/>
      <c r="N52" s="331"/>
      <c r="R52" s="12"/>
      <c r="S52" s="12"/>
      <c r="T52" s="12"/>
    </row>
    <row r="53" spans="1:22" ht="15" thickBot="1" x14ac:dyDescent="0.4">
      <c r="A53" s="318"/>
      <c r="B53" s="309"/>
      <c r="C53" s="19" t="s">
        <v>373</v>
      </c>
      <c r="D53" s="24" t="s">
        <v>254</v>
      </c>
      <c r="E53" s="270"/>
      <c r="F53" s="270"/>
      <c r="G53" s="270"/>
      <c r="H53" s="270"/>
      <c r="I53" s="270"/>
      <c r="J53" s="270"/>
      <c r="K53" s="32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570</v>
      </c>
      <c r="L54" s="310"/>
      <c r="M54" s="314"/>
      <c r="N54" s="330"/>
      <c r="R54" s="12" t="str">
        <f>IF(OR(J54='Drop downs'!$G$7,J54='Drop downs'!$G$5), B54&amp;": "&amp;K54&amp;CHAR(10),"")</f>
        <v/>
      </c>
      <c r="S54" s="12" t="str">
        <f>IF(J54='Drop downs'!$G$2,B54&amp;": "&amp;K54&amp;""," ")</f>
        <v xml:space="preserve"> </v>
      </c>
      <c r="T54" s="12" t="str">
        <f>IF(GR10_ALT_2!E54='Drop downs'!$B$6,GR10_ALT_2!B54&amp;": "&amp;GR10_ALT_2!K54&amp;"","")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8"/>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418</v>
      </c>
      <c r="F57" s="310" t="s">
        <v>441</v>
      </c>
      <c r="G57" s="310" t="s">
        <v>519</v>
      </c>
      <c r="H57" s="310" t="s">
        <v>421</v>
      </c>
      <c r="I57" s="310" t="s">
        <v>436</v>
      </c>
      <c r="J57" s="310" t="s">
        <v>157</v>
      </c>
      <c r="K57" s="319" t="s">
        <v>606</v>
      </c>
      <c r="L57" s="310"/>
      <c r="M57" s="314"/>
      <c r="N57" s="330"/>
      <c r="R57" s="12" t="str">
        <f>IF(OR(J57='Drop downs'!$G$7,J57='Drop downs'!$G$5), B57&amp;": "&amp;K57&amp;CHAR(10),"")</f>
        <v/>
      </c>
      <c r="S57" s="12" t="str">
        <f>IF(J57='Drop downs'!$G$2,B57&amp;": "&amp;K57&amp;""," ")</f>
        <v xml:space="preserve"> </v>
      </c>
      <c r="T57" s="12" t="str">
        <f>IF(GR10_ALT_2!E57='Drop downs'!$B$6,GR10_ALT_2!B57&amp;": "&amp;GR10_ALT_2!K57&amp;"","")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254</v>
      </c>
      <c r="E60" s="298"/>
      <c r="F60" s="298"/>
      <c r="G60" s="298"/>
      <c r="H60" s="298"/>
      <c r="I60" s="298"/>
      <c r="J60" s="298"/>
      <c r="K60" s="236"/>
      <c r="L60" s="298"/>
      <c r="M60" s="233"/>
      <c r="N60" s="331"/>
      <c r="R60" s="12"/>
      <c r="S60" s="12"/>
      <c r="T60" s="12"/>
    </row>
    <row r="61" spans="1:22" x14ac:dyDescent="0.35">
      <c r="A61" s="317"/>
      <c r="B61" s="308"/>
      <c r="C61" s="24" t="s">
        <v>383</v>
      </c>
      <c r="D61" s="24" t="s">
        <v>250</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250</v>
      </c>
      <c r="E63" s="298"/>
      <c r="F63" s="298"/>
      <c r="G63" s="298"/>
      <c r="H63" s="298"/>
      <c r="I63" s="298"/>
      <c r="J63" s="298"/>
      <c r="K63" s="236"/>
      <c r="L63" s="298"/>
      <c r="M63" s="233"/>
      <c r="N63" s="331"/>
      <c r="R63" s="12"/>
      <c r="S63" s="12"/>
      <c r="T63" s="12"/>
    </row>
    <row r="64" spans="1:22" ht="15" thickBot="1" x14ac:dyDescent="0.4">
      <c r="A64" s="322"/>
      <c r="B64" s="309"/>
      <c r="C64" s="88" t="s">
        <v>386</v>
      </c>
      <c r="D64" s="88" t="s">
        <v>254</v>
      </c>
      <c r="E64" s="299"/>
      <c r="F64" s="299"/>
      <c r="G64" s="299"/>
      <c r="H64" s="299"/>
      <c r="I64" s="299"/>
      <c r="J64" s="299"/>
      <c r="K64" s="301"/>
      <c r="L64" s="299"/>
      <c r="M64" s="303"/>
      <c r="N64" s="333"/>
      <c r="R64" s="12"/>
      <c r="S64" s="12"/>
      <c r="T64" s="12"/>
    </row>
    <row r="65" spans="1:22" x14ac:dyDescent="0.35">
      <c r="A65" s="316" t="s">
        <v>387</v>
      </c>
      <c r="B65" s="307" t="s">
        <v>126</v>
      </c>
      <c r="C65" s="85" t="s">
        <v>452</v>
      </c>
      <c r="D65" s="86" t="s">
        <v>254</v>
      </c>
      <c r="E65" s="310" t="s">
        <v>101</v>
      </c>
      <c r="F65" s="310" t="s">
        <v>101</v>
      </c>
      <c r="G65" s="310" t="s">
        <v>101</v>
      </c>
      <c r="H65" s="310" t="s">
        <v>101</v>
      </c>
      <c r="I65" s="310" t="s">
        <v>101</v>
      </c>
      <c r="J65" s="310" t="s">
        <v>159</v>
      </c>
      <c r="K65" s="319" t="s">
        <v>570</v>
      </c>
      <c r="L65" s="310"/>
      <c r="M65" s="314"/>
      <c r="N65" s="330"/>
      <c r="R65" s="12" t="str">
        <f>IF(OR(J65='Drop downs'!$G$7,J65='Drop downs'!$G$5), B65&amp;": "&amp;K65&amp;CHAR(10),"")</f>
        <v/>
      </c>
      <c r="S65" s="12" t="str">
        <f>IF(J65='Drop downs'!$G$2,B65&amp;": "&amp;K65&amp;""," ")</f>
        <v xml:space="preserve"> </v>
      </c>
      <c r="T65" s="12" t="str">
        <f>IF(GR10_ALT_2!E65='Drop downs'!$B$6,GR10_ALT_2!B65&amp;": "&amp;GR10_ALT_2!K65&amp;"","")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454</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70"/>
      <c r="F71" s="270"/>
      <c r="G71" s="270"/>
      <c r="H71" s="270"/>
      <c r="I71" s="270"/>
      <c r="J71" s="270"/>
      <c r="K71" s="320"/>
      <c r="L71" s="270"/>
      <c r="M71" s="315"/>
      <c r="N71" s="332"/>
      <c r="R71" s="12"/>
      <c r="S71" s="12"/>
      <c r="T71" s="12"/>
    </row>
    <row r="72" spans="1:22" x14ac:dyDescent="0.35">
      <c r="A72" s="316" t="s">
        <v>395</v>
      </c>
      <c r="B72" s="307" t="s">
        <v>127</v>
      </c>
      <c r="C72" s="85" t="s">
        <v>396</v>
      </c>
      <c r="D72" s="86" t="s">
        <v>250</v>
      </c>
      <c r="E72" s="310" t="s">
        <v>418</v>
      </c>
      <c r="F72" s="310" t="s">
        <v>419</v>
      </c>
      <c r="G72" s="310" t="s">
        <v>424</v>
      </c>
      <c r="H72" s="310" t="s">
        <v>421</v>
      </c>
      <c r="I72" s="310" t="s">
        <v>422</v>
      </c>
      <c r="J72" s="310" t="s">
        <v>166</v>
      </c>
      <c r="K72" s="319" t="s">
        <v>623</v>
      </c>
      <c r="L72" s="310"/>
      <c r="M72" s="356" t="s">
        <v>624</v>
      </c>
      <c r="N72" s="349"/>
      <c r="R72" s="12" t="str">
        <f>IF(OR(J72='Drop downs'!$G$7,J72='Drop downs'!$G$5), B72&amp;": "&amp;K72&amp;CHAR(10),"")</f>
        <v xml:space="preserve">IIA12: It is assumed that in this alternative, proposals for infill, backland sites, [non-designated] open space, garden land and garage sites will only be supported if they are of high-quality design, more specifically if they are of appropriate scale and intensity. However, a more permissive policy may mean that there are more proposals,  they could be less appropriately located, and subsequently may result in a level of change that the suburban areas of Harrow are not able to comfortably adapt to. Therefore, a potential significant negative effect is recorded.
</v>
      </c>
      <c r="S72" s="12" t="str">
        <f>IF(J72='Drop downs'!$G$2,B72&amp;": "&amp;K72&amp;""," ")</f>
        <v xml:space="preserve"> </v>
      </c>
      <c r="T72" s="12" t="str">
        <f>IF(GR10_ALT_2!E72='Drop downs'!$B$6,GR10_ALT_2!B72&amp;": "&amp;GR10_ALT_2!K72&amp;"","")</f>
        <v/>
      </c>
      <c r="U72" t="str">
        <f t="shared" si="0"/>
        <v xml:space="preserve">IIA12:Mitigation: a more restrictive policy to ensure that development is focused in areas that does not impact on the character of the area.
</v>
      </c>
      <c r="V72" t="str">
        <f>IF(N72&gt;0,B72&amp;":"&amp;N72&amp;"
","")</f>
        <v/>
      </c>
    </row>
    <row r="73" spans="1:22" x14ac:dyDescent="0.35">
      <c r="A73" s="317"/>
      <c r="B73" s="308"/>
      <c r="C73" s="83" t="s">
        <v>397</v>
      </c>
      <c r="D73" s="24" t="s">
        <v>250</v>
      </c>
      <c r="E73" s="298"/>
      <c r="F73" s="298"/>
      <c r="G73" s="298"/>
      <c r="H73" s="298"/>
      <c r="I73" s="298"/>
      <c r="J73" s="298"/>
      <c r="K73" s="236"/>
      <c r="L73" s="298"/>
      <c r="M73" s="357"/>
      <c r="N73" s="350"/>
      <c r="R73" s="12"/>
      <c r="S73" s="12"/>
      <c r="T73" s="12"/>
    </row>
    <row r="74" spans="1:22" x14ac:dyDescent="0.35">
      <c r="A74" s="317"/>
      <c r="B74" s="308"/>
      <c r="C74" s="83" t="s">
        <v>398</v>
      </c>
      <c r="D74" s="24" t="s">
        <v>254</v>
      </c>
      <c r="E74" s="298"/>
      <c r="F74" s="298"/>
      <c r="G74" s="298"/>
      <c r="H74" s="298"/>
      <c r="I74" s="298"/>
      <c r="J74" s="298"/>
      <c r="K74" s="236"/>
      <c r="L74" s="298"/>
      <c r="M74" s="357"/>
      <c r="N74" s="350"/>
      <c r="R74" s="12"/>
      <c r="S74" s="12"/>
      <c r="T74" s="12"/>
    </row>
    <row r="75" spans="1:22" x14ac:dyDescent="0.35">
      <c r="A75" s="317"/>
      <c r="B75" s="308"/>
      <c r="C75" s="83" t="s">
        <v>399</v>
      </c>
      <c r="D75" s="24" t="s">
        <v>254</v>
      </c>
      <c r="E75" s="298"/>
      <c r="F75" s="298"/>
      <c r="G75" s="298"/>
      <c r="H75" s="298"/>
      <c r="I75" s="298"/>
      <c r="J75" s="298"/>
      <c r="K75" s="236"/>
      <c r="L75" s="298"/>
      <c r="M75" s="357"/>
      <c r="N75" s="350"/>
      <c r="R75" s="12"/>
      <c r="S75" s="12"/>
      <c r="T75" s="12"/>
    </row>
    <row r="76" spans="1:22" ht="101.15" customHeight="1" thickBot="1" x14ac:dyDescent="0.4">
      <c r="A76" s="322"/>
      <c r="B76" s="309"/>
      <c r="C76" s="87" t="s">
        <v>400</v>
      </c>
      <c r="D76" s="24" t="s">
        <v>254</v>
      </c>
      <c r="E76" s="299"/>
      <c r="F76" s="299"/>
      <c r="G76" s="299"/>
      <c r="H76" s="299"/>
      <c r="I76" s="299"/>
      <c r="J76" s="299"/>
      <c r="K76" s="301"/>
      <c r="L76" s="299"/>
      <c r="M76" s="361"/>
      <c r="N76" s="351"/>
      <c r="R76" s="12"/>
      <c r="S76" s="12"/>
      <c r="T76" s="12"/>
    </row>
    <row r="77" spans="1:22" x14ac:dyDescent="0.35">
      <c r="A77" s="304" t="s">
        <v>401</v>
      </c>
      <c r="B77" s="307" t="s">
        <v>128</v>
      </c>
      <c r="C77" s="91" t="s">
        <v>402</v>
      </c>
      <c r="D77" s="82" t="s">
        <v>254</v>
      </c>
      <c r="E77" s="272" t="s">
        <v>101</v>
      </c>
      <c r="F77" s="272" t="s">
        <v>101</v>
      </c>
      <c r="G77" s="272" t="s">
        <v>101</v>
      </c>
      <c r="H77" s="272" t="s">
        <v>101</v>
      </c>
      <c r="I77" s="272" t="s">
        <v>101</v>
      </c>
      <c r="J77" s="272" t="s">
        <v>159</v>
      </c>
      <c r="K77" s="300" t="s">
        <v>570</v>
      </c>
      <c r="L77" s="272"/>
      <c r="M77" s="302"/>
      <c r="N77" s="334"/>
      <c r="R77" s="12" t="str">
        <f>IF(OR(J77='Drop downs'!$G$7,J77='Drop downs'!$G$5), B77&amp;": "&amp;K77&amp;CHAR(10),"")</f>
        <v/>
      </c>
      <c r="S77" s="12" t="str">
        <f>IF(J77='Drop downs'!$G$2,B77&amp;": "&amp;K77&amp;""," ")</f>
        <v xml:space="preserve"> </v>
      </c>
      <c r="T77" s="12" t="str">
        <f>IF(GR10_ALT_2!E77='Drop downs'!$B$6,GR10_ALT_2!B77&amp;": "&amp;GR10_ALT_2!K77&amp;"","")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33"/>
      <c r="N78" s="331"/>
      <c r="R78" s="12"/>
      <c r="S78" s="12"/>
      <c r="T78" s="12"/>
    </row>
    <row r="79" spans="1:22" x14ac:dyDescent="0.35">
      <c r="A79" s="305"/>
      <c r="B79" s="308"/>
      <c r="C79" s="83" t="s">
        <v>404</v>
      </c>
      <c r="D79" s="3" t="s">
        <v>254</v>
      </c>
      <c r="E79" s="298"/>
      <c r="F79" s="298"/>
      <c r="G79" s="298"/>
      <c r="H79" s="298"/>
      <c r="I79" s="298"/>
      <c r="J79" s="298"/>
      <c r="K79" s="236"/>
      <c r="L79" s="298"/>
      <c r="M79" s="233"/>
      <c r="N79" s="331"/>
      <c r="R79" s="12"/>
      <c r="S79" s="12"/>
      <c r="T79" s="12"/>
    </row>
    <row r="80" spans="1:22" x14ac:dyDescent="0.35">
      <c r="A80" s="305"/>
      <c r="B80" s="308"/>
      <c r="C80" s="84" t="s">
        <v>405</v>
      </c>
      <c r="D80" s="3" t="s">
        <v>254</v>
      </c>
      <c r="E80" s="298"/>
      <c r="F80" s="298"/>
      <c r="G80" s="298"/>
      <c r="H80" s="298"/>
      <c r="I80" s="298"/>
      <c r="J80" s="298"/>
      <c r="K80" s="236"/>
      <c r="L80" s="298"/>
      <c r="M80" s="233"/>
      <c r="N80" s="331"/>
      <c r="R80" s="12"/>
      <c r="S80" s="12"/>
      <c r="T80" s="12"/>
    </row>
    <row r="81" spans="1:22" ht="29" x14ac:dyDescent="0.35">
      <c r="A81" s="305"/>
      <c r="B81" s="308"/>
      <c r="C81" s="84" t="s">
        <v>406</v>
      </c>
      <c r="D81" s="3" t="s">
        <v>254</v>
      </c>
      <c r="E81" s="298"/>
      <c r="F81" s="298"/>
      <c r="G81" s="298"/>
      <c r="H81" s="298"/>
      <c r="I81" s="298"/>
      <c r="J81" s="298"/>
      <c r="K81" s="236"/>
      <c r="L81" s="298"/>
      <c r="M81" s="233"/>
      <c r="N81" s="331"/>
      <c r="R81" s="12"/>
      <c r="S81" s="12"/>
      <c r="T81" s="12"/>
    </row>
    <row r="82" spans="1:22" ht="29" x14ac:dyDescent="0.35">
      <c r="A82" s="305"/>
      <c r="B82" s="308"/>
      <c r="C82" s="84" t="s">
        <v>407</v>
      </c>
      <c r="D82" s="3" t="s">
        <v>254</v>
      </c>
      <c r="E82" s="298"/>
      <c r="F82" s="298"/>
      <c r="G82" s="298"/>
      <c r="H82" s="298"/>
      <c r="I82" s="298"/>
      <c r="J82" s="298"/>
      <c r="K82" s="236"/>
      <c r="L82" s="298"/>
      <c r="M82" s="233"/>
      <c r="N82" s="331"/>
      <c r="R82" s="12"/>
      <c r="S82" s="12"/>
      <c r="T82" s="12"/>
    </row>
    <row r="83" spans="1:22" ht="15" thickBot="1" x14ac:dyDescent="0.4">
      <c r="A83" s="306"/>
      <c r="B83" s="309"/>
      <c r="C83" s="90" t="s">
        <v>408</v>
      </c>
      <c r="D83" s="3" t="s">
        <v>254</v>
      </c>
      <c r="E83" s="299"/>
      <c r="F83" s="299"/>
      <c r="G83" s="299"/>
      <c r="H83" s="299"/>
      <c r="I83" s="299"/>
      <c r="J83" s="299"/>
      <c r="K83" s="301"/>
      <c r="L83" s="299"/>
      <c r="M83" s="303"/>
      <c r="N83" s="333"/>
      <c r="R83" s="12"/>
      <c r="S83" s="12"/>
      <c r="T83" s="12"/>
    </row>
    <row r="84" spans="1:22" x14ac:dyDescent="0.35">
      <c r="A84" s="304" t="s">
        <v>409</v>
      </c>
      <c r="B84" s="307" t="s">
        <v>129</v>
      </c>
      <c r="C84" s="101" t="s">
        <v>410</v>
      </c>
      <c r="D84" s="82" t="s">
        <v>250</v>
      </c>
      <c r="E84" s="272" t="s">
        <v>418</v>
      </c>
      <c r="F84" s="272" t="s">
        <v>441</v>
      </c>
      <c r="G84" s="272" t="s">
        <v>519</v>
      </c>
      <c r="H84" s="272" t="s">
        <v>421</v>
      </c>
      <c r="I84" s="272" t="s">
        <v>436</v>
      </c>
      <c r="J84" s="272" t="s">
        <v>157</v>
      </c>
      <c r="K84" s="300" t="s">
        <v>625</v>
      </c>
      <c r="L84" s="272"/>
      <c r="M84" s="302"/>
      <c r="N84" s="334"/>
      <c r="R84" s="12" t="str">
        <f>IF(OR(J84='Drop downs'!$G$7,J84='Drop downs'!$G$5), B84&amp;": "&amp;K84&amp;CHAR(10),"")</f>
        <v/>
      </c>
      <c r="S84" s="12" t="str">
        <f>IF(J84='Drop downs'!$G$2,B84&amp;": "&amp;K84&amp;""," ")</f>
        <v xml:space="preserve"> </v>
      </c>
      <c r="T84" s="12" t="str">
        <f>IF(GR10_ALT_2!E84='Drop downs'!$B$6,GR10_ALT_2!B84&amp;": "&amp;GR10_ALT_2!K84&amp;"","")</f>
        <v/>
      </c>
      <c r="U84" t="str">
        <f t="shared" si="1"/>
        <v/>
      </c>
      <c r="V84" t="str">
        <f>IF(N84&gt;0,B84&amp;":"&amp;N84&amp;"
","")</f>
        <v/>
      </c>
    </row>
    <row r="85" spans="1:22" x14ac:dyDescent="0.35">
      <c r="A85" s="305"/>
      <c r="B85" s="308"/>
      <c r="C85" s="84" t="s">
        <v>411</v>
      </c>
      <c r="D85" s="3" t="s">
        <v>254</v>
      </c>
      <c r="E85" s="298"/>
      <c r="F85" s="298"/>
      <c r="G85" s="298"/>
      <c r="H85" s="298"/>
      <c r="I85" s="298"/>
      <c r="J85" s="298"/>
      <c r="K85" s="236"/>
      <c r="L85" s="298"/>
      <c r="M85" s="233"/>
      <c r="N85" s="331"/>
      <c r="R85" s="12"/>
      <c r="S85" s="12"/>
      <c r="T85" s="12"/>
    </row>
    <row r="86" spans="1:22" x14ac:dyDescent="0.35">
      <c r="A86" s="305"/>
      <c r="B86" s="308"/>
      <c r="C86" s="84" t="s">
        <v>412</v>
      </c>
      <c r="D86" s="3" t="s">
        <v>254</v>
      </c>
      <c r="E86" s="298"/>
      <c r="F86" s="298"/>
      <c r="G86" s="298"/>
      <c r="H86" s="298"/>
      <c r="I86" s="298"/>
      <c r="J86" s="298"/>
      <c r="K86" s="236"/>
      <c r="L86" s="298"/>
      <c r="M86" s="233"/>
      <c r="N86" s="331"/>
      <c r="R86" s="12"/>
      <c r="S86" s="12"/>
      <c r="T86" s="12"/>
    </row>
    <row r="87" spans="1:22" ht="31.5" customHeight="1" thickBot="1" x14ac:dyDescent="0.4">
      <c r="A87" s="306"/>
      <c r="B87" s="309"/>
      <c r="C87" s="87" t="s">
        <v>413</v>
      </c>
      <c r="D87" s="3" t="s">
        <v>254</v>
      </c>
      <c r="E87" s="299"/>
      <c r="F87" s="299"/>
      <c r="G87" s="299"/>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xml:space="preserve">IIA3: Proposals for infill, backland sites, [non-designated] open space, garden land and garage sites will be supported where the development is accessible to all. The policy will also support the provision of housing in the Borough. However, a more permissive policy may lead to development in areas where delivery of housing is not preferred (e.g.: the suburban area) and therefore may lead to an over development of homes in certain areas. This may lead to issues with access to local community facilities (education, health), as supporting infrastructure has not been provisioned for. Therefore, an uncertain effect is recorded.
IIA5: Proposals for infill, backland sites, [non-designated] open space, garden land and garage sites will assist in the delivery of homes across the Borough [Strategic Housing Policy 03]. However, a more permissive policy may lead to development in areas where delivery of housing is not preferred (e.g.: the suburban area) and therefore may lead to an over development of homes in certain areas.  Therefore, an uncertain effect is recorded.
IIA6: The alternative highlights that proposals for gap sites and backland sites will be supported where appropriate bike storage can be provided. Provision of bike storage should encourage residents to utilise active methods of travel such as cycling more often. However, a more permissive policy may lead to development in areas where active methods of travel, including public transport, are less accessible. Therefore, an uncertain effect is recorded.
IIA12: It is assumed that in this alternative, proposals for infill, backland sites, [non-designated] open space, garden land and garage sites will only be supported if they are of high-quality design, more specifically if they are of appropriate scale and intensity. However, a more permissive policy may mean that there are more proposals,  they could be less appropriately located, and subsequently may result in a level of change that the suburban areas of Harrow are not able to comfortably adapt to. Therefore, a potential significant negative effect is recorded.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xml:space="preserve">IIA3:Mitigation: the policy needs to incorporate a consideration of accessibility into the more permissive policy.
IIA5:Mitigation: the policy needs to incorporate a consideration of local housing need into the more permissive policy.
IIA6:Mitigation: the policy needs to incorporate a consideration of accessibility and sustainable transport into the more permissive policy.
IIA12:Mitigation: a more restrictive policy to ensure that development is focused in areas that does not impact on the character of the area.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wEepDF4BwaMhGCikuy/kGzhtWLtgzPNkvSiuq/j30gXjvLm0lmaCdWK8xjykpkqvsNC7eZmwU+zj3XubMf+pXw==" saltValue="xH7BIzAnjpch3KZgCWgPpg==" spinCount="100000" sheet="1" objects="1" scenarios="1"/>
  <autoFilter ref="A7:M87" xr:uid="{D2C47CAF-421C-4D58-AA7A-22430CCF83D7}"/>
  <mergeCells count="18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A65:A71"/>
    <mergeCell ref="B65:B71"/>
    <mergeCell ref="E65:E71"/>
    <mergeCell ref="F65:F71"/>
    <mergeCell ref="G65:G71"/>
    <mergeCell ref="L65:L71"/>
    <mergeCell ref="M65:M71"/>
    <mergeCell ref="A77:A83"/>
    <mergeCell ref="B77:B83"/>
    <mergeCell ref="E77:E83"/>
    <mergeCell ref="N18:N19"/>
    <mergeCell ref="N20:N27"/>
    <mergeCell ref="N28:N35"/>
    <mergeCell ref="N36:N41"/>
    <mergeCell ref="N42:N46"/>
    <mergeCell ref="N47:N48"/>
    <mergeCell ref="N49:N53"/>
    <mergeCell ref="N54:N56"/>
    <mergeCell ref="N57:N6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E6:N6"/>
    <mergeCell ref="N8:N17"/>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M20:M27"/>
    <mergeCell ref="I18:I19"/>
    <mergeCell ref="J18:J19"/>
    <mergeCell ref="K18:K19"/>
    <mergeCell ref="L18:L19"/>
    <mergeCell ref="M18:M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M36:M41"/>
    <mergeCell ref="I28:I35"/>
    <mergeCell ref="J28:J35"/>
    <mergeCell ref="K28:K35"/>
    <mergeCell ref="L28:L35"/>
    <mergeCell ref="M28:M35"/>
    <mergeCell ref="H28:H35"/>
    <mergeCell ref="I42:I46"/>
    <mergeCell ref="J42:J46"/>
    <mergeCell ref="K42:K46"/>
    <mergeCell ref="L42:L46"/>
    <mergeCell ref="M42:M46"/>
    <mergeCell ref="H42:H46"/>
    <mergeCell ref="A47:A48"/>
    <mergeCell ref="B47:B48"/>
    <mergeCell ref="E47:E48"/>
    <mergeCell ref="F47:F48"/>
    <mergeCell ref="G47:G48"/>
    <mergeCell ref="A42:A46"/>
    <mergeCell ref="B42:B46"/>
    <mergeCell ref="E42:E46"/>
    <mergeCell ref="F42:F46"/>
    <mergeCell ref="G42:G46"/>
    <mergeCell ref="E49:E53"/>
    <mergeCell ref="F49:F53"/>
    <mergeCell ref="G49:G53"/>
    <mergeCell ref="H47:H48"/>
    <mergeCell ref="I47:I48"/>
    <mergeCell ref="J47:J48"/>
    <mergeCell ref="K47:K48"/>
    <mergeCell ref="L47:L48"/>
    <mergeCell ref="M47:M48"/>
    <mergeCell ref="I54:I56"/>
    <mergeCell ref="J54:J56"/>
    <mergeCell ref="K54:K56"/>
    <mergeCell ref="L54:L56"/>
    <mergeCell ref="M54:M56"/>
    <mergeCell ref="I49:I53"/>
    <mergeCell ref="J49:J53"/>
    <mergeCell ref="K49:K53"/>
    <mergeCell ref="L49:L53"/>
    <mergeCell ref="M49:M53"/>
    <mergeCell ref="L57:L64"/>
    <mergeCell ref="M57:M64"/>
    <mergeCell ref="H57:H64"/>
    <mergeCell ref="L77:L83"/>
    <mergeCell ref="M77:M83"/>
    <mergeCell ref="I72:I76"/>
    <mergeCell ref="J72:J76"/>
    <mergeCell ref="K72:K76"/>
    <mergeCell ref="L72:L76"/>
    <mergeCell ref="M72:M76"/>
    <mergeCell ref="I77:I83"/>
    <mergeCell ref="J77:J83"/>
    <mergeCell ref="K77:K83"/>
    <mergeCell ref="H65:H71"/>
    <mergeCell ref="I65:I71"/>
    <mergeCell ref="J65:J71"/>
    <mergeCell ref="K65:K71"/>
    <mergeCell ref="I57:I64"/>
    <mergeCell ref="J57:J64"/>
    <mergeCell ref="K57:K64"/>
    <mergeCell ref="F77:F83"/>
    <mergeCell ref="G77:G83"/>
    <mergeCell ref="A72:A76"/>
    <mergeCell ref="B72:B76"/>
    <mergeCell ref="E72:E76"/>
    <mergeCell ref="F72:F76"/>
    <mergeCell ref="G72:G76"/>
    <mergeCell ref="H72:H76"/>
    <mergeCell ref="C3:F3"/>
    <mergeCell ref="H77:H83"/>
    <mergeCell ref="A57:A64"/>
    <mergeCell ref="B57:B64"/>
    <mergeCell ref="E57:E64"/>
    <mergeCell ref="F57:F64"/>
    <mergeCell ref="G57:G64"/>
    <mergeCell ref="H54:H56"/>
    <mergeCell ref="H49:H53"/>
    <mergeCell ref="A54:A56"/>
    <mergeCell ref="B54:B56"/>
    <mergeCell ref="E54:E56"/>
    <mergeCell ref="F54:F56"/>
    <mergeCell ref="G54:G56"/>
    <mergeCell ref="A49:A53"/>
    <mergeCell ref="B49:B53"/>
    <mergeCell ref="I84:I87"/>
    <mergeCell ref="J84:J87"/>
    <mergeCell ref="K84:K87"/>
    <mergeCell ref="L84:L87"/>
    <mergeCell ref="M84:M87"/>
    <mergeCell ref="A84:A87"/>
    <mergeCell ref="B84:B87"/>
    <mergeCell ref="E84:E87"/>
    <mergeCell ref="F84:F87"/>
    <mergeCell ref="G84:G87"/>
    <mergeCell ref="H84:H87"/>
  </mergeCells>
  <conditionalFormatting sqref="C8:D87">
    <cfRule type="expression" dxfId="4230" priority="1">
      <formula>$D8="No"</formula>
    </cfRule>
  </conditionalFormatting>
  <conditionalFormatting sqref="J8">
    <cfRule type="cellIs" dxfId="4229" priority="2" operator="equal">
      <formula>"Significant Negative"</formula>
    </cfRule>
    <cfRule type="cellIs" dxfId="4228" priority="3" operator="equal">
      <formula>"Minor Negative"</formula>
    </cfRule>
    <cfRule type="cellIs" dxfId="4227" priority="4" operator="equal">
      <formula>"Uncertain"</formula>
    </cfRule>
    <cfRule type="cellIs" dxfId="4226" priority="5" operator="equal">
      <formula>"Neutral"</formula>
    </cfRule>
    <cfRule type="cellIs" dxfId="4225" priority="6" operator="equal">
      <formula>"Minor Positive"</formula>
    </cfRule>
    <cfRule type="cellIs" dxfId="4224" priority="7" operator="equal">
      <formula>"Significant Positive"</formula>
    </cfRule>
  </conditionalFormatting>
  <conditionalFormatting sqref="J18 J28 J57 J65 J72 J77 J84">
    <cfRule type="cellIs" dxfId="4223" priority="48" operator="equal">
      <formula>"Neutral"</formula>
    </cfRule>
    <cfRule type="cellIs" dxfId="4222" priority="47" operator="equal">
      <formula>"Uncertain"</formula>
    </cfRule>
    <cfRule type="cellIs" dxfId="4221" priority="46" operator="equal">
      <formula>"Minor Negative"</formula>
    </cfRule>
    <cfRule type="cellIs" dxfId="4220" priority="45" operator="equal">
      <formula>"Significant Negative"</formula>
    </cfRule>
    <cfRule type="cellIs" dxfId="4219" priority="50" operator="equal">
      <formula>"Significant Positive"</formula>
    </cfRule>
    <cfRule type="cellIs" dxfId="4218" priority="49" operator="equal">
      <formula>"Minor Positive"</formula>
    </cfRule>
  </conditionalFormatting>
  <conditionalFormatting sqref="J20">
    <cfRule type="cellIs" dxfId="4217" priority="39" operator="equal">
      <formula>"Significant Negative"</formula>
    </cfRule>
    <cfRule type="cellIs" dxfId="4216" priority="40" operator="equal">
      <formula>"Minor Negative"</formula>
    </cfRule>
    <cfRule type="cellIs" dxfId="4215" priority="41" operator="equal">
      <formula>"Uncertain"</formula>
    </cfRule>
    <cfRule type="cellIs" dxfId="4214" priority="42" operator="equal">
      <formula>"Neutral"</formula>
    </cfRule>
    <cfRule type="cellIs" dxfId="4213" priority="43" operator="equal">
      <formula>"Minor Positive"</formula>
    </cfRule>
    <cfRule type="cellIs" dxfId="4212" priority="44" operator="equal">
      <formula>"Significant Positive"</formula>
    </cfRule>
  </conditionalFormatting>
  <conditionalFormatting sqref="J36">
    <cfRule type="cellIs" dxfId="4211" priority="33" operator="equal">
      <formula>"Significant Negative"</formula>
    </cfRule>
    <cfRule type="cellIs" dxfId="4210" priority="34" operator="equal">
      <formula>"Minor Negative"</formula>
    </cfRule>
    <cfRule type="cellIs" dxfId="4209" priority="35" operator="equal">
      <formula>"Uncertain"</formula>
    </cfRule>
    <cfRule type="cellIs" dxfId="4208" priority="36" operator="equal">
      <formula>"Neutral"</formula>
    </cfRule>
    <cfRule type="cellIs" dxfId="4207" priority="37" operator="equal">
      <formula>"Minor Positive"</formula>
    </cfRule>
    <cfRule type="cellIs" dxfId="4206" priority="38" operator="equal">
      <formula>"Significant Positive"</formula>
    </cfRule>
  </conditionalFormatting>
  <conditionalFormatting sqref="J42">
    <cfRule type="cellIs" dxfId="4205" priority="27" operator="equal">
      <formula>"Significant Negative"</formula>
    </cfRule>
    <cfRule type="cellIs" dxfId="4204" priority="28" operator="equal">
      <formula>"Minor Negative"</formula>
    </cfRule>
    <cfRule type="cellIs" dxfId="4203" priority="29" operator="equal">
      <formula>"Uncertain"</formula>
    </cfRule>
    <cfRule type="cellIs" dxfId="4202" priority="30" operator="equal">
      <formula>"Neutral"</formula>
    </cfRule>
    <cfRule type="cellIs" dxfId="4201" priority="31" operator="equal">
      <formula>"Minor Positive"</formula>
    </cfRule>
    <cfRule type="cellIs" dxfId="4200" priority="32" operator="equal">
      <formula>"Significant Positive"</formula>
    </cfRule>
  </conditionalFormatting>
  <conditionalFormatting sqref="J47">
    <cfRule type="cellIs" dxfId="4199" priority="14" operator="equal">
      <formula>"Significant Negative"</formula>
    </cfRule>
    <cfRule type="cellIs" dxfId="4198" priority="15" operator="equal">
      <formula>"Minor Negative"</formula>
    </cfRule>
    <cfRule type="cellIs" dxfId="4197" priority="16" operator="equal">
      <formula>"Uncertain"</formula>
    </cfRule>
    <cfRule type="cellIs" dxfId="4196" priority="17" operator="equal">
      <formula>"Neutral"</formula>
    </cfRule>
    <cfRule type="cellIs" dxfId="4195" priority="18" operator="equal">
      <formula>"Minor Positive"</formula>
    </cfRule>
    <cfRule type="cellIs" dxfId="4194" priority="19" operator="equal">
      <formula>"Significant Positive"</formula>
    </cfRule>
  </conditionalFormatting>
  <conditionalFormatting sqref="J49">
    <cfRule type="cellIs" dxfId="4193" priority="25" operator="equal">
      <formula>"Significant Positive"</formula>
    </cfRule>
    <cfRule type="cellIs" dxfId="4192" priority="24" operator="equal">
      <formula>"Minor Positive"</formula>
    </cfRule>
    <cfRule type="cellIs" dxfId="4191" priority="23" operator="equal">
      <formula>"Neutral"</formula>
    </cfRule>
    <cfRule type="cellIs" dxfId="4190" priority="22" operator="equal">
      <formula>"Uncertain"</formula>
    </cfRule>
    <cfRule type="cellIs" dxfId="4189" priority="21" operator="equal">
      <formula>"Minor Negative"</formula>
    </cfRule>
    <cfRule type="cellIs" dxfId="4188" priority="20" operator="equal">
      <formula>"Significant Negative"</formula>
    </cfRule>
  </conditionalFormatting>
  <conditionalFormatting sqref="J54">
    <cfRule type="cellIs" dxfId="4187" priority="8" operator="equal">
      <formula>"Significant Negative"</formula>
    </cfRule>
    <cfRule type="cellIs" dxfId="4186" priority="9" operator="equal">
      <formula>"Minor Negative"</formula>
    </cfRule>
    <cfRule type="cellIs" dxfId="4185" priority="10" operator="equal">
      <formula>"Uncertain"</formula>
    </cfRule>
    <cfRule type="cellIs" dxfId="4184" priority="11" operator="equal">
      <formula>"Neutral"</formula>
    </cfRule>
    <cfRule type="cellIs" dxfId="4183" priority="12" operator="equal">
      <formula>"Minor Positive"</formula>
    </cfRule>
    <cfRule type="cellIs" dxfId="4182" priority="13"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4B3DB81C-C7EC-476D-B12B-36EE84E3F3A4}">
          <x14:formula1>
            <xm:f>'Drop downs'!$G$2:$G$7</xm:f>
          </x14:formula1>
          <xm:sqref>J54 J18 J20 J28 J36 J42 J84 J77 J57 J65 J72 J47 J49 J8</xm:sqref>
        </x14:dataValidation>
        <x14:dataValidation type="list" allowBlank="1" showInputMessage="1" showErrorMessage="1" xr:uid="{DD6D2F94-FE72-48A0-814B-84A756947D10}">
          <x14:formula1>
            <xm:f>'Drop downs'!$F$2:$F$6</xm:f>
          </x14:formula1>
          <xm:sqref>I54 I18 I20 I28 I36 I42 I84 I77 I57 I65 I8 I47 I49 I72</xm:sqref>
        </x14:dataValidation>
        <x14:dataValidation type="list" allowBlank="1" showInputMessage="1" showErrorMessage="1" xr:uid="{D23BB9E3-C620-4959-840A-E7975EA93A68}">
          <x14:formula1>
            <xm:f>'Drop downs'!$E$2:$E$6</xm:f>
          </x14:formula1>
          <xm:sqref>H54 H18 H20 H28 H36 H42 H84 H77 H57 H65 H8 H47 H49 H72</xm:sqref>
        </x14:dataValidation>
        <x14:dataValidation type="list" allowBlank="1" showInputMessage="1" showErrorMessage="1" xr:uid="{EA0AEA97-71D6-4B1C-AD8C-1EB9985A428E}">
          <x14:formula1>
            <xm:f>'Drop downs'!$D$2:$D$7</xm:f>
          </x14:formula1>
          <xm:sqref>G54 G18 G20 G28 G36 G42 G84 G77 G57 G65 G8 G47 G49 G72</xm:sqref>
        </x14:dataValidation>
        <x14:dataValidation type="list" allowBlank="1" showInputMessage="1" showErrorMessage="1" xr:uid="{F709D4C7-506D-4529-ACFD-B844822D8FF9}">
          <x14:formula1>
            <xm:f>'Drop downs'!$C$2:$C$5</xm:f>
          </x14:formula1>
          <xm:sqref>F54 F18 F20 F28 F36 F42 F84 F77 F57 F65 F8 F47 F49 F72</xm:sqref>
        </x14:dataValidation>
        <x14:dataValidation type="list" allowBlank="1" showInputMessage="1" showErrorMessage="1" xr:uid="{5ED8DBD1-E6F2-4C58-8EDE-EB7DC828C33D}">
          <x14:formula1>
            <xm:f>'Drop downs'!$B$2:$B$4</xm:f>
          </x14:formula1>
          <xm:sqref>E54 E18 E20 E28 E36 E42 E84 E77 E57 E65 E8 E47 E49 E72</xm:sqref>
        </x14:dataValidation>
        <x14:dataValidation type="list" allowBlank="1" showInputMessage="1" showErrorMessage="1" xr:uid="{3E5C0688-3A66-4D93-B098-E0D521FABCAE}">
          <x14:formula1>
            <xm:f>'Drop downs'!$J$2:$J$3</xm:f>
          </x14:formula1>
          <xm:sqref>L8 L18 L20 L28 L36 L42 L84 L54 L57 L65 L72 L77 L47 L49</xm:sqref>
        </x14:dataValidation>
        <x14:dataValidation type="list" allowBlank="1" showInputMessage="1" showErrorMessage="1" xr:uid="{41810AE5-3B7F-4572-A518-2F29243729D1}">
          <x14:formula1>
            <xm:f>'Drop downs'!$A$2:$A$3</xm:f>
          </x14:formula1>
          <xm:sqref>D8:D87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A0ACA-F6B5-4C3E-AF30-636AE2360DAC}">
  <sheetPr codeName="Sheet100">
    <tabColor theme="4" tint="0.79998168889431442"/>
  </sheetPr>
  <dimension ref="A1:V98"/>
  <sheetViews>
    <sheetView zoomScale="85" zoomScaleNormal="85"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626</v>
      </c>
      <c r="D1" s="263"/>
      <c r="E1" s="263"/>
      <c r="F1" s="264"/>
      <c r="G1" s="16"/>
      <c r="I1" s="7"/>
      <c r="J1" s="7"/>
      <c r="K1" s="7"/>
    </row>
    <row r="2" spans="1:22" x14ac:dyDescent="0.35">
      <c r="A2" s="74" t="s">
        <v>29</v>
      </c>
      <c r="B2" s="9"/>
      <c r="C2" s="263" t="s">
        <v>471</v>
      </c>
      <c r="D2" s="263"/>
      <c r="E2" s="263"/>
      <c r="F2" s="264"/>
      <c r="I2" s="8"/>
      <c r="J2" s="8"/>
      <c r="K2" s="8"/>
    </row>
    <row r="3" spans="1:22" ht="43.5" customHeight="1" x14ac:dyDescent="0.35">
      <c r="A3" s="75" t="s">
        <v>30</v>
      </c>
      <c r="B3" s="4"/>
      <c r="C3" s="263" t="s">
        <v>627</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435</v>
      </c>
      <c r="L8" s="310"/>
      <c r="M8" s="314"/>
      <c r="N8" s="330"/>
      <c r="R8" s="12" t="str">
        <f>IF(OR(J8='Drop downs'!$G$7,J8='Drop downs'!$G$5), B8&amp;": "&amp;K8&amp;CHAR(10),"")</f>
        <v/>
      </c>
      <c r="S8" s="12" t="str">
        <f>IF(J8='Drop downs'!$G$2,B8&amp;": "&amp;K8&amp;""," ")</f>
        <v xml:space="preserve"> </v>
      </c>
      <c r="T8" s="12" t="str">
        <f>IF(GR11_Planning_Obligations!E8='Drop downs'!$B$6,GR11_Planning_Obligations!B8&amp;": "&amp;GR11_Planning_Obligations!K8&amp;"","")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x14ac:dyDescent="0.35">
      <c r="A14" s="317"/>
      <c r="B14" s="328"/>
      <c r="C14" s="24" t="s">
        <v>327</v>
      </c>
      <c r="D14" s="24" t="s">
        <v>254</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15" thickBot="1" x14ac:dyDescent="0.4">
      <c r="A17" s="318"/>
      <c r="B17" s="267"/>
      <c r="C17" s="19" t="s">
        <v>330</v>
      </c>
      <c r="D17" s="24" t="s">
        <v>254</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254</v>
      </c>
      <c r="E18" s="310" t="s">
        <v>418</v>
      </c>
      <c r="F18" s="310" t="s">
        <v>441</v>
      </c>
      <c r="G18" s="310" t="s">
        <v>519</v>
      </c>
      <c r="H18" s="310" t="s">
        <v>628</v>
      </c>
      <c r="I18" s="310" t="s">
        <v>436</v>
      </c>
      <c r="J18" s="310" t="s">
        <v>157</v>
      </c>
      <c r="K18" s="319" t="s">
        <v>629</v>
      </c>
      <c r="L18" s="310"/>
      <c r="M18" s="314"/>
      <c r="N18" s="330"/>
      <c r="R18" s="12" t="str">
        <f>IF(OR(J18='Drop downs'!$G$7,J18='Drop downs'!$G$5), B18&amp;": "&amp;K18&amp;CHAR(10),"")</f>
        <v/>
      </c>
      <c r="S18" s="12" t="str">
        <f>IF(J18='Drop downs'!$G$2,B18&amp;": "&amp;K18&amp;""," ")</f>
        <v xml:space="preserve"> </v>
      </c>
      <c r="T18" s="12" t="str">
        <f>IF(GR11_Planning_Obligations!E18='Drop downs'!$B$6,GR11_Planning_Obligations!B18&amp;": "&amp;GR11_Planning_Obligations!K18&amp;"","")</f>
        <v/>
      </c>
      <c r="U18" t="str">
        <f t="shared" ref="U18:U72" si="0">IF(M18&gt;0,B18&amp;":"&amp;M18&amp;"
","")</f>
        <v/>
      </c>
      <c r="V18" t="str">
        <f>IF(N18&gt;0,B18&amp;":"&amp;N18&amp;"
","")</f>
        <v/>
      </c>
    </row>
    <row r="19" spans="1:22" ht="50.25" customHeight="1" thickBot="1" x14ac:dyDescent="0.4">
      <c r="A19" s="324"/>
      <c r="B19" s="309"/>
      <c r="C19" s="19" t="s">
        <v>333</v>
      </c>
      <c r="D19" s="19" t="s">
        <v>250</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254</v>
      </c>
      <c r="E20" s="310" t="s">
        <v>418</v>
      </c>
      <c r="F20" s="310" t="s">
        <v>441</v>
      </c>
      <c r="G20" s="310" t="s">
        <v>424</v>
      </c>
      <c r="H20" s="310" t="s">
        <v>421</v>
      </c>
      <c r="I20" s="310" t="s">
        <v>422</v>
      </c>
      <c r="J20" s="310" t="s">
        <v>157</v>
      </c>
      <c r="K20" s="319" t="s">
        <v>630</v>
      </c>
      <c r="L20" s="310"/>
      <c r="M20" s="314"/>
      <c r="N20" s="330"/>
      <c r="R20" s="12" t="str">
        <f>IF(OR(J20='Drop downs'!$G$7,J20='Drop downs'!$G$5), B20&amp;": "&amp;K20&amp;CHAR(10),"")</f>
        <v/>
      </c>
      <c r="S20" s="12" t="str">
        <f>IF(J20='Drop downs'!$G$2,B20&amp;": "&amp;K20&amp;""," ")</f>
        <v xml:space="preserve"> </v>
      </c>
      <c r="T20" s="12" t="str">
        <f>IF(GR11_Planning_Obligations!E20='Drop downs'!$B$6,GR11_Planning_Obligations!B20&amp;": "&amp;GR11_Planning_Obligations!K20&amp;"","")</f>
        <v/>
      </c>
      <c r="U20" t="str">
        <f t="shared" si="0"/>
        <v/>
      </c>
      <c r="V20" t="str">
        <f>IF(N20&gt;0,B20&amp;":"&amp;N20&amp;"
","")</f>
        <v/>
      </c>
    </row>
    <row r="21" spans="1:22" ht="14.5" customHeight="1" x14ac:dyDescent="0.35">
      <c r="A21" s="317"/>
      <c r="B21" s="308"/>
      <c r="C21" s="3" t="s">
        <v>336</v>
      </c>
      <c r="D21" s="24" t="s">
        <v>250</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254</v>
      </c>
      <c r="E26" s="298"/>
      <c r="F26" s="298"/>
      <c r="G26" s="298"/>
      <c r="H26" s="298"/>
      <c r="I26" s="298"/>
      <c r="J26" s="298"/>
      <c r="K26" s="236"/>
      <c r="L26" s="298"/>
      <c r="M26" s="233"/>
      <c r="N26" s="331"/>
      <c r="R26" s="12"/>
      <c r="S26" s="12"/>
      <c r="T26" s="12"/>
    </row>
    <row r="27" spans="1:22" ht="29.5" thickBot="1" x14ac:dyDescent="0.4">
      <c r="A27" s="318"/>
      <c r="B27" s="309"/>
      <c r="C27" s="15" t="s">
        <v>342</v>
      </c>
      <c r="D27" s="24" t="s">
        <v>254</v>
      </c>
      <c r="E27" s="270"/>
      <c r="F27" s="270"/>
      <c r="G27" s="270"/>
      <c r="H27" s="270"/>
      <c r="I27" s="270"/>
      <c r="J27" s="270"/>
      <c r="K27" s="301"/>
      <c r="L27" s="270"/>
      <c r="M27" s="315"/>
      <c r="N27" s="332"/>
      <c r="R27" s="12"/>
      <c r="S27" s="12"/>
      <c r="T27" s="12"/>
    </row>
    <row r="28" spans="1:22" ht="29" x14ac:dyDescent="0.35">
      <c r="A28" s="316" t="s">
        <v>343</v>
      </c>
      <c r="B28" s="307" t="s">
        <v>119</v>
      </c>
      <c r="C28" s="85" t="s">
        <v>344</v>
      </c>
      <c r="D28" s="79" t="s">
        <v>254</v>
      </c>
      <c r="E28" s="310" t="s">
        <v>418</v>
      </c>
      <c r="F28" s="310" t="s">
        <v>441</v>
      </c>
      <c r="G28" s="310" t="s">
        <v>424</v>
      </c>
      <c r="H28" s="310" t="s">
        <v>628</v>
      </c>
      <c r="I28" s="310" t="s">
        <v>422</v>
      </c>
      <c r="J28" s="310" t="s">
        <v>157</v>
      </c>
      <c r="K28" s="319" t="s">
        <v>631</v>
      </c>
      <c r="L28" s="310"/>
      <c r="M28" s="314"/>
      <c r="N28" s="330"/>
      <c r="R28" s="12" t="str">
        <f>IF(OR(J28='Drop downs'!$G$7,J28='Drop downs'!$G$5), B28&amp;": "&amp;K28&amp;CHAR(10),"")</f>
        <v/>
      </c>
      <c r="S28" s="12" t="str">
        <f>IF(J28='Drop downs'!$G$2,B28&amp;": "&amp;K28&amp;""," ")</f>
        <v xml:space="preserve"> </v>
      </c>
      <c r="T28" s="12" t="str">
        <f>IF(GR11_Planning_Obligations!E28='Drop downs'!$B$6,GR11_Planning_Obligations!B28&amp;": "&amp;GR11_Planning_Obligations!K28&amp;"","")</f>
        <v/>
      </c>
      <c r="U28" t="str">
        <f t="shared" si="0"/>
        <v/>
      </c>
      <c r="V28" t="str">
        <f>IF(N28&gt;0,B28&amp;":"&amp;N28&amp;"
","")</f>
        <v/>
      </c>
    </row>
    <row r="29" spans="1:22" ht="29" x14ac:dyDescent="0.35">
      <c r="A29" s="317"/>
      <c r="B29" s="308"/>
      <c r="C29" s="83" t="s">
        <v>345</v>
      </c>
      <c r="D29" s="3" t="s">
        <v>250</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250</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22"/>
      <c r="B35" s="309"/>
      <c r="C35" s="93" t="s">
        <v>351</v>
      </c>
      <c r="D35" s="3" t="s">
        <v>254</v>
      </c>
      <c r="E35" s="299"/>
      <c r="F35" s="299"/>
      <c r="G35" s="299"/>
      <c r="H35" s="299"/>
      <c r="I35" s="299"/>
      <c r="J35" s="299"/>
      <c r="K35" s="301"/>
      <c r="L35" s="299"/>
      <c r="M35" s="303"/>
      <c r="N35" s="333"/>
      <c r="R35" s="12"/>
      <c r="S35" s="12"/>
      <c r="T35" s="12"/>
    </row>
    <row r="36" spans="1:22" x14ac:dyDescent="0.35">
      <c r="A36" s="321" t="s">
        <v>352</v>
      </c>
      <c r="B36" s="307" t="s">
        <v>120</v>
      </c>
      <c r="C36" s="82" t="s">
        <v>353</v>
      </c>
      <c r="D36" s="82" t="s">
        <v>254</v>
      </c>
      <c r="E36" s="272" t="s">
        <v>418</v>
      </c>
      <c r="F36" s="272" t="s">
        <v>419</v>
      </c>
      <c r="G36" s="272" t="s">
        <v>424</v>
      </c>
      <c r="H36" s="272" t="s">
        <v>628</v>
      </c>
      <c r="I36" s="272" t="s">
        <v>422</v>
      </c>
      <c r="J36" s="272" t="s">
        <v>157</v>
      </c>
      <c r="K36" s="300" t="s">
        <v>632</v>
      </c>
      <c r="L36" s="272"/>
      <c r="M36" s="302"/>
      <c r="N36" s="334"/>
      <c r="R36" s="12" t="str">
        <f>IF(OR(J36='Drop downs'!$G$7,J36='Drop downs'!$G$5), B36&amp;": "&amp;K36&amp;CHAR(10),"")</f>
        <v/>
      </c>
      <c r="S36" s="12" t="str">
        <f>IF(J36='Drop downs'!$G$2,B36&amp;": "&amp;K36&amp;""," ")</f>
        <v xml:space="preserve"> </v>
      </c>
      <c r="T36" s="12" t="str">
        <f>IF(GR11_Planning_Obligations!E36='Drop downs'!$B$6,GR11_Planning_Obligations!B36&amp;": "&amp;GR11_Planning_Obligations!K36&amp;"","")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250</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22"/>
      <c r="B41" s="309"/>
      <c r="C41" s="80" t="s">
        <v>358</v>
      </c>
      <c r="D41" s="3" t="s">
        <v>254</v>
      </c>
      <c r="E41" s="299"/>
      <c r="F41" s="299"/>
      <c r="G41" s="299"/>
      <c r="H41" s="299"/>
      <c r="I41" s="299"/>
      <c r="J41" s="299"/>
      <c r="K41" s="301"/>
      <c r="L41" s="299"/>
      <c r="M41" s="303"/>
      <c r="N41" s="333"/>
      <c r="R41" s="12"/>
      <c r="S41" s="12"/>
      <c r="T41" s="12"/>
    </row>
    <row r="42" spans="1:22" ht="29" x14ac:dyDescent="0.35">
      <c r="A42" s="321" t="s">
        <v>359</v>
      </c>
      <c r="B42" s="307" t="s">
        <v>121</v>
      </c>
      <c r="C42" s="82" t="s">
        <v>360</v>
      </c>
      <c r="D42" s="82" t="s">
        <v>254</v>
      </c>
      <c r="E42" s="272" t="s">
        <v>418</v>
      </c>
      <c r="F42" s="272" t="s">
        <v>441</v>
      </c>
      <c r="G42" s="272" t="s">
        <v>424</v>
      </c>
      <c r="H42" s="272" t="s">
        <v>628</v>
      </c>
      <c r="I42" s="272" t="s">
        <v>422</v>
      </c>
      <c r="J42" s="272" t="s">
        <v>157</v>
      </c>
      <c r="K42" s="300" t="s">
        <v>633</v>
      </c>
      <c r="L42" s="272"/>
      <c r="M42" s="302"/>
      <c r="N42" s="334"/>
      <c r="R42" s="12" t="str">
        <f>IF(OR(J42='Drop downs'!$G$7,J42='Drop downs'!$G$5), B42&amp;": "&amp;K42&amp;CHAR(10),"")</f>
        <v/>
      </c>
      <c r="S42" s="12" t="str">
        <f>IF(J42='Drop downs'!$G$2,B42&amp;": "&amp;K42&amp;""," ")</f>
        <v xml:space="preserve"> </v>
      </c>
      <c r="T42" s="12" t="str">
        <f>IF(GR11_Planning_Obligations!E42='Drop downs'!$B$6,GR11_Planning_Obligations!B42&amp;": "&amp;GR11_Planning_Obligations!K42&amp;"","")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22"/>
      <c r="B46" s="309"/>
      <c r="C46" s="80" t="s">
        <v>364</v>
      </c>
      <c r="D46" s="80" t="s">
        <v>250</v>
      </c>
      <c r="E46" s="299"/>
      <c r="F46" s="299"/>
      <c r="G46" s="299"/>
      <c r="H46" s="299"/>
      <c r="I46" s="299"/>
      <c r="J46" s="299"/>
      <c r="K46" s="301"/>
      <c r="L46" s="299"/>
      <c r="M46" s="303"/>
      <c r="N46" s="333"/>
      <c r="R46" s="12"/>
      <c r="S46" s="12"/>
      <c r="T46" s="12"/>
    </row>
    <row r="47" spans="1:22" ht="43.5" x14ac:dyDescent="0.35">
      <c r="A47" s="321" t="s">
        <v>365</v>
      </c>
      <c r="B47" s="307" t="s">
        <v>122</v>
      </c>
      <c r="C47" s="82" t="s">
        <v>366</v>
      </c>
      <c r="D47" s="82" t="s">
        <v>254</v>
      </c>
      <c r="E47" s="272" t="s">
        <v>101</v>
      </c>
      <c r="F47" s="272" t="s">
        <v>101</v>
      </c>
      <c r="G47" s="272" t="s">
        <v>101</v>
      </c>
      <c r="H47" s="272" t="s">
        <v>101</v>
      </c>
      <c r="I47" s="272" t="s">
        <v>101</v>
      </c>
      <c r="J47" s="272" t="s">
        <v>159</v>
      </c>
      <c r="K47" s="300" t="s">
        <v>435</v>
      </c>
      <c r="L47" s="272"/>
      <c r="M47" s="302"/>
      <c r="N47" s="334"/>
      <c r="R47" s="12" t="str">
        <f>IF(OR(J47='Drop downs'!$G$7,J47='Drop downs'!$G$5), B47&amp;": "&amp;K47&amp;CHAR(10),"")</f>
        <v/>
      </c>
      <c r="S47" s="12" t="str">
        <f>IF(J47='Drop downs'!$G$2,B47&amp;": "&amp;K47&amp;""," ")</f>
        <v xml:space="preserve"> </v>
      </c>
      <c r="T47" s="12" t="str">
        <f>IF(GR11_Planning_Obligations!E47='Drop downs'!$B$6,GR11_Planning_Obligations!B47&amp;": "&amp;GR11_Planning_Obligations!K47&amp;"","")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IF(GR11_Planning_Obligations!E48='Drop downs'!$B$6,GR11_Planning_Obligations!B48&amp;": "&amp;GR11_Planning_Obligations!K48&amp;"","")</f>
        <v xml:space="preserve">: </v>
      </c>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435</v>
      </c>
      <c r="L49" s="310"/>
      <c r="M49" s="314"/>
      <c r="N49" s="330"/>
      <c r="R49" s="12" t="str">
        <f>IF(OR(J49='Drop downs'!$G$7,J49='Drop downs'!$G$5), B49&amp;": "&amp;K49&amp;CHAR(10),"")</f>
        <v/>
      </c>
      <c r="S49" s="12" t="str">
        <f>IF(J49='Drop downs'!$G$2,B49&amp;": "&amp;K49&amp;""," ")</f>
        <v xml:space="preserve"> </v>
      </c>
      <c r="T49" s="12" t="str">
        <f>IF(GR11_Planning_Obligations!E49='Drop downs'!$B$6,GR11_Planning_Obligations!B49&amp;": "&amp;GR11_Planning_Obligations!K49&amp;"","")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233"/>
      <c r="N50" s="331"/>
      <c r="R50" s="12"/>
      <c r="S50" s="12"/>
      <c r="T50" s="12"/>
    </row>
    <row r="51" spans="1:22" x14ac:dyDescent="0.35">
      <c r="A51" s="317"/>
      <c r="B51" s="308"/>
      <c r="C51" s="97" t="s">
        <v>371</v>
      </c>
      <c r="D51" s="24" t="s">
        <v>254</v>
      </c>
      <c r="E51" s="298"/>
      <c r="F51" s="298"/>
      <c r="G51" s="298"/>
      <c r="H51" s="298"/>
      <c r="I51" s="298"/>
      <c r="J51" s="298"/>
      <c r="K51" s="236"/>
      <c r="L51" s="298"/>
      <c r="M51" s="233"/>
      <c r="N51" s="331"/>
      <c r="R51" s="12"/>
      <c r="S51" s="12"/>
      <c r="T51" s="12"/>
    </row>
    <row r="52" spans="1:22" x14ac:dyDescent="0.35">
      <c r="A52" s="317"/>
      <c r="B52" s="308"/>
      <c r="C52" s="24" t="s">
        <v>372</v>
      </c>
      <c r="D52" s="24" t="s">
        <v>254</v>
      </c>
      <c r="E52" s="298"/>
      <c r="F52" s="298"/>
      <c r="G52" s="298"/>
      <c r="H52" s="298"/>
      <c r="I52" s="298"/>
      <c r="J52" s="298"/>
      <c r="K52" s="236"/>
      <c r="L52" s="298"/>
      <c r="M52" s="233"/>
      <c r="N52" s="331"/>
      <c r="R52" s="12"/>
      <c r="S52" s="12"/>
      <c r="T52" s="12"/>
    </row>
    <row r="53" spans="1:22" ht="15" thickBot="1" x14ac:dyDescent="0.4">
      <c r="A53" s="318"/>
      <c r="B53" s="309"/>
      <c r="C53" s="19" t="s">
        <v>373</v>
      </c>
      <c r="D53" s="24" t="s">
        <v>254</v>
      </c>
      <c r="E53" s="270"/>
      <c r="F53" s="270"/>
      <c r="G53" s="270"/>
      <c r="H53" s="270"/>
      <c r="I53" s="270"/>
      <c r="J53" s="270"/>
      <c r="K53" s="32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435</v>
      </c>
      <c r="L54" s="310"/>
      <c r="M54" s="314"/>
      <c r="N54" s="330"/>
      <c r="R54" s="12" t="str">
        <f>IF(OR(J54='Drop downs'!$G$7,J54='Drop downs'!$G$5), B54&amp;": "&amp;K54&amp;CHAR(10),"")</f>
        <v/>
      </c>
      <c r="S54" s="12" t="str">
        <f>IF(J54='Drop downs'!$G$2,B54&amp;": "&amp;K54&amp;""," ")</f>
        <v xml:space="preserve"> </v>
      </c>
      <c r="T54" s="12" t="str">
        <f>IF(GR11_Planning_Obligations!E54='Drop downs'!$B$6,GR11_Planning_Obligations!B54&amp;": "&amp;GR11_Planning_Obligations!K54&amp;"","")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ht="15" customHeight="1" thickBot="1" x14ac:dyDescent="0.4">
      <c r="A57" s="316" t="s">
        <v>378</v>
      </c>
      <c r="B57" s="307" t="s">
        <v>125</v>
      </c>
      <c r="C57" s="86" t="s">
        <v>379</v>
      </c>
      <c r="D57" s="86" t="s">
        <v>254</v>
      </c>
      <c r="E57" s="310" t="s">
        <v>418</v>
      </c>
      <c r="F57" s="310" t="s">
        <v>441</v>
      </c>
      <c r="G57" s="310" t="s">
        <v>519</v>
      </c>
      <c r="H57" s="310" t="s">
        <v>628</v>
      </c>
      <c r="I57" s="310" t="s">
        <v>436</v>
      </c>
      <c r="J57" s="310" t="s">
        <v>157</v>
      </c>
      <c r="K57" s="319" t="s">
        <v>634</v>
      </c>
      <c r="L57" s="310"/>
      <c r="M57" s="314"/>
      <c r="N57" s="330"/>
      <c r="R57" s="12" t="str">
        <f>IF(OR(J57='Drop downs'!$G$7,J57='Drop downs'!$G$5), B57&amp;": "&amp;K57&amp;CHAR(10),"")</f>
        <v/>
      </c>
      <c r="S57" s="12" t="str">
        <f>IF(J57='Drop downs'!$G$2,B57&amp;": "&amp;K57&amp;""," ")</f>
        <v xml:space="preserve"> </v>
      </c>
      <c r="T57" s="12" t="str">
        <f>IF(GR11_Planning_Obligations!E57='Drop downs'!$B$6,GR11_Planning_Obligations!B57&amp;": "&amp;GR11_Planning_Obligations!K57&amp;"","")</f>
        <v/>
      </c>
      <c r="U57" t="str">
        <f t="shared" si="0"/>
        <v/>
      </c>
      <c r="V57" t="str">
        <f>IF(N57&gt;0,B57&amp;":"&amp;N57&amp;"
","")</f>
        <v/>
      </c>
    </row>
    <row r="58" spans="1:22" ht="15" thickBot="1" x14ac:dyDescent="0.4">
      <c r="A58" s="317"/>
      <c r="B58" s="308"/>
      <c r="C58" s="24" t="s">
        <v>380</v>
      </c>
      <c r="D58" s="86" t="s">
        <v>254</v>
      </c>
      <c r="E58" s="298"/>
      <c r="F58" s="298"/>
      <c r="G58" s="298"/>
      <c r="H58" s="298"/>
      <c r="I58" s="298"/>
      <c r="J58" s="298"/>
      <c r="K58" s="236"/>
      <c r="L58" s="298"/>
      <c r="M58" s="233"/>
      <c r="N58" s="331"/>
      <c r="R58" s="12"/>
      <c r="S58" s="12"/>
      <c r="T58" s="12"/>
    </row>
    <row r="59" spans="1:22" ht="15" thickBot="1" x14ac:dyDescent="0.4">
      <c r="A59" s="317"/>
      <c r="B59" s="308"/>
      <c r="C59" s="24" t="s">
        <v>381</v>
      </c>
      <c r="D59" s="86" t="s">
        <v>254</v>
      </c>
      <c r="E59" s="298"/>
      <c r="F59" s="298"/>
      <c r="G59" s="298"/>
      <c r="H59" s="298"/>
      <c r="I59" s="298"/>
      <c r="J59" s="298"/>
      <c r="K59" s="236"/>
      <c r="L59" s="298"/>
      <c r="M59" s="233"/>
      <c r="N59" s="331"/>
      <c r="R59" s="12"/>
      <c r="S59" s="12"/>
      <c r="T59" s="12"/>
    </row>
    <row r="60" spans="1:22" x14ac:dyDescent="0.35">
      <c r="A60" s="317"/>
      <c r="B60" s="308"/>
      <c r="C60" s="24" t="s">
        <v>382</v>
      </c>
      <c r="D60" s="86" t="s">
        <v>254</v>
      </c>
      <c r="E60" s="298"/>
      <c r="F60" s="298"/>
      <c r="G60" s="298"/>
      <c r="H60" s="298"/>
      <c r="I60" s="298"/>
      <c r="J60" s="298"/>
      <c r="K60" s="236"/>
      <c r="L60" s="298"/>
      <c r="M60" s="233"/>
      <c r="N60" s="331"/>
      <c r="R60" s="12"/>
      <c r="S60" s="12"/>
      <c r="T60" s="12"/>
    </row>
    <row r="61" spans="1:22" x14ac:dyDescent="0.35">
      <c r="A61" s="317"/>
      <c r="B61" s="308"/>
      <c r="C61" s="24" t="s">
        <v>383</v>
      </c>
      <c r="D61" s="24" t="s">
        <v>250</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19" t="s">
        <v>254</v>
      </c>
      <c r="E64" s="270"/>
      <c r="F64" s="270"/>
      <c r="G64" s="270"/>
      <c r="H64" s="270"/>
      <c r="I64" s="270"/>
      <c r="J64" s="270"/>
      <c r="K64" s="320"/>
      <c r="L64" s="270"/>
      <c r="M64" s="315"/>
      <c r="N64" s="332"/>
      <c r="R64" s="12"/>
      <c r="S64" s="12"/>
      <c r="T64" s="12"/>
    </row>
    <row r="65" spans="1:22" ht="14.5" customHeight="1" x14ac:dyDescent="0.35">
      <c r="A65" s="316" t="s">
        <v>387</v>
      </c>
      <c r="B65" s="307" t="s">
        <v>126</v>
      </c>
      <c r="C65" s="85" t="s">
        <v>388</v>
      </c>
      <c r="D65" s="86" t="s">
        <v>254</v>
      </c>
      <c r="E65" s="310" t="s">
        <v>101</v>
      </c>
      <c r="F65" s="310" t="s">
        <v>101</v>
      </c>
      <c r="G65" s="310" t="s">
        <v>101</v>
      </c>
      <c r="H65" s="310" t="s">
        <v>101</v>
      </c>
      <c r="I65" s="310" t="s">
        <v>101</v>
      </c>
      <c r="J65" s="310" t="s">
        <v>159</v>
      </c>
      <c r="K65" s="319" t="s">
        <v>435</v>
      </c>
      <c r="L65" s="310"/>
      <c r="M65" s="314"/>
      <c r="N65" s="330"/>
      <c r="R65" s="12" t="str">
        <f>IF(OR(J65='Drop downs'!$G$7,J65='Drop downs'!$G$5), B65&amp;": "&amp;K65&amp;CHAR(10),"")</f>
        <v/>
      </c>
      <c r="S65" s="12" t="str">
        <f>IF(J65='Drop downs'!$G$2,B65&amp;": "&amp;K65&amp;""," ")</f>
        <v xml:space="preserve"> </v>
      </c>
      <c r="T65" s="12" t="str">
        <f>IF(GR11_Planning_Obligations!E65='Drop downs'!$B$6,GR11_Planning_Obligations!B65&amp;": "&amp;GR11_Planning_Obligations!K65&amp;"","")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70"/>
      <c r="F71" s="270"/>
      <c r="G71" s="270"/>
      <c r="H71" s="270"/>
      <c r="I71" s="270"/>
      <c r="J71" s="270"/>
      <c r="K71" s="320"/>
      <c r="L71" s="270"/>
      <c r="M71" s="315"/>
      <c r="N71" s="332"/>
      <c r="R71" s="12"/>
      <c r="S71" s="12"/>
      <c r="T71" s="12"/>
    </row>
    <row r="72" spans="1:22" ht="14.5" customHeight="1" x14ac:dyDescent="0.35">
      <c r="A72" s="316" t="s">
        <v>395</v>
      </c>
      <c r="B72" s="307" t="s">
        <v>127</v>
      </c>
      <c r="C72" s="85" t="s">
        <v>396</v>
      </c>
      <c r="D72" s="86" t="s">
        <v>254</v>
      </c>
      <c r="E72" s="310" t="s">
        <v>418</v>
      </c>
      <c r="F72" s="310" t="s">
        <v>441</v>
      </c>
      <c r="G72" s="310" t="s">
        <v>424</v>
      </c>
      <c r="H72" s="310" t="s">
        <v>628</v>
      </c>
      <c r="I72" s="310" t="s">
        <v>422</v>
      </c>
      <c r="J72" s="310" t="s">
        <v>157</v>
      </c>
      <c r="K72" s="311" t="s">
        <v>635</v>
      </c>
      <c r="L72" s="310"/>
      <c r="M72" s="314"/>
      <c r="N72" s="330"/>
      <c r="R72" s="12" t="str">
        <f>IF(OR(J72='Drop downs'!$G$7,J72='Drop downs'!$G$5), B72&amp;": "&amp;K72&amp;CHAR(10),"")</f>
        <v/>
      </c>
      <c r="S72" s="12" t="str">
        <f>IF(J72='Drop downs'!$G$2,B72&amp;": "&amp;K72&amp;""," ")</f>
        <v xml:space="preserve"> </v>
      </c>
      <c r="T72" s="12" t="str">
        <f>IF(GR11_Planning_Obligations!E72='Drop downs'!$B$6,GR11_Planning_Obligations!B72&amp;": "&amp;GR11_Planning_Obligations!K72&amp;"","")</f>
        <v/>
      </c>
      <c r="U72" t="str">
        <f t="shared" si="0"/>
        <v/>
      </c>
      <c r="V72" t="str">
        <f>IF(N72&gt;0,B72&amp;":"&amp;N72&amp;"
","")</f>
        <v/>
      </c>
    </row>
    <row r="73" spans="1:22" x14ac:dyDescent="0.35">
      <c r="A73" s="317"/>
      <c r="B73" s="308"/>
      <c r="C73" s="83" t="s">
        <v>397</v>
      </c>
      <c r="D73" s="24" t="s">
        <v>250</v>
      </c>
      <c r="E73" s="298"/>
      <c r="F73" s="298"/>
      <c r="G73" s="298"/>
      <c r="H73" s="298"/>
      <c r="I73" s="298"/>
      <c r="J73" s="298"/>
      <c r="K73" s="312"/>
      <c r="L73" s="298"/>
      <c r="M73" s="233"/>
      <c r="N73" s="331"/>
      <c r="R73" s="12"/>
      <c r="S73" s="12"/>
      <c r="T73" s="12"/>
    </row>
    <row r="74" spans="1:22" x14ac:dyDescent="0.35">
      <c r="A74" s="317"/>
      <c r="B74" s="308"/>
      <c r="C74" s="83" t="s">
        <v>398</v>
      </c>
      <c r="D74" s="24" t="s">
        <v>254</v>
      </c>
      <c r="E74" s="298"/>
      <c r="F74" s="298"/>
      <c r="G74" s="298"/>
      <c r="H74" s="298"/>
      <c r="I74" s="298"/>
      <c r="J74" s="298"/>
      <c r="K74" s="312"/>
      <c r="L74" s="298"/>
      <c r="M74" s="233"/>
      <c r="N74" s="331"/>
      <c r="R74" s="12"/>
      <c r="S74" s="12"/>
      <c r="T74" s="12"/>
    </row>
    <row r="75" spans="1:22" x14ac:dyDescent="0.35">
      <c r="A75" s="317"/>
      <c r="B75" s="308"/>
      <c r="C75" s="83" t="s">
        <v>399</v>
      </c>
      <c r="D75" s="24" t="s">
        <v>254</v>
      </c>
      <c r="E75" s="298"/>
      <c r="F75" s="298"/>
      <c r="G75" s="298"/>
      <c r="H75" s="298"/>
      <c r="I75" s="298"/>
      <c r="J75" s="298"/>
      <c r="K75" s="312"/>
      <c r="L75" s="298"/>
      <c r="M75" s="233"/>
      <c r="N75" s="331"/>
      <c r="R75" s="12"/>
      <c r="S75" s="12"/>
      <c r="T75" s="12"/>
    </row>
    <row r="76" spans="1:22" ht="60.75" customHeight="1" thickBot="1" x14ac:dyDescent="0.4">
      <c r="A76" s="322"/>
      <c r="B76" s="309"/>
      <c r="C76" s="87" t="s">
        <v>400</v>
      </c>
      <c r="D76" s="24" t="s">
        <v>254</v>
      </c>
      <c r="E76" s="299"/>
      <c r="F76" s="299"/>
      <c r="G76" s="299"/>
      <c r="H76" s="299"/>
      <c r="I76" s="299"/>
      <c r="J76" s="299"/>
      <c r="K76" s="313"/>
      <c r="L76" s="299"/>
      <c r="M76" s="303"/>
      <c r="N76" s="333"/>
      <c r="R76" s="12"/>
      <c r="S76" s="12"/>
      <c r="T76" s="12"/>
    </row>
    <row r="77" spans="1:22" x14ac:dyDescent="0.35">
      <c r="A77" s="304" t="s">
        <v>401</v>
      </c>
      <c r="B77" s="307" t="s">
        <v>128</v>
      </c>
      <c r="C77" s="91" t="s">
        <v>402</v>
      </c>
      <c r="D77" s="82" t="s">
        <v>254</v>
      </c>
      <c r="E77" s="272" t="s">
        <v>101</v>
      </c>
      <c r="F77" s="272" t="s">
        <v>101</v>
      </c>
      <c r="G77" s="272" t="s">
        <v>101</v>
      </c>
      <c r="H77" s="272" t="s">
        <v>101</v>
      </c>
      <c r="I77" s="272" t="s">
        <v>101</v>
      </c>
      <c r="J77" s="272" t="s">
        <v>159</v>
      </c>
      <c r="K77" s="300" t="s">
        <v>435</v>
      </c>
      <c r="L77" s="272"/>
      <c r="M77" s="302"/>
      <c r="N77" s="334"/>
      <c r="R77" s="12" t="str">
        <f>IF(OR(J77='Drop downs'!$G$7,J77='Drop downs'!$G$5), B77&amp;": "&amp;K77&amp;CHAR(10),"")</f>
        <v/>
      </c>
      <c r="S77" s="12" t="str">
        <f>IF(J77='Drop downs'!$G$2,B77&amp;": "&amp;K77&amp;""," ")</f>
        <v xml:space="preserve"> </v>
      </c>
      <c r="T77" s="12" t="str">
        <f>IF(GR11_Planning_Obligations!E77='Drop downs'!$B$6,GR11_Planning_Obligations!B77&amp;": "&amp;GR11_Planning_Obligations!K77&amp;"","")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33"/>
      <c r="N78" s="331"/>
      <c r="R78" s="12"/>
      <c r="S78" s="12"/>
      <c r="T78" s="12"/>
    </row>
    <row r="79" spans="1:22" x14ac:dyDescent="0.35">
      <c r="A79" s="305"/>
      <c r="B79" s="308"/>
      <c r="C79" s="83" t="s">
        <v>404</v>
      </c>
      <c r="D79" s="3" t="s">
        <v>254</v>
      </c>
      <c r="E79" s="298"/>
      <c r="F79" s="298"/>
      <c r="G79" s="298"/>
      <c r="H79" s="298"/>
      <c r="I79" s="298"/>
      <c r="J79" s="298"/>
      <c r="K79" s="236"/>
      <c r="L79" s="298"/>
      <c r="M79" s="233"/>
      <c r="N79" s="331"/>
      <c r="R79" s="12"/>
      <c r="S79" s="12"/>
      <c r="T79" s="12"/>
    </row>
    <row r="80" spans="1:22" x14ac:dyDescent="0.35">
      <c r="A80" s="305"/>
      <c r="B80" s="308"/>
      <c r="C80" s="84" t="s">
        <v>405</v>
      </c>
      <c r="D80" s="3" t="s">
        <v>254</v>
      </c>
      <c r="E80" s="298"/>
      <c r="F80" s="298"/>
      <c r="G80" s="298"/>
      <c r="H80" s="298"/>
      <c r="I80" s="298"/>
      <c r="J80" s="298"/>
      <c r="K80" s="236"/>
      <c r="L80" s="298"/>
      <c r="M80" s="233"/>
      <c r="N80" s="331"/>
      <c r="R80" s="12"/>
      <c r="S80" s="12"/>
      <c r="T80" s="12"/>
    </row>
    <row r="81" spans="1:22" ht="29" x14ac:dyDescent="0.35">
      <c r="A81" s="305"/>
      <c r="B81" s="308"/>
      <c r="C81" s="84" t="s">
        <v>406</v>
      </c>
      <c r="D81" s="3" t="s">
        <v>254</v>
      </c>
      <c r="E81" s="298"/>
      <c r="F81" s="298"/>
      <c r="G81" s="298"/>
      <c r="H81" s="298"/>
      <c r="I81" s="298"/>
      <c r="J81" s="298"/>
      <c r="K81" s="236"/>
      <c r="L81" s="298"/>
      <c r="M81" s="233"/>
      <c r="N81" s="331"/>
      <c r="R81" s="12"/>
      <c r="S81" s="12"/>
      <c r="T81" s="12"/>
    </row>
    <row r="82" spans="1:22" ht="29" x14ac:dyDescent="0.35">
      <c r="A82" s="305"/>
      <c r="B82" s="308"/>
      <c r="C82" s="84" t="s">
        <v>407</v>
      </c>
      <c r="D82" s="3" t="s">
        <v>254</v>
      </c>
      <c r="E82" s="298"/>
      <c r="F82" s="298"/>
      <c r="G82" s="298"/>
      <c r="H82" s="298"/>
      <c r="I82" s="298"/>
      <c r="J82" s="298"/>
      <c r="K82" s="236"/>
      <c r="L82" s="298"/>
      <c r="M82" s="233"/>
      <c r="N82" s="331"/>
      <c r="R82" s="12"/>
      <c r="S82" s="12"/>
      <c r="T82" s="12"/>
    </row>
    <row r="83" spans="1:22" ht="15" thickBot="1" x14ac:dyDescent="0.4">
      <c r="A83" s="306"/>
      <c r="B83" s="309"/>
      <c r="C83" s="90" t="s">
        <v>408</v>
      </c>
      <c r="D83" s="3" t="s">
        <v>254</v>
      </c>
      <c r="E83" s="299"/>
      <c r="F83" s="299"/>
      <c r="G83" s="299"/>
      <c r="H83" s="299"/>
      <c r="I83" s="299"/>
      <c r="J83" s="299"/>
      <c r="K83" s="301"/>
      <c r="L83" s="299"/>
      <c r="M83" s="303"/>
      <c r="N83" s="333"/>
      <c r="R83" s="12"/>
      <c r="S83" s="12"/>
      <c r="T83" s="12"/>
    </row>
    <row r="84" spans="1:22" x14ac:dyDescent="0.35">
      <c r="A84" s="304" t="s">
        <v>409</v>
      </c>
      <c r="B84" s="307" t="s">
        <v>129</v>
      </c>
      <c r="C84" s="101" t="s">
        <v>410</v>
      </c>
      <c r="D84" s="82" t="s">
        <v>254</v>
      </c>
      <c r="E84" s="272" t="s">
        <v>101</v>
      </c>
      <c r="F84" s="272" t="s">
        <v>101</v>
      </c>
      <c r="G84" s="272" t="s">
        <v>101</v>
      </c>
      <c r="H84" s="272" t="s">
        <v>101</v>
      </c>
      <c r="I84" s="272" t="s">
        <v>101</v>
      </c>
      <c r="J84" s="272" t="s">
        <v>159</v>
      </c>
      <c r="K84" s="300" t="s">
        <v>435</v>
      </c>
      <c r="L84" s="272"/>
      <c r="M84" s="302"/>
      <c r="N84" s="334"/>
      <c r="R84" s="12" t="str">
        <f>IF(OR(J84='Drop downs'!$G$7,J84='Drop downs'!$G$5), B84&amp;": "&amp;K84&amp;CHAR(10),"")</f>
        <v/>
      </c>
      <c r="S84" s="12" t="str">
        <f>IF(J84='Drop downs'!$G$2,B84&amp;": "&amp;K84&amp;""," ")</f>
        <v xml:space="preserve"> </v>
      </c>
      <c r="T84" s="12" t="str">
        <f>IF(GR11_Planning_Obligations!E84='Drop downs'!$B$6,GR11_Planning_Obligations!B84&amp;": "&amp;GR11_Planning_Obligations!K84&amp;"","")</f>
        <v/>
      </c>
      <c r="U84" t="str">
        <f t="shared" si="1"/>
        <v/>
      </c>
      <c r="V84" t="str">
        <f>IF(N84&gt;0,B84&amp;":"&amp;N84&amp;"
","")</f>
        <v/>
      </c>
    </row>
    <row r="85" spans="1:22" x14ac:dyDescent="0.35">
      <c r="A85" s="305"/>
      <c r="B85" s="308"/>
      <c r="C85" s="84" t="s">
        <v>411</v>
      </c>
      <c r="D85" s="3" t="s">
        <v>254</v>
      </c>
      <c r="E85" s="298"/>
      <c r="F85" s="298"/>
      <c r="G85" s="298"/>
      <c r="H85" s="298"/>
      <c r="I85" s="298"/>
      <c r="J85" s="298"/>
      <c r="K85" s="236"/>
      <c r="L85" s="298"/>
      <c r="M85" s="233"/>
      <c r="N85" s="331"/>
      <c r="R85" s="12"/>
      <c r="S85" s="12"/>
      <c r="T85" s="12"/>
    </row>
    <row r="86" spans="1:22" x14ac:dyDescent="0.35">
      <c r="A86" s="305"/>
      <c r="B86" s="308"/>
      <c r="C86" s="84" t="s">
        <v>412</v>
      </c>
      <c r="D86" s="3" t="s">
        <v>254</v>
      </c>
      <c r="E86" s="298"/>
      <c r="F86" s="298"/>
      <c r="G86" s="298"/>
      <c r="H86" s="298"/>
      <c r="I86" s="298"/>
      <c r="J86" s="298"/>
      <c r="K86" s="236"/>
      <c r="L86" s="298"/>
      <c r="M86" s="233"/>
      <c r="N86" s="331"/>
      <c r="R86" s="12"/>
      <c r="S86" s="12"/>
      <c r="T86" s="12"/>
    </row>
    <row r="87" spans="1:22" ht="15" thickBot="1" x14ac:dyDescent="0.4">
      <c r="A87" s="306"/>
      <c r="B87" s="309"/>
      <c r="C87" s="87" t="s">
        <v>413</v>
      </c>
      <c r="D87" s="3" t="s">
        <v>254</v>
      </c>
      <c r="E87" s="299"/>
      <c r="F87" s="299"/>
      <c r="G87" s="299"/>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PAPpbp5ouBsg6f1Tn7fkLp0w9MT4ivdnGKB6BmEnOnTYuC0zqhtxtLbZ3t84i7RfAImJM4hR8ZjxCFsHI9Gltw==" saltValue="2sV3QYJeTgfb9QJLcITeAA=="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4181" priority="38">
      <formula>$D50="No"</formula>
    </cfRule>
  </conditionalFormatting>
  <conditionalFormatting sqref="C8:D87">
    <cfRule type="expression" dxfId="4180" priority="37">
      <formula>$D8="No"</formula>
    </cfRule>
  </conditionalFormatting>
  <conditionalFormatting sqref="J8 J18">
    <cfRule type="cellIs" dxfId="4179" priority="74" operator="equal">
      <formula>"Minor Positive"</formula>
    </cfRule>
    <cfRule type="cellIs" dxfId="4178" priority="73" operator="equal">
      <formula>"Neutral"</formula>
    </cfRule>
    <cfRule type="cellIs" dxfId="4177" priority="72" operator="equal">
      <formula>"Uncertain"</formula>
    </cfRule>
    <cfRule type="cellIs" dxfId="4176" priority="71" operator="equal">
      <formula>"Minor Negative"</formula>
    </cfRule>
    <cfRule type="cellIs" dxfId="4175" priority="75" operator="equal">
      <formula>"Significant Positive"</formula>
    </cfRule>
    <cfRule type="cellIs" dxfId="4174" priority="70" operator="equal">
      <formula>"Significant Negative"</formula>
    </cfRule>
  </conditionalFormatting>
  <conditionalFormatting sqref="J20">
    <cfRule type="cellIs" dxfId="4173" priority="1" operator="equal">
      <formula>"Significant Negative"</formula>
    </cfRule>
    <cfRule type="cellIs" dxfId="4172" priority="2" operator="equal">
      <formula>"Minor Negative"</formula>
    </cfRule>
    <cfRule type="cellIs" dxfId="4171" priority="3" operator="equal">
      <formula>"Uncertain"</formula>
    </cfRule>
    <cfRule type="cellIs" dxfId="4170" priority="4" operator="equal">
      <formula>"Neutral"</formula>
    </cfRule>
    <cfRule type="cellIs" dxfId="4169" priority="5" operator="equal">
      <formula>"Minor Positive"</formula>
    </cfRule>
    <cfRule type="cellIs" dxfId="4168" priority="6" operator="equal">
      <formula>"Significant Positive"</formula>
    </cfRule>
  </conditionalFormatting>
  <conditionalFormatting sqref="J28 J49 J57 J65 J72 J77 J84">
    <cfRule type="cellIs" dxfId="4167" priority="31" operator="equal">
      <formula>"Significant Negative"</formula>
    </cfRule>
    <cfRule type="cellIs" dxfId="4166" priority="32" operator="equal">
      <formula>"Minor Negative"</formula>
    </cfRule>
    <cfRule type="cellIs" dxfId="4165" priority="33" operator="equal">
      <formula>"Uncertain"</formula>
    </cfRule>
    <cfRule type="cellIs" dxfId="4164" priority="35" operator="equal">
      <formula>"Minor Positive"</formula>
    </cfRule>
    <cfRule type="cellIs" dxfId="4163" priority="36" operator="equal">
      <formula>"Significant Positive"</formula>
    </cfRule>
    <cfRule type="cellIs" dxfId="4162" priority="34" operator="equal">
      <formula>"Neutral"</formula>
    </cfRule>
  </conditionalFormatting>
  <conditionalFormatting sqref="J36">
    <cfRule type="cellIs" dxfId="4161" priority="24" operator="equal">
      <formula>"Significant Positive"</formula>
    </cfRule>
    <cfRule type="cellIs" dxfId="4160" priority="22" operator="equal">
      <formula>"Neutral"</formula>
    </cfRule>
    <cfRule type="cellIs" dxfId="4159" priority="21" operator="equal">
      <formula>"Uncertain"</formula>
    </cfRule>
    <cfRule type="cellIs" dxfId="4158" priority="20" operator="equal">
      <formula>"Minor Negative"</formula>
    </cfRule>
    <cfRule type="cellIs" dxfId="4157" priority="19" operator="equal">
      <formula>"Significant Negative"</formula>
    </cfRule>
    <cfRule type="cellIs" dxfId="4156" priority="23" operator="equal">
      <formula>"Minor Positive"</formula>
    </cfRule>
  </conditionalFormatting>
  <conditionalFormatting sqref="J42">
    <cfRule type="cellIs" dxfId="4155" priority="13" operator="equal">
      <formula>"Significant Negative"</formula>
    </cfRule>
    <cfRule type="cellIs" dxfId="4154" priority="14" operator="equal">
      <formula>"Minor Negative"</formula>
    </cfRule>
    <cfRule type="cellIs" dxfId="4153" priority="15" operator="equal">
      <formula>"Uncertain"</formula>
    </cfRule>
    <cfRule type="cellIs" dxfId="4152" priority="18" operator="equal">
      <formula>"Significant Positive"</formula>
    </cfRule>
    <cfRule type="cellIs" dxfId="4151" priority="17" operator="equal">
      <formula>"Minor Positive"</formula>
    </cfRule>
    <cfRule type="cellIs" dxfId="4150" priority="16" operator="equal">
      <formula>"Neutral"</formula>
    </cfRule>
  </conditionalFormatting>
  <conditionalFormatting sqref="J47">
    <cfRule type="cellIs" dxfId="4149" priority="25" operator="equal">
      <formula>"Significant Negative"</formula>
    </cfRule>
    <cfRule type="cellIs" dxfId="4148" priority="26" operator="equal">
      <formula>"Minor Negative"</formula>
    </cfRule>
    <cfRule type="cellIs" dxfId="4147" priority="27" operator="equal">
      <formula>"Uncertain"</formula>
    </cfRule>
    <cfRule type="cellIs" dxfId="4146" priority="28" operator="equal">
      <formula>"Neutral"</formula>
    </cfRule>
    <cfRule type="cellIs" dxfId="4145" priority="29" operator="equal">
      <formula>"Minor Positive"</formula>
    </cfRule>
    <cfRule type="cellIs" dxfId="4144" priority="30" operator="equal">
      <formula>"Significant Positive"</formula>
    </cfRule>
  </conditionalFormatting>
  <conditionalFormatting sqref="J54">
    <cfRule type="cellIs" dxfId="4143" priority="7" operator="equal">
      <formula>"Significant Negative"</formula>
    </cfRule>
    <cfRule type="cellIs" dxfId="4142" priority="8" operator="equal">
      <formula>"Minor Negative"</formula>
    </cfRule>
    <cfRule type="cellIs" dxfId="4141" priority="9" operator="equal">
      <formula>"Uncertain"</formula>
    </cfRule>
    <cfRule type="cellIs" dxfId="4140" priority="10" operator="equal">
      <formula>"Neutral"</formula>
    </cfRule>
    <cfRule type="cellIs" dxfId="4139" priority="11" operator="equal">
      <formula>"Minor Positive"</formula>
    </cfRule>
    <cfRule type="cellIs" dxfId="4138" priority="12"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5008FFC8-0308-42C5-A0DE-B8C8C143CE57}">
          <x14:formula1>
            <xm:f>'Drop downs'!$G$2:$G$7</xm:f>
          </x14:formula1>
          <xm:sqref>J8 J18 J77 J47 J49 J28 J36 J42 J84 J54 J57 J65 J72 J20</xm:sqref>
        </x14:dataValidation>
        <x14:dataValidation type="list" allowBlank="1" showInputMessage="1" showErrorMessage="1" xr:uid="{503A3B40-BC85-4F47-9E05-51D09BDA6537}">
          <x14:formula1>
            <xm:f>'Drop downs'!$F$2:$F$6</xm:f>
          </x14:formula1>
          <xm:sqref>I8 I18 I77 I47 I49 I28 I36 I42 I84 I54 I57 I65 I72 I20</xm:sqref>
        </x14:dataValidation>
        <x14:dataValidation type="list" allowBlank="1" showInputMessage="1" showErrorMessage="1" xr:uid="{EDEB9112-CC8A-4050-8063-76965BF041D4}">
          <x14:formula1>
            <xm:f>'Drop downs'!$E$2:$E$6</xm:f>
          </x14:formula1>
          <xm:sqref>H8 H18 H77 H47 H49 H28 H36 H42 H84 H54 H57 H65 H72 H20</xm:sqref>
        </x14:dataValidation>
        <x14:dataValidation type="list" allowBlank="1" showInputMessage="1" showErrorMessage="1" xr:uid="{04D4E40C-8FAC-47B6-807F-E98D2024C794}">
          <x14:formula1>
            <xm:f>'Drop downs'!$D$2:$D$7</xm:f>
          </x14:formula1>
          <xm:sqref>G8 G18 G77 G47 G49 G28 G36 G42 G84 G54 G57 G65 G72 G20</xm:sqref>
        </x14:dataValidation>
        <x14:dataValidation type="list" allowBlank="1" showInputMessage="1" showErrorMessage="1" xr:uid="{0506B8FE-AE97-4A05-8088-1A45164CF1BC}">
          <x14:formula1>
            <xm:f>'Drop downs'!$C$2:$C$5</xm:f>
          </x14:formula1>
          <xm:sqref>F8 F18 F77 F47 F49 F28 F36 F42 F84 F54 F57 F65 F72 F20</xm:sqref>
        </x14:dataValidation>
        <x14:dataValidation type="list" allowBlank="1" showInputMessage="1" showErrorMessage="1" xr:uid="{7F3405C7-B506-4E74-BE1E-6F0F51640BFF}">
          <x14:formula1>
            <xm:f>'Drop downs'!$B$2:$B$4</xm:f>
          </x14:formula1>
          <xm:sqref>E8 E18 E77 E47 E49 E28 E36 E42 E84 E54 E57 E65 E72 E20</xm:sqref>
        </x14:dataValidation>
        <x14:dataValidation type="list" allowBlank="1" showInputMessage="1" showErrorMessage="1" xr:uid="{339345C4-8996-49F9-BE71-A37AF6D95D04}">
          <x14:formula1>
            <xm:f>'Drop downs'!$J$2:$J$3</xm:f>
          </x14:formula1>
          <xm:sqref>L8 L18 L20 L28 L36 L42 L84 L54 L57 L65 L72 L77 L47 L49</xm:sqref>
        </x14:dataValidation>
        <x14:dataValidation type="list" allowBlank="1" showInputMessage="1" showErrorMessage="1" xr:uid="{0036C06F-6AD0-4AAA-B0A6-16F44B136A70}">
          <x14:formula1>
            <xm:f>'Drop downs'!$A$2:$A$3</xm:f>
          </x14:formula1>
          <xm:sqref>D8:D87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35C70-8E20-4E6A-A33E-64455A303833}">
  <sheetPr codeName="Sheet99">
    <tabColor theme="4" tint="0.79998168889431442"/>
  </sheetPr>
  <dimension ref="A1:V98"/>
  <sheetViews>
    <sheetView zoomScale="70" zoomScaleNormal="7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636</v>
      </c>
      <c r="D1" s="263"/>
      <c r="E1" s="263"/>
      <c r="F1" s="264"/>
      <c r="G1" s="16"/>
      <c r="I1" s="7"/>
      <c r="J1" s="7"/>
      <c r="K1" s="7"/>
    </row>
    <row r="2" spans="1:22" x14ac:dyDescent="0.35">
      <c r="A2" s="74" t="s">
        <v>29</v>
      </c>
      <c r="B2" s="9"/>
      <c r="C2" s="263" t="s">
        <v>637</v>
      </c>
      <c r="D2" s="263"/>
      <c r="E2" s="263"/>
      <c r="F2" s="264"/>
      <c r="I2" s="8"/>
      <c r="J2" s="8"/>
      <c r="K2" s="8"/>
    </row>
    <row r="3" spans="1:22" ht="29.15" customHeight="1" x14ac:dyDescent="0.35">
      <c r="A3" s="75" t="s">
        <v>30</v>
      </c>
      <c r="B3" s="4"/>
      <c r="C3" s="263" t="s">
        <v>638</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250</v>
      </c>
      <c r="E8" s="325" t="s">
        <v>432</v>
      </c>
      <c r="F8" s="325" t="s">
        <v>441</v>
      </c>
      <c r="G8" s="325" t="s">
        <v>519</v>
      </c>
      <c r="H8" s="325" t="s">
        <v>477</v>
      </c>
      <c r="I8" s="325" t="s">
        <v>436</v>
      </c>
      <c r="J8" s="310" t="s">
        <v>157</v>
      </c>
      <c r="K8" s="319" t="s">
        <v>639</v>
      </c>
      <c r="L8" s="310"/>
      <c r="M8" s="314"/>
      <c r="N8" s="330"/>
      <c r="R8" s="12" t="str">
        <f>IF(OR(J8='Drop downs'!$G$7,J8='Drop downs'!$G$5), B8&amp;": "&amp;K8&amp;CHAR(10),"")</f>
        <v/>
      </c>
      <c r="S8" s="12" t="str">
        <f>IF(J8='Drop downs'!$G$2,B8&amp;": "&amp;K8&amp;""," ")</f>
        <v xml:space="preserve"> </v>
      </c>
      <c r="T8" s="12" t="str">
        <f>IF(Strategic_Policy_02!E8='Drop downs'!$B$6,Strategic_Policy_02!B8&amp;": "&amp;Strategic_Policy_02!K8&amp;"","")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ht="29" x14ac:dyDescent="0.35">
      <c r="A14" s="317"/>
      <c r="B14" s="328"/>
      <c r="C14" s="24" t="s">
        <v>327</v>
      </c>
      <c r="D14" s="24" t="s">
        <v>254</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15" thickBot="1" x14ac:dyDescent="0.4">
      <c r="A17" s="318"/>
      <c r="B17" s="267"/>
      <c r="C17" s="19" t="s">
        <v>330</v>
      </c>
      <c r="D17" s="24" t="s">
        <v>254</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435</v>
      </c>
      <c r="L18" s="310"/>
      <c r="M18" s="314"/>
      <c r="N18" s="330"/>
      <c r="R18" s="12" t="str">
        <f>IF(OR(J18='Drop downs'!$G$7,J18='Drop downs'!$G$5), B18&amp;": "&amp;K18&amp;CHAR(10),"")</f>
        <v/>
      </c>
      <c r="S18" s="12" t="str">
        <f>IF(J18='Drop downs'!$G$2,B18&amp;": "&amp;K18&amp;""," ")</f>
        <v xml:space="preserve"> </v>
      </c>
      <c r="T18" s="12" t="str">
        <f>IF(Strategic_Policy_02!E18='Drop downs'!$B$6,Strategic_Policy_02!B18&amp;": "&amp;Strategic_Policy_02!K18&amp;"","")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254</v>
      </c>
      <c r="E20" s="310" t="s">
        <v>101</v>
      </c>
      <c r="F20" s="310" t="s">
        <v>101</v>
      </c>
      <c r="G20" s="310" t="s">
        <v>101</v>
      </c>
      <c r="H20" s="310" t="s">
        <v>101</v>
      </c>
      <c r="I20" s="310" t="s">
        <v>101</v>
      </c>
      <c r="J20" s="310" t="s">
        <v>159</v>
      </c>
      <c r="K20" s="319" t="s">
        <v>435</v>
      </c>
      <c r="L20" s="310"/>
      <c r="M20" s="314"/>
      <c r="N20" s="330"/>
      <c r="R20" s="12" t="str">
        <f>IF(OR(J20='Drop downs'!$G$7,J20='Drop downs'!$G$5), B20&amp;": "&amp;K20&amp;CHAR(10),"")</f>
        <v/>
      </c>
      <c r="S20" s="12" t="str">
        <f>IF(J20='Drop downs'!$G$2,B20&amp;": "&amp;K20&amp;""," ")</f>
        <v xml:space="preserve"> </v>
      </c>
      <c r="T20" s="12" t="str">
        <f>IF(Strategic_Policy_02!E20='Drop downs'!$B$6,Strategic_Policy_02!B20&amp;": "&amp;Strategic_Policy_02!K20&amp;"","")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254</v>
      </c>
      <c r="E26" s="298"/>
      <c r="F26" s="298"/>
      <c r="G26" s="298"/>
      <c r="H26" s="298"/>
      <c r="I26" s="298"/>
      <c r="J26" s="298"/>
      <c r="K26" s="236"/>
      <c r="L26" s="298"/>
      <c r="M26" s="233"/>
      <c r="N26" s="331"/>
      <c r="R26" s="12"/>
      <c r="S26" s="12"/>
      <c r="T26" s="12"/>
    </row>
    <row r="27" spans="1:22" ht="29.5" thickBot="1" x14ac:dyDescent="0.4">
      <c r="A27" s="318"/>
      <c r="B27" s="309"/>
      <c r="C27" s="15" t="s">
        <v>342</v>
      </c>
      <c r="D27" s="24" t="s">
        <v>254</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254</v>
      </c>
      <c r="E28" s="310" t="s">
        <v>101</v>
      </c>
      <c r="F28" s="310" t="s">
        <v>101</v>
      </c>
      <c r="G28" s="310" t="s">
        <v>101</v>
      </c>
      <c r="H28" s="310" t="s">
        <v>101</v>
      </c>
      <c r="I28" s="310" t="s">
        <v>101</v>
      </c>
      <c r="J28" s="310" t="s">
        <v>159</v>
      </c>
      <c r="K28" s="319" t="s">
        <v>435</v>
      </c>
      <c r="L28" s="310"/>
      <c r="M28" s="314"/>
      <c r="N28" s="330"/>
      <c r="R28" s="12" t="str">
        <f>IF(OR(J28='Drop downs'!$G$7,J28='Drop downs'!$G$5), B28&amp;": "&amp;K28&amp;CHAR(10),"")</f>
        <v/>
      </c>
      <c r="S28" s="12" t="str">
        <f>IF(J28='Drop downs'!$G$2,B28&amp;": "&amp;K28&amp;""," ")</f>
        <v xml:space="preserve"> </v>
      </c>
      <c r="T28" s="12" t="str">
        <f>IF(Strategic_Policy_02!E28='Drop downs'!$B$6,Strategic_Policy_02!B28&amp;": "&amp;Strategic_Policy_02!K28&amp;"","")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22"/>
      <c r="B35" s="309"/>
      <c r="C35" s="93" t="s">
        <v>351</v>
      </c>
      <c r="D35" s="3" t="s">
        <v>254</v>
      </c>
      <c r="E35" s="299"/>
      <c r="F35" s="299"/>
      <c r="G35" s="299"/>
      <c r="H35" s="299"/>
      <c r="I35" s="299"/>
      <c r="J35" s="299"/>
      <c r="K35" s="301"/>
      <c r="L35" s="299"/>
      <c r="M35" s="303"/>
      <c r="N35" s="333"/>
      <c r="R35" s="12"/>
      <c r="S35" s="12"/>
      <c r="T35" s="12"/>
    </row>
    <row r="36" spans="1:22" x14ac:dyDescent="0.35">
      <c r="A36" s="321" t="s">
        <v>352</v>
      </c>
      <c r="B36" s="307" t="s">
        <v>120</v>
      </c>
      <c r="C36" s="82" t="s">
        <v>353</v>
      </c>
      <c r="D36" s="82" t="s">
        <v>254</v>
      </c>
      <c r="E36" s="272" t="s">
        <v>101</v>
      </c>
      <c r="F36" s="272" t="s">
        <v>101</v>
      </c>
      <c r="G36" s="272" t="s">
        <v>101</v>
      </c>
      <c r="H36" s="272" t="s">
        <v>101</v>
      </c>
      <c r="I36" s="272" t="s">
        <v>101</v>
      </c>
      <c r="J36" s="272" t="s">
        <v>159</v>
      </c>
      <c r="K36" s="300" t="s">
        <v>435</v>
      </c>
      <c r="L36" s="272"/>
      <c r="M36" s="302"/>
      <c r="N36" s="334"/>
      <c r="R36" s="12" t="str">
        <f>IF(OR(J36='Drop downs'!$G$7,J36='Drop downs'!$G$5), B36&amp;": "&amp;K36&amp;CHAR(10),"")</f>
        <v/>
      </c>
      <c r="S36" s="12" t="str">
        <f>IF(J36='Drop downs'!$G$2,B36&amp;": "&amp;K36&amp;""," ")</f>
        <v xml:space="preserve"> </v>
      </c>
      <c r="T36" s="12" t="str">
        <f>IF(Strategic_Policy_02!E36='Drop downs'!$B$6,Strategic_Policy_02!B36&amp;": "&amp;Strategic_Policy_02!K36&amp;"","")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22"/>
      <c r="B41" s="309"/>
      <c r="C41" s="80" t="s">
        <v>358</v>
      </c>
      <c r="D41" s="3" t="s">
        <v>254</v>
      </c>
      <c r="E41" s="299"/>
      <c r="F41" s="299"/>
      <c r="G41" s="299"/>
      <c r="H41" s="299"/>
      <c r="I41" s="299"/>
      <c r="J41" s="299"/>
      <c r="K41" s="301"/>
      <c r="L41" s="299"/>
      <c r="M41" s="303"/>
      <c r="N41" s="333"/>
      <c r="R41" s="12"/>
      <c r="S41" s="12"/>
      <c r="T41" s="12"/>
    </row>
    <row r="42" spans="1:22" ht="29" x14ac:dyDescent="0.35">
      <c r="A42" s="321" t="s">
        <v>359</v>
      </c>
      <c r="B42" s="307" t="s">
        <v>121</v>
      </c>
      <c r="C42" s="82" t="s">
        <v>360</v>
      </c>
      <c r="D42" s="82" t="s">
        <v>254</v>
      </c>
      <c r="E42" s="272" t="s">
        <v>101</v>
      </c>
      <c r="F42" s="272" t="s">
        <v>101</v>
      </c>
      <c r="G42" s="272" t="s">
        <v>101</v>
      </c>
      <c r="H42" s="272" t="s">
        <v>101</v>
      </c>
      <c r="I42" s="272" t="s">
        <v>101</v>
      </c>
      <c r="J42" s="272" t="s">
        <v>159</v>
      </c>
      <c r="K42" s="300" t="s">
        <v>435</v>
      </c>
      <c r="L42" s="272"/>
      <c r="M42" s="302"/>
      <c r="N42" s="334"/>
      <c r="R42" s="12" t="str">
        <f>IF(OR(J42='Drop downs'!$G$7,J42='Drop downs'!$G$5), B42&amp;": "&amp;K42&amp;CHAR(10),"")</f>
        <v/>
      </c>
      <c r="S42" s="12" t="str">
        <f>IF(J42='Drop downs'!$G$2,B42&amp;": "&amp;K42&amp;""," ")</f>
        <v xml:space="preserve"> </v>
      </c>
      <c r="T42" s="12" t="str">
        <f>IF(Strategic_Policy_02!E42='Drop downs'!$B$6,Strategic_Policy_02!B42&amp;": "&amp;Strategic_Policy_02!K42&amp;"","")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22"/>
      <c r="B46" s="309"/>
      <c r="C46" s="80" t="s">
        <v>364</v>
      </c>
      <c r="D46" s="3" t="s">
        <v>254</v>
      </c>
      <c r="E46" s="299"/>
      <c r="F46" s="299"/>
      <c r="G46" s="299"/>
      <c r="H46" s="299"/>
      <c r="I46" s="299"/>
      <c r="J46" s="299"/>
      <c r="K46" s="301"/>
      <c r="L46" s="299"/>
      <c r="M46" s="303"/>
      <c r="N46" s="333"/>
      <c r="R46" s="12"/>
      <c r="S46" s="12"/>
      <c r="T46" s="12"/>
    </row>
    <row r="47" spans="1:22" ht="43.5" x14ac:dyDescent="0.35">
      <c r="A47" s="321" t="s">
        <v>365</v>
      </c>
      <c r="B47" s="307" t="s">
        <v>122</v>
      </c>
      <c r="C47" s="82" t="s">
        <v>366</v>
      </c>
      <c r="D47" s="82" t="s">
        <v>254</v>
      </c>
      <c r="E47" s="272" t="s">
        <v>101</v>
      </c>
      <c r="F47" s="272" t="s">
        <v>101</v>
      </c>
      <c r="G47" s="272" t="s">
        <v>101</v>
      </c>
      <c r="H47" s="272" t="s">
        <v>101</v>
      </c>
      <c r="I47" s="272" t="s">
        <v>101</v>
      </c>
      <c r="J47" s="272" t="s">
        <v>159</v>
      </c>
      <c r="K47" s="300" t="s">
        <v>435</v>
      </c>
      <c r="L47" s="272"/>
      <c r="M47" s="302"/>
      <c r="N47" s="334"/>
      <c r="R47" s="12" t="str">
        <f>IF(OR(J47='Drop downs'!$G$7,J47='Drop downs'!$G$5), B47&amp;": "&amp;K47&amp;CHAR(10),"")</f>
        <v/>
      </c>
      <c r="S47" s="12" t="str">
        <f>IF(J47='Drop downs'!$G$2,B47&amp;": "&amp;K47&amp;""," ")</f>
        <v xml:space="preserve"> </v>
      </c>
      <c r="T47" s="12" t="str">
        <f>IF(Strategic_Policy_02!E47='Drop downs'!$B$6,Strategic_Policy_02!B47&amp;": "&amp;Strategic_Policy_02!K47&amp;"","")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IF(Strategic_Policy_02!E48='Drop downs'!$B$6,Strategic_Policy_02!B48&amp;": "&amp;Strategic_Policy_02!K48&amp;"","")</f>
        <v xml:space="preserve">: </v>
      </c>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435</v>
      </c>
      <c r="L49" s="310"/>
      <c r="M49" s="314"/>
      <c r="N49" s="330"/>
      <c r="R49" s="12" t="str">
        <f>IF(OR(J49='Drop downs'!$G$7,J49='Drop downs'!$G$5), B49&amp;": "&amp;K49&amp;CHAR(10),"")</f>
        <v/>
      </c>
      <c r="S49" s="12" t="str">
        <f>IF(J49='Drop downs'!$G$2,B49&amp;": "&amp;K49&amp;""," ")</f>
        <v xml:space="preserve"> </v>
      </c>
      <c r="T49" s="12" t="str">
        <f>IF(Strategic_Policy_02!E49='Drop downs'!$B$6,Strategic_Policy_02!B49&amp;": "&amp;Strategic_Policy_02!K49&amp;"","")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233"/>
      <c r="N50" s="331"/>
      <c r="R50" s="12"/>
      <c r="S50" s="12"/>
      <c r="T50" s="12"/>
    </row>
    <row r="51" spans="1:22" x14ac:dyDescent="0.35">
      <c r="A51" s="317"/>
      <c r="B51" s="308"/>
      <c r="C51" s="97" t="s">
        <v>371</v>
      </c>
      <c r="D51" s="24" t="s">
        <v>254</v>
      </c>
      <c r="E51" s="298"/>
      <c r="F51" s="298"/>
      <c r="G51" s="298"/>
      <c r="H51" s="298"/>
      <c r="I51" s="298"/>
      <c r="J51" s="298"/>
      <c r="K51" s="236"/>
      <c r="L51" s="298"/>
      <c r="M51" s="233"/>
      <c r="N51" s="331"/>
      <c r="R51" s="12"/>
      <c r="S51" s="12"/>
      <c r="T51" s="12"/>
    </row>
    <row r="52" spans="1:22" x14ac:dyDescent="0.35">
      <c r="A52" s="317"/>
      <c r="B52" s="308"/>
      <c r="C52" s="24" t="s">
        <v>372</v>
      </c>
      <c r="D52" s="24" t="s">
        <v>254</v>
      </c>
      <c r="E52" s="298"/>
      <c r="F52" s="298"/>
      <c r="G52" s="298"/>
      <c r="H52" s="298"/>
      <c r="I52" s="298"/>
      <c r="J52" s="298"/>
      <c r="K52" s="236"/>
      <c r="L52" s="298"/>
      <c r="M52" s="233"/>
      <c r="N52" s="331"/>
      <c r="R52" s="12"/>
      <c r="S52" s="12"/>
      <c r="T52" s="12"/>
    </row>
    <row r="53" spans="1:22" ht="15" thickBot="1" x14ac:dyDescent="0.4">
      <c r="A53" s="318"/>
      <c r="B53" s="309"/>
      <c r="C53" s="19" t="s">
        <v>373</v>
      </c>
      <c r="D53" s="24" t="s">
        <v>254</v>
      </c>
      <c r="E53" s="270"/>
      <c r="F53" s="270"/>
      <c r="G53" s="270"/>
      <c r="H53" s="270"/>
      <c r="I53" s="270"/>
      <c r="J53" s="270"/>
      <c r="K53" s="320"/>
      <c r="L53" s="270"/>
      <c r="M53" s="315"/>
      <c r="N53" s="332"/>
      <c r="R53" s="12"/>
      <c r="S53" s="12"/>
      <c r="T53" s="12"/>
    </row>
    <row r="54" spans="1:22" ht="29.25" customHeight="1" x14ac:dyDescent="0.35">
      <c r="A54" s="316" t="s">
        <v>374</v>
      </c>
      <c r="B54" s="307" t="s">
        <v>124</v>
      </c>
      <c r="C54" s="95" t="s">
        <v>375</v>
      </c>
      <c r="D54" s="86" t="s">
        <v>254</v>
      </c>
      <c r="E54" s="310" t="s">
        <v>418</v>
      </c>
      <c r="F54" s="310" t="s">
        <v>441</v>
      </c>
      <c r="G54" s="310" t="s">
        <v>519</v>
      </c>
      <c r="H54" s="310" t="s">
        <v>628</v>
      </c>
      <c r="I54" s="310" t="s">
        <v>436</v>
      </c>
      <c r="J54" s="310" t="s">
        <v>157</v>
      </c>
      <c r="K54" s="319" t="s">
        <v>640</v>
      </c>
      <c r="L54" s="310"/>
      <c r="M54" s="314"/>
      <c r="N54" s="330"/>
      <c r="R54" s="12" t="str">
        <f>IF(OR(J54='Drop downs'!$G$7,J54='Drop downs'!$G$5), B54&amp;": "&amp;K54&amp;CHAR(10),"")</f>
        <v/>
      </c>
      <c r="S54" s="12" t="str">
        <f>IF(J54='Drop downs'!$G$2,B54&amp;": "&amp;K54&amp;""," ")</f>
        <v xml:space="preserve"> </v>
      </c>
      <c r="T54" s="12" t="str">
        <f>IF(Strategic_Policy_02!E54='Drop downs'!$B$6,Strategic_Policy_02!B54&amp;": "&amp;Strategic_Policy_02!K54&amp;"","")</f>
        <v/>
      </c>
      <c r="U54" t="str">
        <f t="shared" si="0"/>
        <v/>
      </c>
      <c r="V54" t="str">
        <f>IF(N54&gt;0,B54&amp;":"&amp;N54&amp;"
","")</f>
        <v/>
      </c>
    </row>
    <row r="55" spans="1:22" ht="14.5" customHeight="1" x14ac:dyDescent="0.35">
      <c r="A55" s="317"/>
      <c r="B55" s="308"/>
      <c r="C55" s="94" t="s">
        <v>376</v>
      </c>
      <c r="D55" s="24" t="s">
        <v>250</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432</v>
      </c>
      <c r="F57" s="310" t="s">
        <v>441</v>
      </c>
      <c r="G57" s="310" t="s">
        <v>519</v>
      </c>
      <c r="H57" s="310" t="s">
        <v>628</v>
      </c>
      <c r="I57" s="310" t="s">
        <v>436</v>
      </c>
      <c r="J57" s="310" t="s">
        <v>157</v>
      </c>
      <c r="K57" s="319" t="s">
        <v>641</v>
      </c>
      <c r="L57" s="310"/>
      <c r="M57" s="314"/>
      <c r="N57" s="330"/>
      <c r="R57" s="12" t="str">
        <f>IF(OR(J57='Drop downs'!$G$7,J57='Drop downs'!$G$5), B57&amp;": "&amp;K57&amp;CHAR(10),"")</f>
        <v/>
      </c>
      <c r="S57" s="12" t="str">
        <f>IF(J57='Drop downs'!$G$2,B57&amp;": "&amp;K57&amp;""," ")</f>
        <v xml:space="preserve"> </v>
      </c>
      <c r="T57" s="12" t="str">
        <f>IF(Strategic_Policy_02!E57='Drop downs'!$B$6,Strategic_Policy_02!B57&amp;": "&amp;Strategic_Policy_02!K57&amp;"","")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250</v>
      </c>
      <c r="E59" s="298"/>
      <c r="F59" s="298"/>
      <c r="G59" s="298"/>
      <c r="H59" s="298"/>
      <c r="I59" s="298"/>
      <c r="J59" s="298"/>
      <c r="K59" s="236"/>
      <c r="L59" s="298"/>
      <c r="M59" s="233"/>
      <c r="N59" s="331"/>
      <c r="R59" s="12"/>
      <c r="S59" s="12"/>
      <c r="T59" s="12"/>
    </row>
    <row r="60" spans="1:22" x14ac:dyDescent="0.35">
      <c r="A60" s="317"/>
      <c r="B60" s="308"/>
      <c r="C60" s="24" t="s">
        <v>382</v>
      </c>
      <c r="D60" s="24"/>
      <c r="E60" s="298"/>
      <c r="F60" s="298"/>
      <c r="G60" s="298"/>
      <c r="H60" s="298"/>
      <c r="I60" s="298"/>
      <c r="J60" s="298"/>
      <c r="K60" s="236"/>
      <c r="L60" s="298"/>
      <c r="M60" s="233"/>
      <c r="N60" s="331"/>
      <c r="R60" s="12"/>
      <c r="S60" s="12"/>
      <c r="T60" s="12"/>
    </row>
    <row r="61" spans="1:22" x14ac:dyDescent="0.35">
      <c r="A61" s="317"/>
      <c r="B61" s="308"/>
      <c r="C61" s="24" t="s">
        <v>383</v>
      </c>
      <c r="D61" s="24"/>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24" t="s">
        <v>254</v>
      </c>
      <c r="E64" s="270"/>
      <c r="F64" s="270"/>
      <c r="G64" s="270"/>
      <c r="H64" s="270"/>
      <c r="I64" s="270"/>
      <c r="J64" s="270"/>
      <c r="K64" s="320"/>
      <c r="L64" s="270"/>
      <c r="M64" s="315"/>
      <c r="N64" s="332"/>
      <c r="R64" s="12"/>
      <c r="S64" s="12"/>
      <c r="T64" s="12"/>
    </row>
    <row r="65" spans="1:22" x14ac:dyDescent="0.35">
      <c r="A65" s="316" t="s">
        <v>387</v>
      </c>
      <c r="B65" s="307" t="s">
        <v>126</v>
      </c>
      <c r="C65" s="85" t="s">
        <v>388</v>
      </c>
      <c r="D65" s="86" t="s">
        <v>250</v>
      </c>
      <c r="E65" s="310" t="s">
        <v>418</v>
      </c>
      <c r="F65" s="310" t="s">
        <v>475</v>
      </c>
      <c r="G65" s="310" t="s">
        <v>424</v>
      </c>
      <c r="H65" s="310" t="s">
        <v>628</v>
      </c>
      <c r="I65" s="310" t="s">
        <v>422</v>
      </c>
      <c r="J65" s="310" t="s">
        <v>154</v>
      </c>
      <c r="K65" s="319" t="s">
        <v>642</v>
      </c>
      <c r="L65" s="310"/>
      <c r="M65" s="314"/>
      <c r="N65" s="330"/>
      <c r="R65" s="12" t="str">
        <f>IF(OR(J65='Drop downs'!$G$7,J65='Drop downs'!$G$5), B65&amp;": "&amp;K65&amp;CHAR(10),"")</f>
        <v/>
      </c>
      <c r="S65" s="12" t="str">
        <f>IF(J65='Drop downs'!$G$2,B65&amp;": "&amp;K65&amp;""," ")</f>
        <v>IIA11: The policy supports the achievement of IIA11 through the conservation and enhancement of the historic environment and heritage assets, such as listed buildings, conservation areas, historic parks and gardens, and local areas of special character. Development proposals will be managed by the council to ensure that heritage assets (designated and non-designated) are preserved and enhanced, and their social, cultural, economic and environmental significance is promoted. Undesignated heritage assets will be continually reviewed, and formally designated where appropriate. Developments that would improve access to heritage assets will be supported.  Proposals will need to identify where they may affect heritage assets; applications that do have an impact must demonstrate compliance with wider development plan policies (National Planning Policy Framework and the London Plan 2021). The deteriorated state of a heritage asset should not be taken into account when approving development. Restoration schemes and changes of use will be supported where they secure a future for the heritage asset- particularly assets on the Risk Register- and provide appropriate use and scale of development. Therefore, a potential significant positive effect is recorded.</v>
      </c>
      <c r="T65" s="12" t="str">
        <f>IF(Strategic_Policy_02!E65='Drop downs'!$B$6,Strategic_Policy_02!B65&amp;": "&amp;Strategic_Policy_02!K65&amp;"","")</f>
        <v/>
      </c>
      <c r="U65" t="str">
        <f t="shared" si="0"/>
        <v/>
      </c>
      <c r="V65" t="str">
        <f>IF(N65&gt;0,B65&amp;":"&amp;N65&amp;"
","")</f>
        <v/>
      </c>
    </row>
    <row r="66" spans="1:22" x14ac:dyDescent="0.35">
      <c r="A66" s="317"/>
      <c r="B66" s="308"/>
      <c r="C66" s="83" t="s">
        <v>389</v>
      </c>
      <c r="D66" s="24" t="s">
        <v>250</v>
      </c>
      <c r="E66" s="298"/>
      <c r="F66" s="298"/>
      <c r="G66" s="298"/>
      <c r="H66" s="298"/>
      <c r="I66" s="298"/>
      <c r="J66" s="298"/>
      <c r="K66" s="236"/>
      <c r="L66" s="298"/>
      <c r="M66" s="233"/>
      <c r="N66" s="331"/>
      <c r="R66" s="12"/>
      <c r="S66" s="12"/>
      <c r="T66" s="12"/>
    </row>
    <row r="67" spans="1:22" ht="29" x14ac:dyDescent="0.35">
      <c r="A67" s="317"/>
      <c r="B67" s="308"/>
      <c r="C67" s="83" t="s">
        <v>390</v>
      </c>
      <c r="D67" s="24" t="s">
        <v>250</v>
      </c>
      <c r="E67" s="298"/>
      <c r="F67" s="298"/>
      <c r="G67" s="298"/>
      <c r="H67" s="298"/>
      <c r="I67" s="298"/>
      <c r="J67" s="298"/>
      <c r="K67" s="236"/>
      <c r="L67" s="298"/>
      <c r="M67" s="233"/>
      <c r="N67" s="331"/>
      <c r="R67" s="12"/>
      <c r="S67" s="12"/>
      <c r="T67" s="12"/>
    </row>
    <row r="68" spans="1:22" x14ac:dyDescent="0.35">
      <c r="A68" s="317"/>
      <c r="B68" s="308"/>
      <c r="C68" s="83" t="s">
        <v>391</v>
      </c>
      <c r="D68" s="24" t="s">
        <v>250</v>
      </c>
      <c r="E68" s="298"/>
      <c r="F68" s="298"/>
      <c r="G68" s="298"/>
      <c r="H68" s="298"/>
      <c r="I68" s="298"/>
      <c r="J68" s="298"/>
      <c r="K68" s="236"/>
      <c r="L68" s="298"/>
      <c r="M68" s="233"/>
      <c r="N68" s="331"/>
      <c r="R68" s="12"/>
      <c r="S68" s="12"/>
      <c r="T68" s="12"/>
    </row>
    <row r="69" spans="1:22" x14ac:dyDescent="0.35">
      <c r="A69" s="317"/>
      <c r="B69" s="308"/>
      <c r="C69" s="83" t="s">
        <v>392</v>
      </c>
      <c r="D69" s="24" t="s">
        <v>250</v>
      </c>
      <c r="E69" s="298"/>
      <c r="F69" s="298"/>
      <c r="G69" s="298"/>
      <c r="H69" s="298"/>
      <c r="I69" s="298"/>
      <c r="J69" s="298"/>
      <c r="K69" s="236"/>
      <c r="L69" s="298"/>
      <c r="M69" s="233"/>
      <c r="N69" s="331"/>
      <c r="R69" s="12"/>
      <c r="S69" s="12"/>
      <c r="T69" s="12"/>
    </row>
    <row r="70" spans="1:22" x14ac:dyDescent="0.35">
      <c r="A70" s="317"/>
      <c r="B70" s="308"/>
      <c r="C70" s="83" t="s">
        <v>393</v>
      </c>
      <c r="D70" s="24" t="s">
        <v>250</v>
      </c>
      <c r="E70" s="298"/>
      <c r="F70" s="298"/>
      <c r="G70" s="298"/>
      <c r="H70" s="298"/>
      <c r="I70" s="298"/>
      <c r="J70" s="298"/>
      <c r="K70" s="236"/>
      <c r="L70" s="298"/>
      <c r="M70" s="233"/>
      <c r="N70" s="331"/>
      <c r="R70" s="12"/>
      <c r="S70" s="12"/>
      <c r="T70" s="12"/>
    </row>
    <row r="71" spans="1:22" ht="217.75" customHeight="1" thickBot="1" x14ac:dyDescent="0.4">
      <c r="A71" s="318"/>
      <c r="B71" s="309"/>
      <c r="C71" s="100" t="s">
        <v>394</v>
      </c>
      <c r="D71" s="24" t="s">
        <v>250</v>
      </c>
      <c r="E71" s="270"/>
      <c r="F71" s="270"/>
      <c r="G71" s="270"/>
      <c r="H71" s="270"/>
      <c r="I71" s="270"/>
      <c r="J71" s="270"/>
      <c r="K71" s="320"/>
      <c r="L71" s="270"/>
      <c r="M71" s="315"/>
      <c r="N71" s="332"/>
      <c r="R71" s="12"/>
      <c r="S71" s="12"/>
      <c r="T71" s="12"/>
    </row>
    <row r="72" spans="1:22" x14ac:dyDescent="0.35">
      <c r="A72" s="316" t="s">
        <v>395</v>
      </c>
      <c r="B72" s="307" t="s">
        <v>127</v>
      </c>
      <c r="C72" s="85" t="s">
        <v>396</v>
      </c>
      <c r="D72" s="86" t="s">
        <v>250</v>
      </c>
      <c r="E72" s="310" t="s">
        <v>418</v>
      </c>
      <c r="F72" s="310" t="s">
        <v>419</v>
      </c>
      <c r="G72" s="310" t="s">
        <v>424</v>
      </c>
      <c r="H72" s="310" t="s">
        <v>628</v>
      </c>
      <c r="I72" s="310" t="s">
        <v>422</v>
      </c>
      <c r="J72" s="310" t="s">
        <v>157</v>
      </c>
      <c r="K72" s="311" t="s">
        <v>643</v>
      </c>
      <c r="L72" s="310"/>
      <c r="M72" s="314"/>
      <c r="N72" s="330"/>
      <c r="R72" s="12" t="str">
        <f>IF(OR(J72='Drop downs'!$G$7,J72='Drop downs'!$G$5), B72&amp;": "&amp;K72&amp;CHAR(10),"")</f>
        <v/>
      </c>
      <c r="S72" s="12" t="str">
        <f>IF(J72='Drop downs'!$G$2,B72&amp;": "&amp;K72&amp;""," ")</f>
        <v xml:space="preserve"> </v>
      </c>
      <c r="T72" s="12" t="str">
        <f>IF(Strategic_Policy_02!E72='Drop downs'!$B$6,Strategic_Policy_02!B72&amp;": "&amp;Strategic_Policy_02!K72&amp;"","")</f>
        <v/>
      </c>
      <c r="U72" t="str">
        <f t="shared" si="0"/>
        <v/>
      </c>
      <c r="V72" t="str">
        <f>IF(N72&gt;0,B72&amp;":"&amp;N72&amp;"
","")</f>
        <v/>
      </c>
    </row>
    <row r="73" spans="1:22" x14ac:dyDescent="0.35">
      <c r="A73" s="317"/>
      <c r="B73" s="308"/>
      <c r="C73" s="83" t="s">
        <v>397</v>
      </c>
      <c r="D73" s="24" t="s">
        <v>254</v>
      </c>
      <c r="E73" s="298"/>
      <c r="F73" s="298"/>
      <c r="G73" s="298"/>
      <c r="H73" s="298"/>
      <c r="I73" s="298"/>
      <c r="J73" s="298"/>
      <c r="K73" s="312"/>
      <c r="L73" s="298"/>
      <c r="M73" s="233"/>
      <c r="N73" s="331"/>
      <c r="R73" s="12"/>
      <c r="S73" s="12"/>
      <c r="T73" s="12"/>
    </row>
    <row r="74" spans="1:22" x14ac:dyDescent="0.35">
      <c r="A74" s="317"/>
      <c r="B74" s="308"/>
      <c r="C74" s="83" t="s">
        <v>398</v>
      </c>
      <c r="D74" s="24" t="s">
        <v>254</v>
      </c>
      <c r="E74" s="298"/>
      <c r="F74" s="298"/>
      <c r="G74" s="298"/>
      <c r="H74" s="298"/>
      <c r="I74" s="298"/>
      <c r="J74" s="298"/>
      <c r="K74" s="312"/>
      <c r="L74" s="298"/>
      <c r="M74" s="233"/>
      <c r="N74" s="331"/>
      <c r="R74" s="12"/>
      <c r="S74" s="12"/>
      <c r="T74" s="12"/>
    </row>
    <row r="75" spans="1:22" x14ac:dyDescent="0.35">
      <c r="A75" s="317"/>
      <c r="B75" s="308"/>
      <c r="C75" s="83" t="s">
        <v>399</v>
      </c>
      <c r="D75" s="24" t="s">
        <v>250</v>
      </c>
      <c r="E75" s="298"/>
      <c r="F75" s="298"/>
      <c r="G75" s="298"/>
      <c r="H75" s="298"/>
      <c r="I75" s="298"/>
      <c r="J75" s="298"/>
      <c r="K75" s="312"/>
      <c r="L75" s="298"/>
      <c r="M75" s="233"/>
      <c r="N75" s="331"/>
      <c r="R75" s="12"/>
      <c r="S75" s="12"/>
      <c r="T75" s="12"/>
    </row>
    <row r="76" spans="1:22" ht="15" thickBot="1" x14ac:dyDescent="0.4">
      <c r="A76" s="322"/>
      <c r="B76" s="309"/>
      <c r="C76" s="87" t="s">
        <v>400</v>
      </c>
      <c r="D76" s="88" t="s">
        <v>250</v>
      </c>
      <c r="E76" s="299"/>
      <c r="F76" s="299"/>
      <c r="G76" s="299"/>
      <c r="H76" s="299"/>
      <c r="I76" s="299"/>
      <c r="J76" s="299"/>
      <c r="K76" s="313"/>
      <c r="L76" s="299"/>
      <c r="M76" s="303"/>
      <c r="N76" s="333"/>
      <c r="R76" s="12"/>
      <c r="S76" s="12"/>
      <c r="T76" s="12"/>
    </row>
    <row r="77" spans="1:22" x14ac:dyDescent="0.35">
      <c r="A77" s="304" t="s">
        <v>401</v>
      </c>
      <c r="B77" s="307" t="s">
        <v>128</v>
      </c>
      <c r="C77" s="91" t="s">
        <v>402</v>
      </c>
      <c r="D77" s="82" t="s">
        <v>254</v>
      </c>
      <c r="E77" s="272" t="s">
        <v>101</v>
      </c>
      <c r="F77" s="272" t="s">
        <v>101</v>
      </c>
      <c r="G77" s="272" t="s">
        <v>101</v>
      </c>
      <c r="H77" s="272" t="s">
        <v>101</v>
      </c>
      <c r="I77" s="272" t="s">
        <v>101</v>
      </c>
      <c r="J77" s="272" t="s">
        <v>159</v>
      </c>
      <c r="K77" s="300" t="s">
        <v>435</v>
      </c>
      <c r="L77" s="272"/>
      <c r="M77" s="302"/>
      <c r="N77" s="334"/>
      <c r="R77" s="12" t="str">
        <f>IF(OR(J77='Drop downs'!$G$7,J77='Drop downs'!$G$5), B77&amp;": "&amp;K77&amp;CHAR(10),"")</f>
        <v/>
      </c>
      <c r="S77" s="12" t="str">
        <f>IF(J77='Drop downs'!$G$2,B77&amp;": "&amp;K77&amp;""," ")</f>
        <v xml:space="preserve"> </v>
      </c>
      <c r="T77" s="12" t="str">
        <f>IF(Strategic_Policy_02!E77='Drop downs'!$B$6,Strategic_Policy_02!B77&amp;": "&amp;Strategic_Policy_02!K77&amp;"","")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33"/>
      <c r="N78" s="331"/>
      <c r="R78" s="12"/>
      <c r="S78" s="12"/>
      <c r="T78" s="12"/>
    </row>
    <row r="79" spans="1:22" x14ac:dyDescent="0.35">
      <c r="A79" s="305"/>
      <c r="B79" s="308"/>
      <c r="C79" s="83" t="s">
        <v>404</v>
      </c>
      <c r="D79" s="3" t="s">
        <v>254</v>
      </c>
      <c r="E79" s="298"/>
      <c r="F79" s="298"/>
      <c r="G79" s="298"/>
      <c r="H79" s="298"/>
      <c r="I79" s="298"/>
      <c r="J79" s="298"/>
      <c r="K79" s="236"/>
      <c r="L79" s="298"/>
      <c r="M79" s="233"/>
      <c r="N79" s="331"/>
      <c r="R79" s="12"/>
      <c r="S79" s="12"/>
      <c r="T79" s="12"/>
    </row>
    <row r="80" spans="1:22" x14ac:dyDescent="0.35">
      <c r="A80" s="305"/>
      <c r="B80" s="308"/>
      <c r="C80" s="84" t="s">
        <v>405</v>
      </c>
      <c r="D80" s="3" t="s">
        <v>254</v>
      </c>
      <c r="E80" s="298"/>
      <c r="F80" s="298"/>
      <c r="G80" s="298"/>
      <c r="H80" s="298"/>
      <c r="I80" s="298"/>
      <c r="J80" s="298"/>
      <c r="K80" s="236"/>
      <c r="L80" s="298"/>
      <c r="M80" s="233"/>
      <c r="N80" s="331"/>
      <c r="R80" s="12"/>
      <c r="S80" s="12"/>
      <c r="T80" s="12"/>
    </row>
    <row r="81" spans="1:22" ht="29" x14ac:dyDescent="0.35">
      <c r="A81" s="305"/>
      <c r="B81" s="308"/>
      <c r="C81" s="84" t="s">
        <v>406</v>
      </c>
      <c r="D81" s="3" t="s">
        <v>254</v>
      </c>
      <c r="E81" s="298"/>
      <c r="F81" s="298"/>
      <c r="G81" s="298"/>
      <c r="H81" s="298"/>
      <c r="I81" s="298"/>
      <c r="J81" s="298"/>
      <c r="K81" s="236"/>
      <c r="L81" s="298"/>
      <c r="M81" s="233"/>
      <c r="N81" s="331"/>
      <c r="R81" s="12"/>
      <c r="S81" s="12"/>
      <c r="T81" s="12"/>
    </row>
    <row r="82" spans="1:22" ht="29" x14ac:dyDescent="0.35">
      <c r="A82" s="305"/>
      <c r="B82" s="308"/>
      <c r="C82" s="84" t="s">
        <v>407</v>
      </c>
      <c r="D82" s="3" t="s">
        <v>254</v>
      </c>
      <c r="E82" s="298"/>
      <c r="F82" s="298"/>
      <c r="G82" s="298"/>
      <c r="H82" s="298"/>
      <c r="I82" s="298"/>
      <c r="J82" s="298"/>
      <c r="K82" s="236"/>
      <c r="L82" s="298"/>
      <c r="M82" s="233"/>
      <c r="N82" s="331"/>
      <c r="R82" s="12"/>
      <c r="S82" s="12"/>
      <c r="T82" s="12"/>
    </row>
    <row r="83" spans="1:22" ht="15" thickBot="1" x14ac:dyDescent="0.4">
      <c r="A83" s="306"/>
      <c r="B83" s="309"/>
      <c r="C83" s="90" t="s">
        <v>408</v>
      </c>
      <c r="D83" s="3" t="s">
        <v>254</v>
      </c>
      <c r="E83" s="299"/>
      <c r="F83" s="299"/>
      <c r="G83" s="299"/>
      <c r="H83" s="299"/>
      <c r="I83" s="299"/>
      <c r="J83" s="299"/>
      <c r="K83" s="301"/>
      <c r="L83" s="299"/>
      <c r="M83" s="303"/>
      <c r="N83" s="333"/>
      <c r="R83" s="12"/>
      <c r="S83" s="12"/>
      <c r="T83" s="12"/>
    </row>
    <row r="84" spans="1:22" x14ac:dyDescent="0.35">
      <c r="A84" s="304" t="s">
        <v>409</v>
      </c>
      <c r="B84" s="307" t="s">
        <v>129</v>
      </c>
      <c r="C84" s="101" t="s">
        <v>410</v>
      </c>
      <c r="D84" s="82" t="s">
        <v>254</v>
      </c>
      <c r="E84" s="272" t="s">
        <v>101</v>
      </c>
      <c r="F84" s="272" t="s">
        <v>101</v>
      </c>
      <c r="G84" s="272" t="s">
        <v>101</v>
      </c>
      <c r="H84" s="272" t="s">
        <v>101</v>
      </c>
      <c r="I84" s="272" t="s">
        <v>101</v>
      </c>
      <c r="J84" s="272" t="s">
        <v>159</v>
      </c>
      <c r="K84" s="300" t="s">
        <v>435</v>
      </c>
      <c r="L84" s="272"/>
      <c r="M84" s="302"/>
      <c r="N84" s="334"/>
      <c r="R84" s="12" t="str">
        <f>IF(OR(J84='Drop downs'!$G$7,J84='Drop downs'!$G$5), B84&amp;": "&amp;K84&amp;CHAR(10),"")</f>
        <v/>
      </c>
      <c r="S84" s="12" t="str">
        <f>IF(J84='Drop downs'!$G$2,B84&amp;": "&amp;K84&amp;""," ")</f>
        <v xml:space="preserve"> </v>
      </c>
      <c r="T84" s="12" t="str">
        <f>IF(Strategic_Policy_02!E84='Drop downs'!$B$6,Strategic_Policy_02!B84&amp;": "&amp;Strategic_Policy_02!K84&amp;"","")</f>
        <v/>
      </c>
      <c r="U84" t="str">
        <f t="shared" si="1"/>
        <v/>
      </c>
      <c r="V84" t="str">
        <f>IF(N84&gt;0,B84&amp;":"&amp;N84&amp;"
","")</f>
        <v/>
      </c>
    </row>
    <row r="85" spans="1:22" x14ac:dyDescent="0.35">
      <c r="A85" s="305"/>
      <c r="B85" s="308"/>
      <c r="C85" s="84" t="s">
        <v>411</v>
      </c>
      <c r="D85" s="3" t="s">
        <v>254</v>
      </c>
      <c r="E85" s="298"/>
      <c r="F85" s="298"/>
      <c r="G85" s="298"/>
      <c r="H85" s="298"/>
      <c r="I85" s="298"/>
      <c r="J85" s="298"/>
      <c r="K85" s="236"/>
      <c r="L85" s="298"/>
      <c r="M85" s="233"/>
      <c r="N85" s="331"/>
      <c r="R85" s="12"/>
      <c r="S85" s="12"/>
      <c r="T85" s="12"/>
    </row>
    <row r="86" spans="1:22" x14ac:dyDescent="0.35">
      <c r="A86" s="305"/>
      <c r="B86" s="308"/>
      <c r="C86" s="84" t="s">
        <v>412</v>
      </c>
      <c r="D86" s="3" t="s">
        <v>254</v>
      </c>
      <c r="E86" s="298"/>
      <c r="F86" s="298"/>
      <c r="G86" s="298"/>
      <c r="H86" s="298"/>
      <c r="I86" s="298"/>
      <c r="J86" s="298"/>
      <c r="K86" s="236"/>
      <c r="L86" s="298"/>
      <c r="M86" s="233"/>
      <c r="N86" s="331"/>
      <c r="R86" s="12"/>
      <c r="S86" s="12"/>
      <c r="T86" s="12"/>
    </row>
    <row r="87" spans="1:22" ht="15" thickBot="1" x14ac:dyDescent="0.4">
      <c r="A87" s="306"/>
      <c r="B87" s="309"/>
      <c r="C87" s="87" t="s">
        <v>413</v>
      </c>
      <c r="D87" s="3" t="s">
        <v>254</v>
      </c>
      <c r="E87" s="299"/>
      <c r="F87" s="299"/>
      <c r="G87" s="299"/>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128.5" customHeight="1" x14ac:dyDescent="0.35">
      <c r="A92" s="338" t="str">
        <f>S8&amp;S18&amp;S20&amp;S28&amp;S36&amp;S42&amp;S47&amp;S48&amp;S49&amp;S54&amp;S57&amp;S65&amp;S72&amp;S77&amp;S84&amp;S87</f>
        <v xml:space="preserve">           IIA11: The policy supports the achievement of IIA11 through the conservation and enhancement of the historic environment and heritage assets, such as listed buildings, conservation areas, historic parks and gardens, and local areas of special character. Development proposals will be managed by the council to ensure that heritage assets (designated and non-designated) are preserved and enhanced, and their social, cultural, economic and environmental significance is promoted. Undesignated heritage assets will be continually reviewed, and formally designated where appropriate. Developments that would improve access to heritage assets will be supported.  Proposals will need to identify where they may affect heritage assets; applications that do have an impact must demonstrate compliance with wider development plan policies (National Planning Policy Framework and the London Plan 2021). The deteriorated state of a heritage asset should not be taken into account when approving development. Restoration schemes and changes of use will be supported where they secure a future for the heritage asset- particularly assets on the Risk Register- and provide appropriate use and scale of development. Therefore, a potential significant positive effect is recorded.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FCcUsBZEPrPOtJE7/LlbQytMpDd0H24AxP1tQ3r6NbLYmqy9915/BKHQtldKo/lCTTYnf+PqVUQoj0CvxICglw==" saltValue="M8fpvnBb/Fgy09qPU9+M3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4137" priority="14">
      <formula>$D50="No"</formula>
    </cfRule>
  </conditionalFormatting>
  <conditionalFormatting sqref="C8:D87">
    <cfRule type="expression" dxfId="4136" priority="13">
      <formula>$D8="No"</formula>
    </cfRule>
  </conditionalFormatting>
  <conditionalFormatting sqref="J8 J18">
    <cfRule type="cellIs" dxfId="4135" priority="11" operator="equal">
      <formula>"Minor Positive"</formula>
    </cfRule>
    <cfRule type="cellIs" dxfId="4134" priority="7" operator="equal">
      <formula>"Significant Negative"</formula>
    </cfRule>
    <cfRule type="cellIs" dxfId="4133" priority="8" operator="equal">
      <formula>"Minor Negative"</formula>
    </cfRule>
    <cfRule type="cellIs" dxfId="4132" priority="9" operator="equal">
      <formula>"Uncertain"</formula>
    </cfRule>
    <cfRule type="cellIs" dxfId="4131" priority="10" operator="equal">
      <formula>"Neutral"</formula>
    </cfRule>
    <cfRule type="cellIs" dxfId="4130" priority="12" operator="equal">
      <formula>"Significant Positive"</formula>
    </cfRule>
  </conditionalFormatting>
  <conditionalFormatting sqref="J20">
    <cfRule type="cellIs" dxfId="4129" priority="2" operator="equal">
      <formula>"Minor Negative"</formula>
    </cfRule>
    <cfRule type="cellIs" dxfId="4128" priority="3" operator="equal">
      <formula>"Uncertain"</formula>
    </cfRule>
    <cfRule type="cellIs" dxfId="4127" priority="4" operator="equal">
      <formula>"Neutral"</formula>
    </cfRule>
    <cfRule type="cellIs" dxfId="4126" priority="5" operator="equal">
      <formula>"Minor Positive"</formula>
    </cfRule>
    <cfRule type="cellIs" dxfId="4125" priority="1" operator="equal">
      <formula>"Significant Negative"</formula>
    </cfRule>
    <cfRule type="cellIs" dxfId="4124" priority="6" operator="equal">
      <formula>"Significant Positive"</formula>
    </cfRule>
  </conditionalFormatting>
  <conditionalFormatting sqref="J28 J49 J57 J65 J72 J77 J84">
    <cfRule type="cellIs" dxfId="4123" priority="49" operator="equal">
      <formula>"Neutral"</formula>
    </cfRule>
    <cfRule type="cellIs" dxfId="4122" priority="50" operator="equal">
      <formula>"Minor Positive"</formula>
    </cfRule>
    <cfRule type="cellIs" dxfId="4121" priority="51" operator="equal">
      <formula>"Significant Positive"</formula>
    </cfRule>
    <cfRule type="cellIs" dxfId="4120" priority="46" operator="equal">
      <formula>"Significant Negative"</formula>
    </cfRule>
    <cfRule type="cellIs" dxfId="4119" priority="47" operator="equal">
      <formula>"Minor Negative"</formula>
    </cfRule>
    <cfRule type="cellIs" dxfId="4118" priority="48" operator="equal">
      <formula>"Uncertain"</formula>
    </cfRule>
  </conditionalFormatting>
  <conditionalFormatting sqref="J36">
    <cfRule type="cellIs" dxfId="4117" priority="29" operator="equal">
      <formula>"Minor Negative"</formula>
    </cfRule>
    <cfRule type="cellIs" dxfId="4116" priority="30" operator="equal">
      <formula>"Uncertain"</formula>
    </cfRule>
    <cfRule type="cellIs" dxfId="4115" priority="31" operator="equal">
      <formula>"Neutral"</formula>
    </cfRule>
    <cfRule type="cellIs" dxfId="4114" priority="32" operator="equal">
      <formula>"Minor Positive"</formula>
    </cfRule>
    <cfRule type="cellIs" dxfId="4113" priority="33" operator="equal">
      <formula>"Significant Positive"</formula>
    </cfRule>
    <cfRule type="cellIs" dxfId="4112" priority="28" operator="equal">
      <formula>"Significant Negative"</formula>
    </cfRule>
  </conditionalFormatting>
  <conditionalFormatting sqref="J42">
    <cfRule type="cellIs" dxfId="4111" priority="22" operator="equal">
      <formula>"Significant Negative"</formula>
    </cfRule>
    <cfRule type="cellIs" dxfId="4110" priority="23" operator="equal">
      <formula>"Minor Negative"</formula>
    </cfRule>
    <cfRule type="cellIs" dxfId="4109" priority="25" operator="equal">
      <formula>"Neutral"</formula>
    </cfRule>
    <cfRule type="cellIs" dxfId="4108" priority="24" operator="equal">
      <formula>"Uncertain"</formula>
    </cfRule>
    <cfRule type="cellIs" dxfId="4107" priority="26" operator="equal">
      <formula>"Minor Positive"</formula>
    </cfRule>
    <cfRule type="cellIs" dxfId="4106" priority="27" operator="equal">
      <formula>"Significant Positive"</formula>
    </cfRule>
  </conditionalFormatting>
  <conditionalFormatting sqref="J47">
    <cfRule type="cellIs" dxfId="4105" priority="40" operator="equal">
      <formula>"Significant Negative"</formula>
    </cfRule>
    <cfRule type="cellIs" dxfId="4104" priority="42" operator="equal">
      <formula>"Uncertain"</formula>
    </cfRule>
    <cfRule type="cellIs" dxfId="4103" priority="43" operator="equal">
      <formula>"Neutral"</formula>
    </cfRule>
    <cfRule type="cellIs" dxfId="4102" priority="44" operator="equal">
      <formula>"Minor Positive"</formula>
    </cfRule>
    <cfRule type="cellIs" dxfId="4101" priority="45" operator="equal">
      <formula>"Significant Positive"</formula>
    </cfRule>
    <cfRule type="cellIs" dxfId="4100" priority="41" operator="equal">
      <formula>"Minor Negative"</formula>
    </cfRule>
  </conditionalFormatting>
  <conditionalFormatting sqref="J54">
    <cfRule type="cellIs" dxfId="4099" priority="16" operator="equal">
      <formula>"Significant Negative"</formula>
    </cfRule>
    <cfRule type="cellIs" dxfId="4098" priority="17" operator="equal">
      <formula>"Minor Negative"</formula>
    </cfRule>
    <cfRule type="cellIs" dxfId="4097" priority="18" operator="equal">
      <formula>"Uncertain"</formula>
    </cfRule>
    <cfRule type="cellIs" dxfId="4096" priority="20" operator="equal">
      <formula>"Minor Positive"</formula>
    </cfRule>
    <cfRule type="cellIs" dxfId="4095" priority="21" operator="equal">
      <formula>"Significant Positive"</formula>
    </cfRule>
    <cfRule type="cellIs" dxfId="4094" priority="19"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C8403B6E-7583-4CC5-9198-5F5D8DADA928}">
          <x14:formula1>
            <xm:f>'Drop downs'!$J$2:$J$3</xm:f>
          </x14:formula1>
          <xm:sqref>L8 L18 L20 L28 L36 L42 L84 L54 L57 L65 L72 L77 L47 L49</xm:sqref>
        </x14:dataValidation>
        <x14:dataValidation type="list" allowBlank="1" showInputMessage="1" showErrorMessage="1" xr:uid="{58AE8A7A-EAC6-4FB0-8545-5651389EAEA7}">
          <x14:formula1>
            <xm:f>'Drop downs'!$B$2:$B$4</xm:f>
          </x14:formula1>
          <xm:sqref>E77 E47 E49 E28 E36 E42 E84 E54 E57 E65 E72 E8 E18 E20</xm:sqref>
        </x14:dataValidation>
        <x14:dataValidation type="list" allowBlank="1" showInputMessage="1" showErrorMessage="1" xr:uid="{57AD4D92-3A7F-4EF9-BFBB-0C735CC93F01}">
          <x14:formula1>
            <xm:f>'Drop downs'!$C$2:$C$5</xm:f>
          </x14:formula1>
          <xm:sqref>F77 F47 F49 F28 F36 F42 F84 F54 F57 F65 F72 F8 F18 F20</xm:sqref>
        </x14:dataValidation>
        <x14:dataValidation type="list" allowBlank="1" showInputMessage="1" showErrorMessage="1" xr:uid="{89DD09B3-0CDE-4D0B-BC6C-7E7CF0E1FFA7}">
          <x14:formula1>
            <xm:f>'Drop downs'!$D$2:$D$7</xm:f>
          </x14:formula1>
          <xm:sqref>G77 G47 G49 G28 G36 G42 G84 G54 G57 G65 G72 G8 G18 G20</xm:sqref>
        </x14:dataValidation>
        <x14:dataValidation type="list" allowBlank="1" showInputMessage="1" showErrorMessage="1" xr:uid="{51FDD499-11F0-4BC1-886C-02DB61F0667C}">
          <x14:formula1>
            <xm:f>'Drop downs'!$E$2:$E$6</xm:f>
          </x14:formula1>
          <xm:sqref>H77 H47 H49 H28 H36 H42 H84 H54 H57 H65 H72 H8 H18 H20</xm:sqref>
        </x14:dataValidation>
        <x14:dataValidation type="list" allowBlank="1" showInputMessage="1" showErrorMessage="1" xr:uid="{812E27AA-87D2-492B-A8A5-E16A6C28F9C3}">
          <x14:formula1>
            <xm:f>'Drop downs'!$F$2:$F$6</xm:f>
          </x14:formula1>
          <xm:sqref>I77 I47 I49 I28 I36 I42 I84 I54 I57 I65 I72 I8 I18 I20</xm:sqref>
        </x14:dataValidation>
        <x14:dataValidation type="list" allowBlank="1" showInputMessage="1" showErrorMessage="1" xr:uid="{A92AB842-8DD0-45E6-B6CB-B63F89AF47C8}">
          <x14:formula1>
            <xm:f>'Drop downs'!$G$2:$G$7</xm:f>
          </x14:formula1>
          <xm:sqref>J77 J47 J49 J28 J36 J42 J84 J54 J57 J65 J72 J8 J18 J20</xm:sqref>
        </x14:dataValidation>
        <x14:dataValidation type="list" allowBlank="1" showInputMessage="1" showErrorMessage="1" xr:uid="{CC0E6997-00B1-4E79-9F08-36191DB330E7}">
          <x14:formula1>
            <xm:f>'Drop downs'!$A$2:$A$3</xm:f>
          </x14:formula1>
          <xm:sqref>D8:D87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DFAFA-29CF-41A2-B1CC-AF5D780AA407}">
  <sheetPr codeName="Sheet152"/>
  <dimension ref="A1:U20"/>
  <sheetViews>
    <sheetView zoomScale="70" zoomScaleNormal="70" workbookViewId="0">
      <selection activeCell="A12" sqref="A12:M19"/>
    </sheetView>
  </sheetViews>
  <sheetFormatPr defaultRowHeight="14.5" x14ac:dyDescent="0.35"/>
  <cols>
    <col min="1" max="1" width="39.453125" customWidth="1"/>
    <col min="2" max="2" width="7.453125" hidden="1" customWidth="1"/>
    <col min="3" max="3" width="58.54296875" customWidth="1"/>
    <col min="4" max="4" width="23.54296875" customWidth="1"/>
    <col min="5" max="5" width="9.453125" customWidth="1"/>
    <col min="6" max="6" width="11.54296875" customWidth="1"/>
    <col min="7" max="7" width="9.54296875" customWidth="1"/>
    <col min="8" max="8" width="10" customWidth="1"/>
    <col min="9" max="9" width="14.453125" customWidth="1"/>
    <col min="10" max="10" width="16.54296875" customWidth="1"/>
    <col min="11" max="11" width="56.453125" customWidth="1"/>
    <col min="12" max="12" width="43" customWidth="1"/>
    <col min="13" max="13" width="42.54296875" customWidth="1"/>
    <col min="14" max="14" width="9.453125" customWidth="1"/>
    <col min="17" max="17" width="16.54296875" hidden="1" customWidth="1"/>
    <col min="18" max="18" width="20.54296875" hidden="1" customWidth="1"/>
    <col min="19" max="19" width="12.54296875" hidden="1" customWidth="1"/>
    <col min="20" max="20" width="21" hidden="1" customWidth="1"/>
    <col min="21" max="21" width="12.54296875" hidden="1" customWidth="1"/>
  </cols>
  <sheetData>
    <row r="1" spans="1:21" ht="18.5" x14ac:dyDescent="0.45">
      <c r="A1" s="26" t="s">
        <v>27</v>
      </c>
    </row>
    <row r="2" spans="1:21" x14ac:dyDescent="0.35">
      <c r="I2" s="8"/>
      <c r="J2" s="8"/>
      <c r="K2" s="8"/>
    </row>
    <row r="3" spans="1:21" x14ac:dyDescent="0.35">
      <c r="A3" s="74" t="s">
        <v>28</v>
      </c>
      <c r="C3" s="226"/>
      <c r="D3" s="227"/>
      <c r="E3" s="227"/>
      <c r="F3" s="228"/>
      <c r="G3" s="16"/>
      <c r="I3" s="8"/>
      <c r="J3" s="8"/>
      <c r="K3" s="8"/>
      <c r="Q3" s="8"/>
    </row>
    <row r="4" spans="1:21" x14ac:dyDescent="0.35">
      <c r="A4" s="74" t="s">
        <v>29</v>
      </c>
      <c r="B4" s="9"/>
      <c r="C4" s="229"/>
      <c r="D4" s="229"/>
      <c r="E4" s="229"/>
      <c r="F4" s="230"/>
      <c r="I4" s="8"/>
      <c r="J4" s="8"/>
      <c r="K4" s="8"/>
      <c r="Q4" s="8"/>
    </row>
    <row r="5" spans="1:21" x14ac:dyDescent="0.35">
      <c r="A5" s="75" t="s">
        <v>30</v>
      </c>
      <c r="B5" s="13"/>
      <c r="C5" s="229"/>
      <c r="D5" s="229"/>
      <c r="E5" s="229"/>
      <c r="F5" s="230"/>
      <c r="I5" s="8"/>
      <c r="J5" s="8"/>
      <c r="K5" s="8"/>
      <c r="Q5" s="8"/>
    </row>
    <row r="6" spans="1:21" x14ac:dyDescent="0.35">
      <c r="A6" s="75" t="s">
        <v>31</v>
      </c>
      <c r="B6" s="13"/>
      <c r="C6" s="229"/>
      <c r="D6" s="229"/>
      <c r="E6" s="229"/>
      <c r="F6" s="230"/>
      <c r="I6" s="8"/>
      <c r="J6" s="8"/>
      <c r="K6" s="8"/>
      <c r="Q6" s="8"/>
    </row>
    <row r="8" spans="1:21" ht="30.75" customHeight="1" x14ac:dyDescent="0.35">
      <c r="A8" s="225" t="s">
        <v>32</v>
      </c>
      <c r="B8" s="225"/>
      <c r="C8" s="225"/>
      <c r="D8" s="225"/>
      <c r="E8" s="224" t="s">
        <v>33</v>
      </c>
      <c r="F8" s="224"/>
      <c r="G8" s="224"/>
      <c r="H8" s="224"/>
      <c r="I8" s="224"/>
      <c r="J8" s="224"/>
      <c r="K8" s="224"/>
      <c r="L8" s="224"/>
      <c r="M8" s="224"/>
      <c r="Q8" s="18"/>
      <c r="R8" s="18"/>
      <c r="S8" s="18"/>
      <c r="T8" s="18"/>
      <c r="U8" s="18"/>
    </row>
    <row r="9" spans="1:21" ht="43.5" x14ac:dyDescent="0.35">
      <c r="A9" s="73" t="s">
        <v>34</v>
      </c>
      <c r="B9" s="73" t="s">
        <v>35</v>
      </c>
      <c r="C9" s="73" t="s">
        <v>36</v>
      </c>
      <c r="D9" s="73" t="s">
        <v>37</v>
      </c>
      <c r="E9" s="73" t="s">
        <v>38</v>
      </c>
      <c r="F9" s="73" t="s">
        <v>39</v>
      </c>
      <c r="G9" s="73" t="s">
        <v>40</v>
      </c>
      <c r="H9" s="73" t="s">
        <v>41</v>
      </c>
      <c r="I9" s="73" t="s">
        <v>42</v>
      </c>
      <c r="J9" s="73" t="s">
        <v>43</v>
      </c>
      <c r="K9" s="73" t="s">
        <v>44</v>
      </c>
      <c r="L9" s="73" t="s">
        <v>45</v>
      </c>
      <c r="M9" s="73" t="s">
        <v>46</v>
      </c>
      <c r="Q9" s="1" t="s">
        <v>47</v>
      </c>
      <c r="R9" s="2" t="str">
        <f>A12</f>
        <v>Significant Negative and Uncertain Effects</v>
      </c>
      <c r="S9" s="2" t="str">
        <f>A14</f>
        <v>Significant Positive Effects</v>
      </c>
      <c r="T9" s="2" t="str">
        <f>A16</f>
        <v>Potential Cumulative Effects Identified</v>
      </c>
    </row>
    <row r="10" spans="1:21" ht="153" customHeight="1" x14ac:dyDescent="0.35">
      <c r="A10" s="3" t="s">
        <v>48</v>
      </c>
      <c r="B10" s="3" t="s">
        <v>49</v>
      </c>
      <c r="C10" s="24" t="s">
        <v>50</v>
      </c>
      <c r="D10" s="3" t="s">
        <v>51</v>
      </c>
      <c r="E10" s="233" t="s">
        <v>52</v>
      </c>
      <c r="F10" s="234"/>
      <c r="G10" s="234"/>
      <c r="H10" s="234"/>
      <c r="I10" s="235"/>
      <c r="J10" s="14" t="s">
        <v>53</v>
      </c>
      <c r="K10" s="14" t="s">
        <v>54</v>
      </c>
      <c r="L10" s="23" t="s">
        <v>55</v>
      </c>
      <c r="M10" s="14" t="s">
        <v>56</v>
      </c>
      <c r="Q10" s="10" t="e">
        <f>MATCH($C$3,#REF!, 0)</f>
        <v>#REF!</v>
      </c>
      <c r="R10" s="12" t="str">
        <f>IF(E10='Drop downs'!$B$6,"",IF(OR(J10='Drop downs'!$G$7, J10='Drop downs'!$G$5),Methodology!B10&amp;": "&amp;Methodology!K10&amp;"", ""))</f>
        <v/>
      </c>
      <c r="S10" s="12" t="str">
        <f>IF(E10='Drop downs'!$B$6,"",IF(OR(J10='Drop downs'!$G$2), Methodology!B10&amp;": "&amp;Methodology!K10&amp;"", ""))</f>
        <v/>
      </c>
      <c r="T10" s="12" t="str">
        <f>IF(Methodology!E10='Drop downs'!$B$6,Methodology!B10&amp;": "&amp;Methodology!K10&amp;"","")</f>
        <v/>
      </c>
    </row>
    <row r="12" spans="1:21" x14ac:dyDescent="0.35">
      <c r="A12" s="231" t="s">
        <v>57</v>
      </c>
      <c r="B12" s="231"/>
      <c r="C12" s="231"/>
      <c r="D12" s="231"/>
      <c r="E12" s="231"/>
      <c r="F12" s="231"/>
      <c r="G12" s="231"/>
      <c r="H12" s="231"/>
      <c r="I12" s="231"/>
      <c r="J12" s="231"/>
      <c r="K12" s="231"/>
      <c r="L12" s="231"/>
      <c r="M12" s="231"/>
      <c r="Q12" s="2"/>
    </row>
    <row r="13" spans="1:21" s="2" customFormat="1" ht="40.4" customHeight="1" x14ac:dyDescent="0.35">
      <c r="A13" s="236" t="s">
        <v>58</v>
      </c>
      <c r="B13" s="236"/>
      <c r="C13" s="236"/>
      <c r="D13" s="236"/>
      <c r="E13" s="236"/>
      <c r="F13" s="236"/>
      <c r="G13" s="236"/>
      <c r="H13" s="236"/>
      <c r="I13" s="236"/>
      <c r="J13" s="236"/>
      <c r="K13" s="236"/>
      <c r="L13" s="236"/>
      <c r="M13" s="236"/>
    </row>
    <row r="14" spans="1:21" x14ac:dyDescent="0.35">
      <c r="A14" s="231" t="s">
        <v>59</v>
      </c>
      <c r="B14" s="231"/>
      <c r="C14" s="231"/>
      <c r="D14" s="231"/>
      <c r="E14" s="231"/>
      <c r="F14" s="231"/>
      <c r="G14" s="231"/>
      <c r="H14" s="231"/>
      <c r="I14" s="231"/>
      <c r="J14" s="231"/>
      <c r="K14" s="231"/>
      <c r="L14" s="231"/>
      <c r="M14" s="231"/>
      <c r="Q14" s="2"/>
    </row>
    <row r="15" spans="1:21" ht="40.4" customHeight="1" x14ac:dyDescent="0.35">
      <c r="A15" s="236" t="s">
        <v>60</v>
      </c>
      <c r="B15" s="236"/>
      <c r="C15" s="236"/>
      <c r="D15" s="236"/>
      <c r="E15" s="236"/>
      <c r="F15" s="236"/>
      <c r="G15" s="236"/>
      <c r="H15" s="236"/>
      <c r="I15" s="236"/>
      <c r="J15" s="236"/>
      <c r="K15" s="236"/>
      <c r="L15" s="236"/>
      <c r="M15" s="236"/>
      <c r="Q15" s="2"/>
    </row>
    <row r="16" spans="1:21" x14ac:dyDescent="0.35">
      <c r="A16" s="231" t="s">
        <v>61</v>
      </c>
      <c r="B16" s="231"/>
      <c r="C16" s="231"/>
      <c r="D16" s="231"/>
      <c r="E16" s="231"/>
      <c r="F16" s="231"/>
      <c r="G16" s="231"/>
      <c r="H16" s="231"/>
      <c r="I16" s="231"/>
      <c r="J16" s="231"/>
      <c r="K16" s="231"/>
      <c r="L16" s="231"/>
      <c r="M16" s="231"/>
      <c r="Q16" s="2"/>
    </row>
    <row r="17" spans="1:17" ht="40.4" customHeight="1" x14ac:dyDescent="0.35">
      <c r="A17" s="232" t="s">
        <v>62</v>
      </c>
      <c r="B17" s="232"/>
      <c r="C17" s="232"/>
      <c r="D17" s="232"/>
      <c r="E17" s="232"/>
      <c r="F17" s="232"/>
      <c r="G17" s="232"/>
      <c r="H17" s="232"/>
      <c r="I17" s="232"/>
      <c r="J17" s="232"/>
      <c r="K17" s="232"/>
      <c r="L17" s="232"/>
      <c r="M17" s="232"/>
      <c r="Q17" s="2"/>
    </row>
    <row r="18" spans="1:17" x14ac:dyDescent="0.35">
      <c r="A18" s="231" t="s">
        <v>63</v>
      </c>
      <c r="B18" s="231"/>
      <c r="C18" s="231"/>
      <c r="D18" s="231"/>
      <c r="E18" s="231"/>
      <c r="F18" s="231"/>
      <c r="G18" s="231"/>
      <c r="H18" s="231"/>
      <c r="I18" s="231"/>
      <c r="J18" s="231"/>
      <c r="K18" s="231"/>
      <c r="L18" s="231"/>
      <c r="M18" s="231"/>
      <c r="Q18" s="2"/>
    </row>
    <row r="19" spans="1:17" ht="40.4" customHeight="1" x14ac:dyDescent="0.35">
      <c r="A19" s="232" t="s">
        <v>64</v>
      </c>
      <c r="B19" s="232"/>
      <c r="C19" s="232"/>
      <c r="D19" s="232"/>
      <c r="E19" s="232"/>
      <c r="F19" s="232"/>
      <c r="G19" s="232"/>
      <c r="H19" s="232"/>
      <c r="I19" s="232"/>
      <c r="J19" s="232"/>
      <c r="K19" s="232"/>
      <c r="L19" s="232"/>
      <c r="M19" s="232"/>
      <c r="Q19" s="2"/>
    </row>
    <row r="20" spans="1:17" x14ac:dyDescent="0.35">
      <c r="Q20" s="2"/>
    </row>
  </sheetData>
  <sheetProtection algorithmName="SHA-512" hashValue="DVJiA5achgNZMoa6ZH7YarWe7igIEns5v5MIouJOr2Cmona8t5qKdWHjQYwZr1BAHNwUqtTFLhEVjQTmoHrRtw==" saltValue="REZPa/5skIvObIuXU3laGQ==" spinCount="100000" sheet="1" objects="1" scenarios="1"/>
  <autoFilter ref="A9:M10" xr:uid="{D2C47CAF-421C-4D58-AA7A-22430CCF83D7}"/>
  <mergeCells count="15">
    <mergeCell ref="A16:M16"/>
    <mergeCell ref="A17:M17"/>
    <mergeCell ref="A18:M18"/>
    <mergeCell ref="A19:M19"/>
    <mergeCell ref="E10:I10"/>
    <mergeCell ref="A12:M12"/>
    <mergeCell ref="A13:M13"/>
    <mergeCell ref="A14:M14"/>
    <mergeCell ref="A15:M15"/>
    <mergeCell ref="E8:M8"/>
    <mergeCell ref="A8:D8"/>
    <mergeCell ref="C3:F3"/>
    <mergeCell ref="C4:F4"/>
    <mergeCell ref="C5:F5"/>
    <mergeCell ref="C6:F6"/>
  </mergeCells>
  <conditionalFormatting sqref="J10">
    <cfRule type="cellIs" dxfId="5248" priority="10" operator="equal">
      <formula>"Significant Negative"</formula>
    </cfRule>
    <cfRule type="cellIs" dxfId="5247" priority="11" operator="equal">
      <formula>"Minor Negative"</formula>
    </cfRule>
    <cfRule type="cellIs" dxfId="5246" priority="12" operator="equal">
      <formula>"Uncertain"</formula>
    </cfRule>
    <cfRule type="cellIs" dxfId="5245" priority="13" operator="equal">
      <formula>"Neutral"</formula>
    </cfRule>
    <cfRule type="cellIs" dxfId="5244" priority="14" operator="equal">
      <formula>"Minor Positive"</formula>
    </cfRule>
    <cfRule type="cellIs" dxfId="5243" priority="15" operator="equal">
      <formula>"Significant Positive"</formula>
    </cfRule>
  </conditionalFormatting>
  <pageMargins left="0.7" right="0.7" top="0.75" bottom="0.75" header="0.3" footer="0.3"/>
  <pageSetup orientation="portrait" horizontalDpi="4294967293" verticalDpi="4294967293"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3EC3C-1EF8-490C-AEE9-D416AB194AA3}">
  <sheetPr codeName="Sheet102">
    <tabColor theme="4" tint="0.79998168889431442"/>
  </sheetPr>
  <dimension ref="A1:V98"/>
  <sheetViews>
    <sheetView topLeftCell="A48" zoomScale="70" zoomScaleNormal="70" workbookViewId="0">
      <selection activeCell="D33" sqref="D33"/>
    </sheetView>
  </sheetViews>
  <sheetFormatPr defaultColWidth="8.54296875" defaultRowHeight="14.5" x14ac:dyDescent="0.35"/>
  <cols>
    <col min="1" max="1" width="46.453125" bestFit="1" customWidth="1"/>
    <col min="2" max="2" width="6.179687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70.1796875" customWidth="1"/>
    <col min="12" max="12" width="16.54296875" customWidth="1"/>
    <col min="13" max="14" width="41.453125" customWidth="1"/>
    <col min="15" max="16" width="9.453125" customWidth="1"/>
    <col min="17" max="18" width="8.54296875" hidden="1" customWidth="1"/>
    <col min="19" max="19" width="20.54296875" hidden="1" customWidth="1"/>
    <col min="20" max="20" width="12.54296875" hidden="1" customWidth="1"/>
    <col min="21" max="21" width="21" hidden="1" customWidth="1"/>
    <col min="22" max="22" width="12.54296875" hidden="1" customWidth="1"/>
    <col min="23" max="23" width="0" hidden="1" customWidth="1"/>
  </cols>
  <sheetData>
    <row r="1" spans="1:22" x14ac:dyDescent="0.35">
      <c r="A1" s="74" t="s">
        <v>28</v>
      </c>
      <c r="C1" s="263" t="s">
        <v>644</v>
      </c>
      <c r="D1" s="263"/>
      <c r="E1" s="263"/>
      <c r="F1" s="264"/>
      <c r="G1" s="16"/>
      <c r="I1" s="7"/>
      <c r="J1" s="7"/>
      <c r="K1" s="7"/>
    </row>
    <row r="2" spans="1:22" x14ac:dyDescent="0.35">
      <c r="A2" s="74" t="s">
        <v>29</v>
      </c>
      <c r="B2" s="9"/>
      <c r="C2" s="263" t="s">
        <v>637</v>
      </c>
      <c r="D2" s="263"/>
      <c r="E2" s="263"/>
      <c r="F2" s="264"/>
      <c r="I2" s="8"/>
      <c r="J2" s="8"/>
      <c r="K2" s="8"/>
    </row>
    <row r="3" spans="1:22" ht="43.5" customHeight="1" x14ac:dyDescent="0.35">
      <c r="A3" s="75" t="s">
        <v>30</v>
      </c>
      <c r="B3" s="4"/>
      <c r="C3" s="263" t="s">
        <v>645</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S6" s="18"/>
      <c r="T6" s="18"/>
      <c r="U6" s="18"/>
      <c r="V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S7" s="2" t="str">
        <f>A89</f>
        <v>Significant Negative and Uncertain Effects</v>
      </c>
      <c r="T7" s="2" t="str">
        <f>A91</f>
        <v>Significant Positive Effects</v>
      </c>
      <c r="U7" s="2" t="str">
        <f>A93</f>
        <v>Potential Cumulative Effects Identified</v>
      </c>
      <c r="V7" t="s">
        <v>320</v>
      </c>
    </row>
    <row r="8" spans="1:22" ht="29.15" customHeight="1" x14ac:dyDescent="0.35">
      <c r="A8" s="316" t="s">
        <v>251</v>
      </c>
      <c r="B8" s="327" t="s">
        <v>116</v>
      </c>
      <c r="C8" s="86" t="s">
        <v>321</v>
      </c>
      <c r="D8" s="86" t="s">
        <v>250</v>
      </c>
      <c r="E8" s="325" t="s">
        <v>418</v>
      </c>
      <c r="F8" s="325" t="s">
        <v>441</v>
      </c>
      <c r="G8" s="325" t="s">
        <v>519</v>
      </c>
      <c r="H8" s="325" t="s">
        <v>477</v>
      </c>
      <c r="I8" s="325" t="s">
        <v>436</v>
      </c>
      <c r="J8" s="310" t="s">
        <v>157</v>
      </c>
      <c r="K8" s="319" t="s">
        <v>646</v>
      </c>
      <c r="L8" s="310"/>
      <c r="M8" s="314"/>
      <c r="N8" s="330"/>
      <c r="S8" s="12" t="str">
        <f>IF(OR(J8='Drop downs'!$G$7,J8='Drop downs'!$G$5), B8&amp;": "&amp;K8&amp;CHAR(10),"")</f>
        <v/>
      </c>
      <c r="T8" s="12" t="str">
        <f>IF(J8='Drop downs'!$G$2,B8&amp;": "&amp;K8&amp;""," ")</f>
        <v xml:space="preserve"> </v>
      </c>
      <c r="U8" s="12" t="str">
        <f>IF(HE1_Heritage_Assets!E8='Drop downs'!$B$6,HE1_Heritage_Assets!B8&amp;": "&amp;HE1_Heritage_Assets!K8&amp;"","")</f>
        <v/>
      </c>
      <c r="V8" t="str">
        <f>IF(N8&gt;0,B8&amp;":"&amp;N8&amp;"
","")</f>
        <v/>
      </c>
    </row>
    <row r="9" spans="1:22" x14ac:dyDescent="0.35">
      <c r="A9" s="317"/>
      <c r="B9" s="328"/>
      <c r="C9" s="24" t="s">
        <v>322</v>
      </c>
      <c r="D9" s="24" t="s">
        <v>254</v>
      </c>
      <c r="E9" s="326"/>
      <c r="F9" s="326"/>
      <c r="G9" s="326"/>
      <c r="H9" s="326"/>
      <c r="I9" s="326"/>
      <c r="J9" s="298"/>
      <c r="K9" s="236"/>
      <c r="L9" s="298"/>
      <c r="M9" s="233"/>
      <c r="N9" s="331"/>
      <c r="S9" s="12"/>
      <c r="T9" s="12"/>
      <c r="U9" s="12"/>
    </row>
    <row r="10" spans="1:22" x14ac:dyDescent="0.35">
      <c r="A10" s="317"/>
      <c r="B10" s="328"/>
      <c r="C10" s="24" t="s">
        <v>323</v>
      </c>
      <c r="D10" s="24" t="s">
        <v>254</v>
      </c>
      <c r="E10" s="326"/>
      <c r="F10" s="326"/>
      <c r="G10" s="326"/>
      <c r="H10" s="326"/>
      <c r="I10" s="326"/>
      <c r="J10" s="298"/>
      <c r="K10" s="236"/>
      <c r="L10" s="298"/>
      <c r="M10" s="233"/>
      <c r="N10" s="331"/>
      <c r="S10" s="12"/>
      <c r="T10" s="12"/>
      <c r="U10" s="12"/>
    </row>
    <row r="11" spans="1:22" x14ac:dyDescent="0.35">
      <c r="A11" s="317"/>
      <c r="B11" s="328"/>
      <c r="C11" s="24" t="s">
        <v>324</v>
      </c>
      <c r="D11" s="24" t="s">
        <v>254</v>
      </c>
      <c r="E11" s="326"/>
      <c r="F11" s="326"/>
      <c r="G11" s="326"/>
      <c r="H11" s="326"/>
      <c r="I11" s="326"/>
      <c r="J11" s="298"/>
      <c r="K11" s="236"/>
      <c r="L11" s="298"/>
      <c r="M11" s="233"/>
      <c r="N11" s="331"/>
      <c r="S11" s="12"/>
      <c r="T11" s="12"/>
      <c r="U11" s="12"/>
    </row>
    <row r="12" spans="1:22" x14ac:dyDescent="0.35">
      <c r="A12" s="317"/>
      <c r="B12" s="328"/>
      <c r="C12" s="24" t="s">
        <v>325</v>
      </c>
      <c r="D12" s="24" t="s">
        <v>254</v>
      </c>
      <c r="E12" s="326"/>
      <c r="F12" s="326"/>
      <c r="G12" s="326"/>
      <c r="H12" s="326"/>
      <c r="I12" s="326"/>
      <c r="J12" s="298"/>
      <c r="K12" s="236"/>
      <c r="L12" s="298"/>
      <c r="M12" s="233"/>
      <c r="N12" s="331"/>
      <c r="S12" s="12"/>
      <c r="T12" s="12"/>
      <c r="U12" s="12"/>
    </row>
    <row r="13" spans="1:22" x14ac:dyDescent="0.35">
      <c r="A13" s="317"/>
      <c r="B13" s="328"/>
      <c r="C13" s="24" t="s">
        <v>326</v>
      </c>
      <c r="D13" s="24" t="s">
        <v>254</v>
      </c>
      <c r="E13" s="326"/>
      <c r="F13" s="326"/>
      <c r="G13" s="326"/>
      <c r="H13" s="326"/>
      <c r="I13" s="326"/>
      <c r="J13" s="298"/>
      <c r="K13" s="236"/>
      <c r="L13" s="298"/>
      <c r="M13" s="233"/>
      <c r="N13" s="331"/>
      <c r="S13" s="12"/>
      <c r="T13" s="12"/>
      <c r="U13" s="12"/>
    </row>
    <row r="14" spans="1:22" ht="29" x14ac:dyDescent="0.35">
      <c r="A14" s="317"/>
      <c r="B14" s="328"/>
      <c r="C14" s="24" t="s">
        <v>327</v>
      </c>
      <c r="D14" s="24" t="s">
        <v>254</v>
      </c>
      <c r="E14" s="326"/>
      <c r="F14" s="326"/>
      <c r="G14" s="326"/>
      <c r="H14" s="326"/>
      <c r="I14" s="326"/>
      <c r="J14" s="298"/>
      <c r="K14" s="236"/>
      <c r="L14" s="298"/>
      <c r="M14" s="233"/>
      <c r="N14" s="331"/>
      <c r="S14" s="12"/>
      <c r="T14" s="12"/>
      <c r="U14" s="12"/>
    </row>
    <row r="15" spans="1:22" x14ac:dyDescent="0.35">
      <c r="A15" s="317"/>
      <c r="B15" s="328"/>
      <c r="C15" s="24" t="s">
        <v>328</v>
      </c>
      <c r="D15" s="24" t="s">
        <v>254</v>
      </c>
      <c r="E15" s="326"/>
      <c r="F15" s="326"/>
      <c r="G15" s="326"/>
      <c r="H15" s="326"/>
      <c r="I15" s="326"/>
      <c r="J15" s="298"/>
      <c r="K15" s="236"/>
      <c r="L15" s="298"/>
      <c r="M15" s="233"/>
      <c r="N15" s="331"/>
      <c r="S15" s="12"/>
      <c r="T15" s="12"/>
      <c r="U15" s="12"/>
    </row>
    <row r="16" spans="1:22" ht="29" x14ac:dyDescent="0.35">
      <c r="A16" s="317"/>
      <c r="B16" s="328"/>
      <c r="C16" s="24" t="s">
        <v>329</v>
      </c>
      <c r="D16" s="24" t="s">
        <v>254</v>
      </c>
      <c r="E16" s="326"/>
      <c r="F16" s="326"/>
      <c r="G16" s="326"/>
      <c r="H16" s="326"/>
      <c r="I16" s="326"/>
      <c r="J16" s="298"/>
      <c r="K16" s="236"/>
      <c r="L16" s="298"/>
      <c r="M16" s="233"/>
      <c r="N16" s="331"/>
      <c r="S16" s="12"/>
      <c r="T16" s="12"/>
      <c r="U16" s="12"/>
    </row>
    <row r="17" spans="1:22" ht="15" thickBot="1" x14ac:dyDescent="0.4">
      <c r="A17" s="318"/>
      <c r="B17" s="267"/>
      <c r="C17" s="19" t="s">
        <v>330</v>
      </c>
      <c r="D17" s="24" t="s">
        <v>254</v>
      </c>
      <c r="E17" s="258"/>
      <c r="F17" s="258"/>
      <c r="G17" s="258"/>
      <c r="H17" s="258"/>
      <c r="I17" s="258"/>
      <c r="J17" s="270"/>
      <c r="K17" s="320"/>
      <c r="L17" s="270"/>
      <c r="M17" s="315"/>
      <c r="N17" s="332"/>
      <c r="S17" s="12"/>
      <c r="T17" s="12"/>
      <c r="U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435</v>
      </c>
      <c r="L18" s="310"/>
      <c r="M18" s="314"/>
      <c r="N18" s="330"/>
      <c r="S18" s="12" t="str">
        <f>IF(OR(J18='Drop downs'!$G$7,J18='Drop downs'!$G$5), B18&amp;": "&amp;K18&amp;CHAR(10),"")</f>
        <v/>
      </c>
      <c r="T18" s="12" t="str">
        <f>IF(J18='Drop downs'!$G$2,B18&amp;": "&amp;K18&amp;""," ")</f>
        <v xml:space="preserve"> </v>
      </c>
      <c r="U18" s="12" t="str">
        <f>IF(HE1_Heritage_Assets!E18='Drop downs'!$B$6,HE1_Heritage_Assets!B18&amp;": "&amp;HE1_Heritage_Assets!K18&amp;"","")</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S19" s="12"/>
      <c r="T19" s="12"/>
      <c r="U19" s="12"/>
    </row>
    <row r="20" spans="1:22" ht="72.5" x14ac:dyDescent="0.35">
      <c r="A20" s="316" t="s">
        <v>334</v>
      </c>
      <c r="B20" s="307" t="s">
        <v>118</v>
      </c>
      <c r="C20" s="79" t="s">
        <v>335</v>
      </c>
      <c r="D20" s="86" t="s">
        <v>254</v>
      </c>
      <c r="E20" s="310" t="s">
        <v>101</v>
      </c>
      <c r="F20" s="310" t="s">
        <v>101</v>
      </c>
      <c r="G20" s="310" t="s">
        <v>101</v>
      </c>
      <c r="H20" s="310" t="s">
        <v>101</v>
      </c>
      <c r="I20" s="310" t="s">
        <v>101</v>
      </c>
      <c r="J20" s="310" t="s">
        <v>159</v>
      </c>
      <c r="K20" s="319" t="s">
        <v>435</v>
      </c>
      <c r="L20" s="310"/>
      <c r="M20" s="314"/>
      <c r="N20" s="330"/>
      <c r="S20" s="12" t="str">
        <f>IF(OR(J20='Drop downs'!$G$7,J20='Drop downs'!$G$5), B20&amp;": "&amp;K20&amp;CHAR(10),"")</f>
        <v/>
      </c>
      <c r="T20" s="12" t="str">
        <f>IF(J20='Drop downs'!$G$2,B20&amp;": "&amp;K20&amp;""," ")</f>
        <v xml:space="preserve"> </v>
      </c>
      <c r="U20" s="12" t="str">
        <f>IF(HE1_Heritage_Assets!E20='Drop downs'!$B$6,HE1_Heritage_Assets!B20&amp;": "&amp;HE1_Heritage_Assets!K20&amp;"","")</f>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S21" s="12"/>
      <c r="T21" s="12"/>
      <c r="U21" s="12"/>
    </row>
    <row r="22" spans="1:22" ht="14.5" customHeight="1" x14ac:dyDescent="0.35">
      <c r="A22" s="317"/>
      <c r="B22" s="308"/>
      <c r="C22" s="3" t="s">
        <v>337</v>
      </c>
      <c r="D22" s="24" t="s">
        <v>254</v>
      </c>
      <c r="E22" s="298"/>
      <c r="F22" s="298"/>
      <c r="G22" s="298"/>
      <c r="H22" s="298"/>
      <c r="I22" s="298"/>
      <c r="J22" s="298"/>
      <c r="K22" s="236"/>
      <c r="L22" s="298"/>
      <c r="M22" s="233"/>
      <c r="N22" s="331"/>
      <c r="S22" s="12"/>
      <c r="T22" s="12"/>
      <c r="U22" s="12"/>
    </row>
    <row r="23" spans="1:22" x14ac:dyDescent="0.35">
      <c r="A23" s="317"/>
      <c r="B23" s="308"/>
      <c r="C23" s="3" t="s">
        <v>338</v>
      </c>
      <c r="D23" s="24" t="s">
        <v>254</v>
      </c>
      <c r="E23" s="298"/>
      <c r="F23" s="298"/>
      <c r="G23" s="298"/>
      <c r="H23" s="298"/>
      <c r="I23" s="298"/>
      <c r="J23" s="298"/>
      <c r="K23" s="236"/>
      <c r="L23" s="298"/>
      <c r="M23" s="233"/>
      <c r="N23" s="331"/>
      <c r="S23" s="12"/>
      <c r="T23" s="12"/>
      <c r="U23" s="12"/>
    </row>
    <row r="24" spans="1:22" ht="14.5" customHeight="1" x14ac:dyDescent="0.35">
      <c r="A24" s="317"/>
      <c r="B24" s="308"/>
      <c r="C24" s="3" t="s">
        <v>339</v>
      </c>
      <c r="D24" s="24" t="s">
        <v>254</v>
      </c>
      <c r="E24" s="298"/>
      <c r="F24" s="298"/>
      <c r="G24" s="298"/>
      <c r="H24" s="298"/>
      <c r="I24" s="298"/>
      <c r="J24" s="298"/>
      <c r="K24" s="236"/>
      <c r="L24" s="298"/>
      <c r="M24" s="233"/>
      <c r="N24" s="331"/>
      <c r="S24" s="12"/>
      <c r="T24" s="12"/>
      <c r="U24" s="12"/>
    </row>
    <row r="25" spans="1:22" ht="29" x14ac:dyDescent="0.35">
      <c r="A25" s="317"/>
      <c r="B25" s="308"/>
      <c r="C25" s="3" t="s">
        <v>340</v>
      </c>
      <c r="D25" s="24" t="s">
        <v>254</v>
      </c>
      <c r="E25" s="298"/>
      <c r="F25" s="298"/>
      <c r="G25" s="298"/>
      <c r="H25" s="298"/>
      <c r="I25" s="298"/>
      <c r="J25" s="298"/>
      <c r="K25" s="236"/>
      <c r="L25" s="298"/>
      <c r="M25" s="233"/>
      <c r="N25" s="331"/>
      <c r="S25" s="12"/>
      <c r="T25" s="12"/>
      <c r="U25" s="12"/>
    </row>
    <row r="26" spans="1:22" ht="14.5" customHeight="1" x14ac:dyDescent="0.35">
      <c r="A26" s="317"/>
      <c r="B26" s="308"/>
      <c r="C26" s="3" t="s">
        <v>341</v>
      </c>
      <c r="D26" s="24" t="s">
        <v>254</v>
      </c>
      <c r="E26" s="298"/>
      <c r="F26" s="298"/>
      <c r="G26" s="298"/>
      <c r="H26" s="298"/>
      <c r="I26" s="298"/>
      <c r="J26" s="298"/>
      <c r="K26" s="236"/>
      <c r="L26" s="298"/>
      <c r="M26" s="233"/>
      <c r="N26" s="331"/>
      <c r="S26" s="12"/>
      <c r="T26" s="12"/>
      <c r="U26" s="12"/>
    </row>
    <row r="27" spans="1:22" ht="29.5" thickBot="1" x14ac:dyDescent="0.4">
      <c r="A27" s="318"/>
      <c r="B27" s="309"/>
      <c r="C27" s="15" t="s">
        <v>342</v>
      </c>
      <c r="D27" s="24" t="s">
        <v>254</v>
      </c>
      <c r="E27" s="270"/>
      <c r="F27" s="270"/>
      <c r="G27" s="270"/>
      <c r="H27" s="270"/>
      <c r="I27" s="270"/>
      <c r="J27" s="270"/>
      <c r="K27" s="320"/>
      <c r="L27" s="270"/>
      <c r="M27" s="315"/>
      <c r="N27" s="332"/>
      <c r="S27" s="12"/>
      <c r="T27" s="12"/>
      <c r="U27" s="12"/>
    </row>
    <row r="28" spans="1:22" ht="29" x14ac:dyDescent="0.35">
      <c r="A28" s="316" t="s">
        <v>343</v>
      </c>
      <c r="B28" s="307" t="s">
        <v>119</v>
      </c>
      <c r="C28" s="85" t="s">
        <v>344</v>
      </c>
      <c r="D28" s="79" t="s">
        <v>254</v>
      </c>
      <c r="E28" s="310" t="s">
        <v>101</v>
      </c>
      <c r="F28" s="310" t="s">
        <v>101</v>
      </c>
      <c r="G28" s="310" t="s">
        <v>101</v>
      </c>
      <c r="H28" s="310" t="s">
        <v>101</v>
      </c>
      <c r="I28" s="310" t="s">
        <v>101</v>
      </c>
      <c r="J28" s="310" t="s">
        <v>159</v>
      </c>
      <c r="K28" s="319" t="s">
        <v>435</v>
      </c>
      <c r="L28" s="310"/>
      <c r="M28" s="314"/>
      <c r="N28" s="330"/>
      <c r="S28" s="12" t="str">
        <f>IF(OR(J28='Drop downs'!$G$7,J28='Drop downs'!$G$5), B28&amp;": "&amp;K28&amp;CHAR(10),"")</f>
        <v/>
      </c>
      <c r="T28" s="12" t="str">
        <f>IF(J28='Drop downs'!$G$2,B28&amp;": "&amp;K28&amp;""," ")</f>
        <v xml:space="preserve"> </v>
      </c>
      <c r="U28" s="12" t="str">
        <f>IF(HE1_Heritage_Assets!E28='Drop downs'!$B$6,HE1_Heritage_Assets!B28&amp;": "&amp;HE1_Heritage_Assets!K28&amp;"","")</f>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S29" s="12"/>
      <c r="T29" s="12"/>
      <c r="U29" s="12"/>
    </row>
    <row r="30" spans="1:22" x14ac:dyDescent="0.35">
      <c r="A30" s="317"/>
      <c r="B30" s="308"/>
      <c r="C30" s="83" t="s">
        <v>346</v>
      </c>
      <c r="D30" s="3" t="s">
        <v>254</v>
      </c>
      <c r="E30" s="298"/>
      <c r="F30" s="298"/>
      <c r="G30" s="298"/>
      <c r="H30" s="298"/>
      <c r="I30" s="298"/>
      <c r="J30" s="298"/>
      <c r="K30" s="236"/>
      <c r="L30" s="298"/>
      <c r="M30" s="233"/>
      <c r="N30" s="331"/>
      <c r="S30" s="12"/>
      <c r="T30" s="12"/>
      <c r="U30" s="12"/>
    </row>
    <row r="31" spans="1:22" ht="30" customHeight="1" x14ac:dyDescent="0.35">
      <c r="A31" s="317"/>
      <c r="B31" s="308"/>
      <c r="C31" s="83" t="s">
        <v>347</v>
      </c>
      <c r="D31" s="3" t="s">
        <v>254</v>
      </c>
      <c r="E31" s="298"/>
      <c r="F31" s="298"/>
      <c r="G31" s="298"/>
      <c r="H31" s="298"/>
      <c r="I31" s="298"/>
      <c r="J31" s="298"/>
      <c r="K31" s="236"/>
      <c r="L31" s="298"/>
      <c r="M31" s="233"/>
      <c r="N31" s="331"/>
      <c r="S31" s="12"/>
      <c r="T31" s="12"/>
      <c r="U31" s="12"/>
    </row>
    <row r="32" spans="1:22" x14ac:dyDescent="0.35">
      <c r="A32" s="317"/>
      <c r="B32" s="308"/>
      <c r="C32" s="83" t="s">
        <v>348</v>
      </c>
      <c r="D32" s="3" t="s">
        <v>254</v>
      </c>
      <c r="E32" s="298"/>
      <c r="F32" s="298"/>
      <c r="G32" s="298"/>
      <c r="H32" s="298"/>
      <c r="I32" s="298"/>
      <c r="J32" s="298"/>
      <c r="K32" s="236"/>
      <c r="L32" s="298"/>
      <c r="M32" s="233"/>
      <c r="N32" s="331"/>
      <c r="S32" s="12"/>
      <c r="T32" s="12"/>
      <c r="U32" s="12"/>
    </row>
    <row r="33" spans="1:22" x14ac:dyDescent="0.35">
      <c r="A33" s="317"/>
      <c r="B33" s="308"/>
      <c r="C33" s="83" t="s">
        <v>349</v>
      </c>
      <c r="D33" s="3" t="s">
        <v>254</v>
      </c>
      <c r="E33" s="298"/>
      <c r="F33" s="298"/>
      <c r="G33" s="298"/>
      <c r="H33" s="298"/>
      <c r="I33" s="298"/>
      <c r="J33" s="298"/>
      <c r="K33" s="236"/>
      <c r="L33" s="298"/>
      <c r="M33" s="233"/>
      <c r="N33" s="331"/>
      <c r="S33" s="12"/>
      <c r="T33" s="12"/>
      <c r="U33" s="12"/>
    </row>
    <row r="34" spans="1:22" x14ac:dyDescent="0.35">
      <c r="A34" s="317"/>
      <c r="B34" s="308"/>
      <c r="C34" s="83" t="s">
        <v>350</v>
      </c>
      <c r="D34" s="3" t="s">
        <v>254</v>
      </c>
      <c r="E34" s="298"/>
      <c r="F34" s="298"/>
      <c r="G34" s="298"/>
      <c r="H34" s="298"/>
      <c r="I34" s="298"/>
      <c r="J34" s="298"/>
      <c r="K34" s="236"/>
      <c r="L34" s="298"/>
      <c r="M34" s="233"/>
      <c r="N34" s="331"/>
      <c r="S34" s="12"/>
      <c r="T34" s="12"/>
      <c r="U34" s="12"/>
    </row>
    <row r="35" spans="1:22" ht="15" thickBot="1" x14ac:dyDescent="0.4">
      <c r="A35" s="322"/>
      <c r="B35" s="309"/>
      <c r="C35" s="93" t="s">
        <v>351</v>
      </c>
      <c r="D35" s="3" t="s">
        <v>254</v>
      </c>
      <c r="E35" s="299"/>
      <c r="F35" s="299"/>
      <c r="G35" s="299"/>
      <c r="H35" s="299"/>
      <c r="I35" s="299"/>
      <c r="J35" s="299"/>
      <c r="K35" s="301"/>
      <c r="L35" s="299"/>
      <c r="M35" s="303"/>
      <c r="N35" s="333"/>
      <c r="S35" s="12"/>
      <c r="T35" s="12"/>
      <c r="U35" s="12"/>
    </row>
    <row r="36" spans="1:22" ht="14.5" customHeight="1" x14ac:dyDescent="0.35">
      <c r="A36" s="321" t="s">
        <v>352</v>
      </c>
      <c r="B36" s="307" t="s">
        <v>120</v>
      </c>
      <c r="C36" s="82" t="s">
        <v>353</v>
      </c>
      <c r="D36" s="82" t="s">
        <v>254</v>
      </c>
      <c r="E36" s="272" t="s">
        <v>101</v>
      </c>
      <c r="F36" s="272" t="s">
        <v>101</v>
      </c>
      <c r="G36" s="272" t="s">
        <v>101</v>
      </c>
      <c r="H36" s="272" t="s">
        <v>101</v>
      </c>
      <c r="I36" s="272" t="s">
        <v>101</v>
      </c>
      <c r="J36" s="272" t="s">
        <v>159</v>
      </c>
      <c r="K36" s="300" t="s">
        <v>435</v>
      </c>
      <c r="L36" s="272"/>
      <c r="M36" s="302"/>
      <c r="N36" s="334"/>
      <c r="S36" s="12" t="str">
        <f>IF(OR(J36='Drop downs'!$G$7,J36='Drop downs'!$G$5), B36&amp;": "&amp;K36&amp;CHAR(10),"")</f>
        <v/>
      </c>
      <c r="T36" s="12" t="str">
        <f>IF(J36='Drop downs'!$G$2,B36&amp;": "&amp;K36&amp;""," ")</f>
        <v xml:space="preserve"> </v>
      </c>
      <c r="U36" s="12" t="str">
        <f>IF(HE1_Heritage_Assets!E36='Drop downs'!$B$6,HE1_Heritage_Assets!B36&amp;": "&amp;HE1_Heritage_Assets!K36&amp;"","")</f>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S37" s="12"/>
      <c r="T37" s="12"/>
      <c r="U37" s="12"/>
    </row>
    <row r="38" spans="1:22" x14ac:dyDescent="0.35">
      <c r="A38" s="317"/>
      <c r="B38" s="308"/>
      <c r="C38" s="3" t="s">
        <v>355</v>
      </c>
      <c r="D38" s="3" t="s">
        <v>254</v>
      </c>
      <c r="E38" s="298"/>
      <c r="F38" s="298"/>
      <c r="G38" s="298"/>
      <c r="H38" s="298"/>
      <c r="I38" s="298"/>
      <c r="J38" s="298"/>
      <c r="K38" s="236"/>
      <c r="L38" s="298"/>
      <c r="M38" s="233"/>
      <c r="N38" s="331"/>
      <c r="S38" s="12"/>
      <c r="T38" s="12"/>
      <c r="U38" s="12"/>
    </row>
    <row r="39" spans="1:22" ht="29" x14ac:dyDescent="0.35">
      <c r="A39" s="317"/>
      <c r="B39" s="308"/>
      <c r="C39" s="3" t="s">
        <v>356</v>
      </c>
      <c r="D39" s="3" t="s">
        <v>254</v>
      </c>
      <c r="E39" s="298"/>
      <c r="F39" s="298"/>
      <c r="G39" s="298"/>
      <c r="H39" s="298"/>
      <c r="I39" s="298"/>
      <c r="J39" s="298"/>
      <c r="K39" s="236"/>
      <c r="L39" s="298"/>
      <c r="M39" s="233"/>
      <c r="N39" s="331"/>
      <c r="S39" s="12"/>
      <c r="T39" s="12"/>
      <c r="U39" s="12"/>
    </row>
    <row r="40" spans="1:22" ht="43.5" x14ac:dyDescent="0.35">
      <c r="A40" s="317"/>
      <c r="B40" s="308"/>
      <c r="C40" s="3" t="s">
        <v>357</v>
      </c>
      <c r="D40" s="3" t="s">
        <v>254</v>
      </c>
      <c r="E40" s="298"/>
      <c r="F40" s="298"/>
      <c r="G40" s="298"/>
      <c r="H40" s="298"/>
      <c r="I40" s="298"/>
      <c r="J40" s="298"/>
      <c r="K40" s="236"/>
      <c r="L40" s="298"/>
      <c r="M40" s="233"/>
      <c r="N40" s="331"/>
      <c r="S40" s="12"/>
      <c r="T40" s="12"/>
      <c r="U40" s="12"/>
    </row>
    <row r="41" spans="1:22" ht="29.5" thickBot="1" x14ac:dyDescent="0.4">
      <c r="A41" s="322"/>
      <c r="B41" s="309"/>
      <c r="C41" s="80" t="s">
        <v>358</v>
      </c>
      <c r="D41" s="3" t="s">
        <v>254</v>
      </c>
      <c r="E41" s="299"/>
      <c r="F41" s="299"/>
      <c r="G41" s="299"/>
      <c r="H41" s="299"/>
      <c r="I41" s="299"/>
      <c r="J41" s="299"/>
      <c r="K41" s="301"/>
      <c r="L41" s="299"/>
      <c r="M41" s="303"/>
      <c r="N41" s="333"/>
      <c r="S41" s="12"/>
      <c r="T41" s="12"/>
      <c r="U41" s="12"/>
    </row>
    <row r="42" spans="1:22" ht="29" x14ac:dyDescent="0.35">
      <c r="A42" s="321" t="s">
        <v>359</v>
      </c>
      <c r="B42" s="307" t="s">
        <v>121</v>
      </c>
      <c r="C42" s="82" t="s">
        <v>360</v>
      </c>
      <c r="D42" s="82" t="s">
        <v>254</v>
      </c>
      <c r="E42" s="272" t="s">
        <v>101</v>
      </c>
      <c r="F42" s="272" t="s">
        <v>101</v>
      </c>
      <c r="G42" s="272" t="s">
        <v>101</v>
      </c>
      <c r="H42" s="272" t="s">
        <v>101</v>
      </c>
      <c r="I42" s="272" t="s">
        <v>101</v>
      </c>
      <c r="J42" s="272" t="s">
        <v>159</v>
      </c>
      <c r="K42" s="300" t="s">
        <v>435</v>
      </c>
      <c r="L42" s="272"/>
      <c r="M42" s="302"/>
      <c r="N42" s="334"/>
      <c r="S42" s="12" t="str">
        <f>IF(OR(J42='Drop downs'!$G$7,J42='Drop downs'!$G$5), B42&amp;": "&amp;K42&amp;CHAR(10),"")</f>
        <v/>
      </c>
      <c r="T42" s="12" t="str">
        <f>IF(J42='Drop downs'!$G$2,B42&amp;": "&amp;K42&amp;""," ")</f>
        <v xml:space="preserve"> </v>
      </c>
      <c r="U42" s="12" t="str">
        <f>IF(HE1_Heritage_Assets!E42='Drop downs'!$B$6,HE1_Heritage_Assets!B42&amp;": "&amp;HE1_Heritage_Assets!K42&amp;"","")</f>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S43" s="12"/>
      <c r="T43" s="12"/>
      <c r="U43" s="12"/>
    </row>
    <row r="44" spans="1:22" x14ac:dyDescent="0.35">
      <c r="A44" s="317"/>
      <c r="B44" s="308"/>
      <c r="C44" s="3" t="s">
        <v>362</v>
      </c>
      <c r="D44" s="3" t="s">
        <v>254</v>
      </c>
      <c r="E44" s="298"/>
      <c r="F44" s="298"/>
      <c r="G44" s="298"/>
      <c r="H44" s="298"/>
      <c r="I44" s="298"/>
      <c r="J44" s="298"/>
      <c r="K44" s="236"/>
      <c r="L44" s="298"/>
      <c r="M44" s="233"/>
      <c r="N44" s="331"/>
      <c r="S44" s="12"/>
      <c r="T44" s="12"/>
      <c r="U44" s="12"/>
    </row>
    <row r="45" spans="1:22" x14ac:dyDescent="0.35">
      <c r="A45" s="317"/>
      <c r="B45" s="308"/>
      <c r="C45" s="3" t="s">
        <v>363</v>
      </c>
      <c r="D45" s="3" t="s">
        <v>254</v>
      </c>
      <c r="E45" s="298"/>
      <c r="F45" s="298"/>
      <c r="G45" s="298"/>
      <c r="H45" s="298"/>
      <c r="I45" s="298"/>
      <c r="J45" s="298"/>
      <c r="K45" s="236"/>
      <c r="L45" s="298"/>
      <c r="M45" s="233"/>
      <c r="N45" s="331"/>
      <c r="S45" s="12"/>
      <c r="T45" s="12"/>
      <c r="U45" s="12"/>
    </row>
    <row r="46" spans="1:22" ht="29.5" thickBot="1" x14ac:dyDescent="0.4">
      <c r="A46" s="322"/>
      <c r="B46" s="309"/>
      <c r="C46" s="80" t="s">
        <v>364</v>
      </c>
      <c r="D46" s="3" t="s">
        <v>254</v>
      </c>
      <c r="E46" s="299"/>
      <c r="F46" s="299"/>
      <c r="G46" s="299"/>
      <c r="H46" s="299"/>
      <c r="I46" s="299"/>
      <c r="J46" s="299"/>
      <c r="K46" s="301"/>
      <c r="L46" s="299"/>
      <c r="M46" s="303"/>
      <c r="N46" s="333"/>
      <c r="S46" s="12"/>
      <c r="T46" s="12"/>
      <c r="U46" s="12"/>
    </row>
    <row r="47" spans="1:22" ht="43.5" x14ac:dyDescent="0.35">
      <c r="A47" s="321" t="s">
        <v>365</v>
      </c>
      <c r="B47" s="307" t="s">
        <v>122</v>
      </c>
      <c r="C47" s="82" t="s">
        <v>366</v>
      </c>
      <c r="D47" s="82" t="s">
        <v>254</v>
      </c>
      <c r="E47" s="272" t="s">
        <v>101</v>
      </c>
      <c r="F47" s="272" t="s">
        <v>101</v>
      </c>
      <c r="G47" s="272" t="s">
        <v>101</v>
      </c>
      <c r="H47" s="272" t="s">
        <v>101</v>
      </c>
      <c r="I47" s="272" t="s">
        <v>101</v>
      </c>
      <c r="J47" s="272" t="s">
        <v>159</v>
      </c>
      <c r="K47" s="300" t="s">
        <v>435</v>
      </c>
      <c r="L47" s="272"/>
      <c r="M47" s="302"/>
      <c r="N47" s="334"/>
      <c r="S47" s="12" t="str">
        <f>IF(OR(J47='Drop downs'!$G$7,J47='Drop downs'!$G$5), B47&amp;": "&amp;K47&amp;CHAR(10),"")</f>
        <v/>
      </c>
      <c r="T47" s="12" t="str">
        <f>IF(J47='Drop downs'!$G$2,B47&amp;": "&amp;K47&amp;""," ")</f>
        <v xml:space="preserve"> </v>
      </c>
      <c r="U47" s="12" t="str">
        <f>IF(HE1_Heritage_Assets!E47='Drop downs'!$B$6,HE1_Heritage_Assets!B47&amp;": "&amp;HE1_Heritage_Assets!K47&amp;"","")</f>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15"/>
      <c r="N48" s="332"/>
      <c r="S48" s="12" t="str">
        <f>IF(OR(J48='Drop downs'!$G$7,J48='Drop downs'!$G$5), B48&amp;": "&amp;K48&amp;CHAR(10),"")</f>
        <v/>
      </c>
      <c r="T48" s="12" t="str">
        <f>IF(J48='Drop downs'!$G$2,B48&amp;": "&amp;K48&amp;""," ")</f>
        <v xml:space="preserve"> </v>
      </c>
      <c r="U48" s="12"/>
    </row>
    <row r="49" spans="1:22" ht="29" x14ac:dyDescent="0.35">
      <c r="A49" s="316" t="s">
        <v>368</v>
      </c>
      <c r="B49" s="307" t="s">
        <v>123</v>
      </c>
      <c r="C49" s="86" t="s">
        <v>369</v>
      </c>
      <c r="D49" s="86" t="s">
        <v>250</v>
      </c>
      <c r="E49" s="310" t="s">
        <v>418</v>
      </c>
      <c r="F49" s="310" t="s">
        <v>441</v>
      </c>
      <c r="G49" s="310" t="s">
        <v>519</v>
      </c>
      <c r="H49" s="310" t="s">
        <v>628</v>
      </c>
      <c r="I49" s="310" t="s">
        <v>422</v>
      </c>
      <c r="J49" s="310" t="s">
        <v>157</v>
      </c>
      <c r="K49" s="319" t="s">
        <v>647</v>
      </c>
      <c r="L49" s="310"/>
      <c r="M49" s="314"/>
      <c r="N49" s="330"/>
      <c r="S49" s="12" t="str">
        <f>IF(OR(J49='Drop downs'!$G$7,J49='Drop downs'!$G$5), B49&amp;": "&amp;K49&amp;CHAR(10),"")</f>
        <v/>
      </c>
      <c r="T49" s="12" t="str">
        <f>IF(J49='Drop downs'!$G$2,B49&amp;": "&amp;K49&amp;""," ")</f>
        <v xml:space="preserve"> </v>
      </c>
      <c r="U49" s="12" t="str">
        <f>IF(HE1_Heritage_Assets!E49='Drop downs'!$B$6,HE1_Heritage_Assets!B49&amp;": "&amp;HE1_Heritage_Assets!K49&amp;"","")</f>
        <v/>
      </c>
      <c r="V49" t="str">
        <f>IF(N49&gt;0,B49&amp;":"&amp;N49&amp;"
","")</f>
        <v/>
      </c>
    </row>
    <row r="50" spans="1:22" x14ac:dyDescent="0.35">
      <c r="A50" s="317"/>
      <c r="B50" s="308"/>
      <c r="C50" s="24" t="s">
        <v>370</v>
      </c>
      <c r="D50" s="24" t="s">
        <v>254</v>
      </c>
      <c r="E50" s="298"/>
      <c r="F50" s="298"/>
      <c r="G50" s="298"/>
      <c r="H50" s="298"/>
      <c r="I50" s="298"/>
      <c r="J50" s="298"/>
      <c r="K50" s="236"/>
      <c r="L50" s="298"/>
      <c r="M50" s="233"/>
      <c r="N50" s="331"/>
      <c r="S50" s="12"/>
      <c r="T50" s="12"/>
      <c r="U50" s="12"/>
    </row>
    <row r="51" spans="1:22" x14ac:dyDescent="0.35">
      <c r="A51" s="317"/>
      <c r="B51" s="308"/>
      <c r="C51" s="97" t="s">
        <v>371</v>
      </c>
      <c r="D51" s="24" t="s">
        <v>250</v>
      </c>
      <c r="E51" s="298"/>
      <c r="F51" s="298"/>
      <c r="G51" s="298"/>
      <c r="H51" s="298"/>
      <c r="I51" s="298"/>
      <c r="J51" s="298"/>
      <c r="K51" s="236"/>
      <c r="L51" s="298"/>
      <c r="M51" s="233"/>
      <c r="N51" s="331"/>
      <c r="S51" s="12"/>
      <c r="T51" s="12"/>
      <c r="U51" s="12"/>
    </row>
    <row r="52" spans="1:22" x14ac:dyDescent="0.35">
      <c r="A52" s="317"/>
      <c r="B52" s="308"/>
      <c r="C52" s="24" t="s">
        <v>372</v>
      </c>
      <c r="D52" s="24" t="s">
        <v>254</v>
      </c>
      <c r="E52" s="298"/>
      <c r="F52" s="298"/>
      <c r="G52" s="298"/>
      <c r="H52" s="298"/>
      <c r="I52" s="298"/>
      <c r="J52" s="298"/>
      <c r="K52" s="236"/>
      <c r="L52" s="298"/>
      <c r="M52" s="233"/>
      <c r="N52" s="331"/>
      <c r="S52" s="12"/>
      <c r="T52" s="12"/>
      <c r="U52" s="12"/>
    </row>
    <row r="53" spans="1:22" ht="15" thickBot="1" x14ac:dyDescent="0.4">
      <c r="A53" s="318"/>
      <c r="B53" s="309"/>
      <c r="C53" s="19" t="s">
        <v>373</v>
      </c>
      <c r="D53" s="19" t="s">
        <v>250</v>
      </c>
      <c r="E53" s="270"/>
      <c r="F53" s="270"/>
      <c r="G53" s="270"/>
      <c r="H53" s="270"/>
      <c r="I53" s="270"/>
      <c r="J53" s="270"/>
      <c r="K53" s="320"/>
      <c r="L53" s="270"/>
      <c r="M53" s="315"/>
      <c r="N53" s="332"/>
      <c r="S53" s="12"/>
      <c r="T53" s="12"/>
      <c r="U53" s="12"/>
    </row>
    <row r="54" spans="1:22" ht="29.25" customHeight="1" x14ac:dyDescent="0.35">
      <c r="A54" s="316" t="s">
        <v>374</v>
      </c>
      <c r="B54" s="307" t="s">
        <v>124</v>
      </c>
      <c r="C54" s="95" t="s">
        <v>375</v>
      </c>
      <c r="D54" s="86" t="s">
        <v>250</v>
      </c>
      <c r="E54" s="310" t="s">
        <v>418</v>
      </c>
      <c r="F54" s="310" t="s">
        <v>441</v>
      </c>
      <c r="G54" s="310" t="s">
        <v>519</v>
      </c>
      <c r="H54" s="310" t="s">
        <v>628</v>
      </c>
      <c r="I54" s="310" t="s">
        <v>422</v>
      </c>
      <c r="J54" s="310" t="s">
        <v>157</v>
      </c>
      <c r="K54" s="319" t="s">
        <v>648</v>
      </c>
      <c r="L54" s="310"/>
      <c r="M54" s="314"/>
      <c r="N54" s="330"/>
      <c r="S54" s="12" t="str">
        <f>IF(OR(J54='Drop downs'!$G$7,J54='Drop downs'!$G$5), B54&amp;": "&amp;K54&amp;CHAR(10),"")</f>
        <v/>
      </c>
      <c r="T54" s="12" t="str">
        <f>IF(J54='Drop downs'!$G$2,B54&amp;": "&amp;K54&amp;""," ")</f>
        <v xml:space="preserve"> </v>
      </c>
      <c r="U54" s="12" t="str">
        <f>IF(HE1_Heritage_Assets!E54='Drop downs'!$B$6,HE1_Heritage_Assets!B54&amp;": "&amp;HE1_Heritage_Assets!K54&amp;"","")</f>
        <v/>
      </c>
      <c r="V54" t="str">
        <f>IF(N54&gt;0,B54&amp;":"&amp;N54&amp;"
","")</f>
        <v/>
      </c>
    </row>
    <row r="55" spans="1:22" ht="14.5" customHeight="1" x14ac:dyDescent="0.35">
      <c r="A55" s="317"/>
      <c r="B55" s="308"/>
      <c r="C55" s="94" t="s">
        <v>376</v>
      </c>
      <c r="D55" s="24" t="s">
        <v>250</v>
      </c>
      <c r="E55" s="298"/>
      <c r="F55" s="298"/>
      <c r="G55" s="298"/>
      <c r="H55" s="298"/>
      <c r="I55" s="298"/>
      <c r="J55" s="298"/>
      <c r="K55" s="236"/>
      <c r="L55" s="298"/>
      <c r="M55" s="233"/>
      <c r="N55" s="331"/>
      <c r="S55" s="12"/>
      <c r="T55" s="12"/>
      <c r="U55" s="12"/>
    </row>
    <row r="56" spans="1:22" ht="29.5" thickBot="1" x14ac:dyDescent="0.4">
      <c r="A56" s="318"/>
      <c r="B56" s="309"/>
      <c r="C56" s="98" t="s">
        <v>377</v>
      </c>
      <c r="D56" s="19" t="s">
        <v>254</v>
      </c>
      <c r="E56" s="270"/>
      <c r="F56" s="270"/>
      <c r="G56" s="270"/>
      <c r="H56" s="270"/>
      <c r="I56" s="270"/>
      <c r="J56" s="270"/>
      <c r="K56" s="320"/>
      <c r="L56" s="270"/>
      <c r="M56" s="315"/>
      <c r="N56" s="332"/>
      <c r="S56" s="12"/>
      <c r="T56" s="12"/>
      <c r="U56" s="12"/>
    </row>
    <row r="57" spans="1:22" ht="14.5" customHeight="1" x14ac:dyDescent="0.35">
      <c r="A57" s="316" t="s">
        <v>378</v>
      </c>
      <c r="B57" s="307" t="s">
        <v>125</v>
      </c>
      <c r="C57" s="86" t="s">
        <v>379</v>
      </c>
      <c r="D57" s="86" t="s">
        <v>254</v>
      </c>
      <c r="E57" s="310" t="s">
        <v>432</v>
      </c>
      <c r="F57" s="310" t="s">
        <v>441</v>
      </c>
      <c r="G57" s="310" t="s">
        <v>519</v>
      </c>
      <c r="H57" s="310" t="s">
        <v>628</v>
      </c>
      <c r="I57" s="310" t="s">
        <v>436</v>
      </c>
      <c r="J57" s="310" t="s">
        <v>157</v>
      </c>
      <c r="K57" s="319" t="s">
        <v>649</v>
      </c>
      <c r="L57" s="310"/>
      <c r="M57" s="314"/>
      <c r="N57" s="330"/>
      <c r="S57" s="12" t="str">
        <f>IF(OR(J57='Drop downs'!$G$7,J57='Drop downs'!$G$5), B57&amp;": "&amp;K57&amp;CHAR(10),"")</f>
        <v/>
      </c>
      <c r="T57" s="12" t="str">
        <f>IF(J57='Drop downs'!$G$2,B57&amp;": "&amp;K57&amp;""," ")</f>
        <v xml:space="preserve"> </v>
      </c>
      <c r="U57" s="12" t="str">
        <f>IF(HE1_Heritage_Assets!E57='Drop downs'!$B$6,HE1_Heritage_Assets!B57&amp;": "&amp;HE1_Heritage_Assets!K57&amp;"","")</f>
        <v/>
      </c>
      <c r="V57" t="str">
        <f>IF(N57&gt;0,B57&amp;":"&amp;N57&amp;"
","")</f>
        <v/>
      </c>
    </row>
    <row r="58" spans="1:22" x14ac:dyDescent="0.35">
      <c r="A58" s="317"/>
      <c r="B58" s="308"/>
      <c r="C58" s="24" t="s">
        <v>380</v>
      </c>
      <c r="D58" s="24" t="s">
        <v>254</v>
      </c>
      <c r="E58" s="298"/>
      <c r="F58" s="298"/>
      <c r="G58" s="298"/>
      <c r="H58" s="298"/>
      <c r="I58" s="298"/>
      <c r="J58" s="298"/>
      <c r="K58" s="236"/>
      <c r="L58" s="298"/>
      <c r="M58" s="233"/>
      <c r="N58" s="331"/>
      <c r="S58" s="12"/>
      <c r="T58" s="12"/>
      <c r="U58" s="12"/>
    </row>
    <row r="59" spans="1:22" x14ac:dyDescent="0.35">
      <c r="A59" s="317"/>
      <c r="B59" s="308"/>
      <c r="C59" s="24" t="s">
        <v>381</v>
      </c>
      <c r="D59" s="24" t="s">
        <v>250</v>
      </c>
      <c r="E59" s="298"/>
      <c r="F59" s="298"/>
      <c r="G59" s="298"/>
      <c r="H59" s="298"/>
      <c r="I59" s="298"/>
      <c r="J59" s="298"/>
      <c r="K59" s="236"/>
      <c r="L59" s="298"/>
      <c r="M59" s="233"/>
      <c r="N59" s="331"/>
      <c r="S59" s="12"/>
      <c r="T59" s="12"/>
      <c r="U59" s="12"/>
    </row>
    <row r="60" spans="1:22" x14ac:dyDescent="0.35">
      <c r="A60" s="317"/>
      <c r="B60" s="308"/>
      <c r="C60" s="24" t="s">
        <v>382</v>
      </c>
      <c r="D60" s="24" t="s">
        <v>250</v>
      </c>
      <c r="E60" s="298"/>
      <c r="F60" s="298"/>
      <c r="G60" s="298"/>
      <c r="H60" s="298"/>
      <c r="I60" s="298"/>
      <c r="J60" s="298"/>
      <c r="K60" s="236"/>
      <c r="L60" s="298"/>
      <c r="M60" s="233"/>
      <c r="N60" s="331"/>
      <c r="S60" s="12"/>
      <c r="T60" s="12"/>
      <c r="U60" s="12"/>
    </row>
    <row r="61" spans="1:22" x14ac:dyDescent="0.35">
      <c r="A61" s="317"/>
      <c r="B61" s="308"/>
      <c r="C61" s="24" t="s">
        <v>383</v>
      </c>
      <c r="D61" s="24" t="s">
        <v>254</v>
      </c>
      <c r="E61" s="298"/>
      <c r="F61" s="298"/>
      <c r="G61" s="298"/>
      <c r="H61" s="298"/>
      <c r="I61" s="298"/>
      <c r="J61" s="298"/>
      <c r="K61" s="236"/>
      <c r="L61" s="298"/>
      <c r="M61" s="233"/>
      <c r="N61" s="331"/>
      <c r="S61" s="12"/>
      <c r="T61" s="12"/>
      <c r="U61" s="12"/>
    </row>
    <row r="62" spans="1:22" x14ac:dyDescent="0.35">
      <c r="A62" s="317"/>
      <c r="B62" s="308"/>
      <c r="C62" s="24" t="s">
        <v>384</v>
      </c>
      <c r="D62" s="24" t="s">
        <v>254</v>
      </c>
      <c r="E62" s="298"/>
      <c r="F62" s="298"/>
      <c r="G62" s="298"/>
      <c r="H62" s="298"/>
      <c r="I62" s="298"/>
      <c r="J62" s="298"/>
      <c r="K62" s="236"/>
      <c r="L62" s="298"/>
      <c r="M62" s="233"/>
      <c r="N62" s="331"/>
      <c r="S62" s="12"/>
      <c r="T62" s="12"/>
      <c r="U62" s="12"/>
    </row>
    <row r="63" spans="1:22" ht="29" x14ac:dyDescent="0.35">
      <c r="A63" s="317"/>
      <c r="B63" s="308"/>
      <c r="C63" s="24" t="s">
        <v>385</v>
      </c>
      <c r="D63" s="24" t="s">
        <v>254</v>
      </c>
      <c r="E63" s="298"/>
      <c r="F63" s="298"/>
      <c r="G63" s="298"/>
      <c r="H63" s="298"/>
      <c r="I63" s="298"/>
      <c r="J63" s="298"/>
      <c r="K63" s="236"/>
      <c r="L63" s="298"/>
      <c r="M63" s="233"/>
      <c r="N63" s="331"/>
      <c r="S63" s="12"/>
      <c r="T63" s="12"/>
      <c r="U63" s="12"/>
    </row>
    <row r="64" spans="1:22" ht="15" thickBot="1" x14ac:dyDescent="0.4">
      <c r="A64" s="318"/>
      <c r="B64" s="309"/>
      <c r="C64" s="19" t="s">
        <v>386</v>
      </c>
      <c r="D64" s="24" t="s">
        <v>254</v>
      </c>
      <c r="E64" s="270"/>
      <c r="F64" s="270"/>
      <c r="G64" s="270"/>
      <c r="H64" s="270"/>
      <c r="I64" s="270"/>
      <c r="J64" s="270"/>
      <c r="K64" s="320"/>
      <c r="L64" s="270"/>
      <c r="M64" s="315"/>
      <c r="N64" s="332"/>
      <c r="S64" s="12"/>
      <c r="T64" s="12"/>
      <c r="U64" s="12"/>
    </row>
    <row r="65" spans="1:22" x14ac:dyDescent="0.35">
      <c r="A65" s="316" t="s">
        <v>387</v>
      </c>
      <c r="B65" s="307" t="s">
        <v>126</v>
      </c>
      <c r="C65" s="85" t="s">
        <v>388</v>
      </c>
      <c r="D65" s="86" t="s">
        <v>250</v>
      </c>
      <c r="E65" s="310" t="s">
        <v>418</v>
      </c>
      <c r="F65" s="310" t="s">
        <v>475</v>
      </c>
      <c r="G65" s="310" t="s">
        <v>424</v>
      </c>
      <c r="H65" s="310" t="s">
        <v>628</v>
      </c>
      <c r="I65" s="310" t="s">
        <v>422</v>
      </c>
      <c r="J65" s="310" t="s">
        <v>154</v>
      </c>
      <c r="K65" s="319" t="s">
        <v>650</v>
      </c>
      <c r="L65" s="310"/>
      <c r="M65" s="314"/>
      <c r="N65" s="330"/>
      <c r="S65" s="12" t="str">
        <f>IF(OR(J65='Drop downs'!$G$7,J65='Drop downs'!$G$5), B65&amp;": "&amp;K65&amp;CHAR(10),"")</f>
        <v/>
      </c>
      <c r="T65" s="12" t="str">
        <f>IF(J65='Drop downs'!$G$2,B65&amp;": "&amp;K65&amp;""," ")</f>
        <v>IIA11: The policy supports the achievement of IIA11 as it highlights that proposals that conserve, sustain or enhance a heritage asset and its setting will be supported. Proposals will need to identify the significance of heritage assets on development; applications must demonstrate compliance with wider development plan policies (National Planning Policy Framework and the London Plan 2021) and emerging/adopted supplementary documents (character appraisals and management plans). In order to protect and enhance heritage assets and the historic environment, the Council will exploit: opportunities to secure the future of listed buildings, particularly those on the ‘heritage at risk’ register; restore lost features/introduce new ones that would enhance the character and appearance of the conservation area; and opportunities to secure the future of local areas of special character. Proposals should aim to increase understanding and interpretation of heritage assets within the Borough, particularly through increased public access. Therefore, a potential significant positive effect is recorded.</v>
      </c>
      <c r="U65" s="12" t="str">
        <f>IF(HE1_Heritage_Assets!E65='Drop downs'!$B$6,HE1_Heritage_Assets!B65&amp;": "&amp;HE1_Heritage_Assets!K65&amp;"","")</f>
        <v/>
      </c>
      <c r="V65" t="str">
        <f>IF(N65&gt;0,B65&amp;":"&amp;N65&amp;"
","")</f>
        <v/>
      </c>
    </row>
    <row r="66" spans="1:22" x14ac:dyDescent="0.35">
      <c r="A66" s="317"/>
      <c r="B66" s="308"/>
      <c r="C66" s="83" t="s">
        <v>389</v>
      </c>
      <c r="D66" s="24" t="s">
        <v>250</v>
      </c>
      <c r="E66" s="298"/>
      <c r="F66" s="298"/>
      <c r="G66" s="298"/>
      <c r="H66" s="298"/>
      <c r="I66" s="298"/>
      <c r="J66" s="298"/>
      <c r="K66" s="236"/>
      <c r="L66" s="298"/>
      <c r="M66" s="233"/>
      <c r="N66" s="331"/>
      <c r="S66" s="12"/>
      <c r="T66" s="12"/>
      <c r="U66" s="12"/>
    </row>
    <row r="67" spans="1:22" ht="29" x14ac:dyDescent="0.35">
      <c r="A67" s="317"/>
      <c r="B67" s="308"/>
      <c r="C67" s="83" t="s">
        <v>390</v>
      </c>
      <c r="D67" s="24" t="s">
        <v>250</v>
      </c>
      <c r="E67" s="298"/>
      <c r="F67" s="298"/>
      <c r="G67" s="298"/>
      <c r="H67" s="298"/>
      <c r="I67" s="298"/>
      <c r="J67" s="298"/>
      <c r="K67" s="236"/>
      <c r="L67" s="298"/>
      <c r="M67" s="233"/>
      <c r="N67" s="331"/>
      <c r="S67" s="12"/>
      <c r="T67" s="12"/>
      <c r="U67" s="12"/>
    </row>
    <row r="68" spans="1:22" x14ac:dyDescent="0.35">
      <c r="A68" s="317"/>
      <c r="B68" s="308"/>
      <c r="C68" s="83" t="s">
        <v>391</v>
      </c>
      <c r="D68" s="24" t="s">
        <v>250</v>
      </c>
      <c r="E68" s="298"/>
      <c r="F68" s="298"/>
      <c r="G68" s="298"/>
      <c r="H68" s="298"/>
      <c r="I68" s="298"/>
      <c r="J68" s="298"/>
      <c r="K68" s="236"/>
      <c r="L68" s="298"/>
      <c r="M68" s="233"/>
      <c r="N68" s="331"/>
      <c r="S68" s="12"/>
      <c r="T68" s="12"/>
      <c r="U68" s="12"/>
    </row>
    <row r="69" spans="1:22" x14ac:dyDescent="0.35">
      <c r="A69" s="317"/>
      <c r="B69" s="308"/>
      <c r="C69" s="83" t="s">
        <v>392</v>
      </c>
      <c r="D69" s="24" t="s">
        <v>250</v>
      </c>
      <c r="E69" s="298"/>
      <c r="F69" s="298"/>
      <c r="G69" s="298"/>
      <c r="H69" s="298"/>
      <c r="I69" s="298"/>
      <c r="J69" s="298"/>
      <c r="K69" s="236"/>
      <c r="L69" s="298"/>
      <c r="M69" s="233"/>
      <c r="N69" s="331"/>
      <c r="S69" s="12"/>
      <c r="T69" s="12"/>
      <c r="U69" s="12"/>
    </row>
    <row r="70" spans="1:22" x14ac:dyDescent="0.35">
      <c r="A70" s="317"/>
      <c r="B70" s="308"/>
      <c r="C70" s="83" t="s">
        <v>393</v>
      </c>
      <c r="D70" s="24" t="s">
        <v>254</v>
      </c>
      <c r="E70" s="298"/>
      <c r="F70" s="298"/>
      <c r="G70" s="298"/>
      <c r="H70" s="298"/>
      <c r="I70" s="298"/>
      <c r="J70" s="298"/>
      <c r="K70" s="236"/>
      <c r="L70" s="298"/>
      <c r="M70" s="233"/>
      <c r="N70" s="331"/>
      <c r="S70" s="12"/>
      <c r="T70" s="12"/>
      <c r="U70" s="12"/>
    </row>
    <row r="71" spans="1:22" ht="80.5" customHeight="1" thickBot="1" x14ac:dyDescent="0.4">
      <c r="A71" s="318"/>
      <c r="B71" s="309"/>
      <c r="C71" s="100" t="s">
        <v>394</v>
      </c>
      <c r="D71" s="19" t="s">
        <v>250</v>
      </c>
      <c r="E71" s="270"/>
      <c r="F71" s="270"/>
      <c r="G71" s="270"/>
      <c r="H71" s="270"/>
      <c r="I71" s="270"/>
      <c r="J71" s="270"/>
      <c r="K71" s="320"/>
      <c r="L71" s="270"/>
      <c r="M71" s="315"/>
      <c r="N71" s="332"/>
      <c r="S71" s="12"/>
      <c r="T71" s="12"/>
      <c r="U71" s="12"/>
    </row>
    <row r="72" spans="1:22" ht="14.5" customHeight="1" x14ac:dyDescent="0.35">
      <c r="A72" s="316" t="s">
        <v>395</v>
      </c>
      <c r="B72" s="307" t="s">
        <v>127</v>
      </c>
      <c r="C72" s="85" t="s">
        <v>396</v>
      </c>
      <c r="D72" s="86" t="s">
        <v>250</v>
      </c>
      <c r="E72" s="310" t="s">
        <v>418</v>
      </c>
      <c r="F72" s="310" t="s">
        <v>419</v>
      </c>
      <c r="G72" s="310" t="s">
        <v>424</v>
      </c>
      <c r="H72" s="310" t="s">
        <v>628</v>
      </c>
      <c r="I72" s="310" t="s">
        <v>422</v>
      </c>
      <c r="J72" s="310" t="s">
        <v>154</v>
      </c>
      <c r="K72" s="311" t="s">
        <v>651</v>
      </c>
      <c r="L72" s="310"/>
      <c r="M72" s="314"/>
      <c r="N72" s="330"/>
      <c r="S72" s="12" t="str">
        <f>IF(OR(J72='Drop downs'!$G$7,J72='Drop downs'!$G$5), B72&amp;": "&amp;K72&amp;CHAR(10),"")</f>
        <v/>
      </c>
      <c r="T72" s="12" t="str">
        <f>IF(J72='Drop downs'!$G$2,B72&amp;": "&amp;K72&amp;""," ")</f>
        <v>IIA12: The policy supports the achievement of IIA12 by ensuring that the impact that new proposals may have on heritage assets is considered in terms of design, appearance and character. Design should take account of the significance of nearby assets, topography, general character of the area; current and historic uses; landscaping; and views (public and private).This includes the consideration of proportion, scale and height.  The redevelopment of some sites within conservation areas may offer the opportunity to remove features that detract from the character or appearance of the conservation area, or restore lost layouts, views or other features of significance to the conservation area. Landscape features such as trees and hedgerows should also be safeguarded in historic areas such as conservation areas, historic parks and gardens and local areas of special character. Therefore, a potential significant positive effect is recorded.</v>
      </c>
      <c r="U72" s="12" t="str">
        <f>IF(HE1_Heritage_Assets!E72='Drop downs'!$B$6,HE1_Heritage_Assets!B72&amp;": "&amp;HE1_Heritage_Assets!K72&amp;"","")</f>
        <v/>
      </c>
      <c r="V72" t="str">
        <f>IF(N72&gt;0,B72&amp;":"&amp;N72&amp;"
","")</f>
        <v/>
      </c>
    </row>
    <row r="73" spans="1:22" x14ac:dyDescent="0.35">
      <c r="A73" s="317"/>
      <c r="B73" s="308"/>
      <c r="C73" s="83" t="s">
        <v>397</v>
      </c>
      <c r="D73" s="24" t="s">
        <v>250</v>
      </c>
      <c r="E73" s="298"/>
      <c r="F73" s="298"/>
      <c r="G73" s="298"/>
      <c r="H73" s="298"/>
      <c r="I73" s="298"/>
      <c r="J73" s="298"/>
      <c r="K73" s="312"/>
      <c r="L73" s="298"/>
      <c r="M73" s="233"/>
      <c r="N73" s="331"/>
      <c r="S73" s="12"/>
      <c r="T73" s="12"/>
      <c r="U73" s="12"/>
    </row>
    <row r="74" spans="1:22" x14ac:dyDescent="0.35">
      <c r="A74" s="317"/>
      <c r="B74" s="308"/>
      <c r="C74" s="83" t="s">
        <v>398</v>
      </c>
      <c r="D74" s="24" t="s">
        <v>254</v>
      </c>
      <c r="E74" s="298"/>
      <c r="F74" s="298"/>
      <c r="G74" s="298"/>
      <c r="H74" s="298"/>
      <c r="I74" s="298"/>
      <c r="J74" s="298"/>
      <c r="K74" s="312"/>
      <c r="L74" s="298"/>
      <c r="M74" s="233"/>
      <c r="N74" s="331"/>
      <c r="S74" s="12"/>
      <c r="T74" s="12"/>
      <c r="U74" s="12"/>
    </row>
    <row r="75" spans="1:22" x14ac:dyDescent="0.35">
      <c r="A75" s="317"/>
      <c r="B75" s="308"/>
      <c r="C75" s="83" t="s">
        <v>399</v>
      </c>
      <c r="D75" s="24" t="s">
        <v>250</v>
      </c>
      <c r="E75" s="298"/>
      <c r="F75" s="298"/>
      <c r="G75" s="298"/>
      <c r="H75" s="298"/>
      <c r="I75" s="298"/>
      <c r="J75" s="298"/>
      <c r="K75" s="312"/>
      <c r="L75" s="298"/>
      <c r="M75" s="233"/>
      <c r="N75" s="331"/>
      <c r="S75" s="12"/>
      <c r="T75" s="12"/>
      <c r="U75" s="12"/>
    </row>
    <row r="76" spans="1:22" ht="148.4" customHeight="1" thickBot="1" x14ac:dyDescent="0.4">
      <c r="A76" s="322"/>
      <c r="B76" s="309"/>
      <c r="C76" s="87" t="s">
        <v>400</v>
      </c>
      <c r="D76" s="88" t="s">
        <v>250</v>
      </c>
      <c r="E76" s="299"/>
      <c r="F76" s="299"/>
      <c r="G76" s="299"/>
      <c r="H76" s="299"/>
      <c r="I76" s="299"/>
      <c r="J76" s="299"/>
      <c r="K76" s="313"/>
      <c r="L76" s="299"/>
      <c r="M76" s="303"/>
      <c r="N76" s="333"/>
      <c r="S76" s="12"/>
      <c r="T76" s="12"/>
      <c r="U76" s="12"/>
    </row>
    <row r="77" spans="1:22" x14ac:dyDescent="0.35">
      <c r="A77" s="304" t="s">
        <v>401</v>
      </c>
      <c r="B77" s="307" t="s">
        <v>128</v>
      </c>
      <c r="C77" s="91" t="s">
        <v>402</v>
      </c>
      <c r="D77" s="82" t="s">
        <v>254</v>
      </c>
      <c r="E77" s="272" t="s">
        <v>101</v>
      </c>
      <c r="F77" s="272" t="s">
        <v>101</v>
      </c>
      <c r="G77" s="272" t="s">
        <v>101</v>
      </c>
      <c r="H77" s="272" t="s">
        <v>101</v>
      </c>
      <c r="I77" s="272" t="s">
        <v>101</v>
      </c>
      <c r="J77" s="272" t="s">
        <v>159</v>
      </c>
      <c r="K77" s="300" t="s">
        <v>435</v>
      </c>
      <c r="L77" s="272"/>
      <c r="M77" s="302"/>
      <c r="N77" s="334"/>
      <c r="S77" s="12" t="str">
        <f>IF(OR(J77='Drop downs'!$G$7,J77='Drop downs'!$G$5), B77&amp;": "&amp;K77&amp;CHAR(10),"")</f>
        <v/>
      </c>
      <c r="T77" s="12" t="str">
        <f>IF(J77='Drop downs'!$G$2,B77&amp;": "&amp;K77&amp;""," ")</f>
        <v xml:space="preserve"> </v>
      </c>
      <c r="U77" s="12" t="str">
        <f>IF(HE1_Heritage_Assets!E77='Drop downs'!$B$6,HE1_Heritage_Assets!B77&amp;": "&amp;HE1_Heritage_Assets!K77&amp;"","")</f>
        <v/>
      </c>
      <c r="V77" t="str">
        <f>IF(N77&gt;0,B77&amp;":"&amp;N77&amp;"
","")</f>
        <v/>
      </c>
    </row>
    <row r="78" spans="1:22" x14ac:dyDescent="0.35">
      <c r="A78" s="305"/>
      <c r="B78" s="308"/>
      <c r="C78" s="83" t="s">
        <v>403</v>
      </c>
      <c r="D78" s="3" t="s">
        <v>254</v>
      </c>
      <c r="E78" s="298"/>
      <c r="F78" s="298"/>
      <c r="G78" s="298"/>
      <c r="H78" s="298"/>
      <c r="I78" s="298"/>
      <c r="J78" s="298"/>
      <c r="K78" s="236"/>
      <c r="L78" s="298"/>
      <c r="M78" s="233"/>
      <c r="N78" s="331"/>
      <c r="S78" s="12"/>
      <c r="T78" s="12"/>
      <c r="U78" s="12"/>
    </row>
    <row r="79" spans="1:22" x14ac:dyDescent="0.35">
      <c r="A79" s="305"/>
      <c r="B79" s="308"/>
      <c r="C79" s="83" t="s">
        <v>404</v>
      </c>
      <c r="D79" s="3" t="s">
        <v>254</v>
      </c>
      <c r="E79" s="298"/>
      <c r="F79" s="298"/>
      <c r="G79" s="298"/>
      <c r="H79" s="298"/>
      <c r="I79" s="298"/>
      <c r="J79" s="298"/>
      <c r="K79" s="236"/>
      <c r="L79" s="298"/>
      <c r="M79" s="233"/>
      <c r="N79" s="331"/>
      <c r="S79" s="12"/>
      <c r="T79" s="12"/>
      <c r="U79" s="12"/>
    </row>
    <row r="80" spans="1:22" x14ac:dyDescent="0.35">
      <c r="A80" s="305"/>
      <c r="B80" s="308"/>
      <c r="C80" s="84" t="s">
        <v>405</v>
      </c>
      <c r="D80" s="3" t="s">
        <v>254</v>
      </c>
      <c r="E80" s="298"/>
      <c r="F80" s="298"/>
      <c r="G80" s="298"/>
      <c r="H80" s="298"/>
      <c r="I80" s="298"/>
      <c r="J80" s="298"/>
      <c r="K80" s="236"/>
      <c r="L80" s="298"/>
      <c r="M80" s="233"/>
      <c r="N80" s="331"/>
      <c r="S80" s="12"/>
      <c r="T80" s="12"/>
      <c r="U80" s="12"/>
    </row>
    <row r="81" spans="1:22" ht="29" x14ac:dyDescent="0.35">
      <c r="A81" s="305"/>
      <c r="B81" s="308"/>
      <c r="C81" s="84" t="s">
        <v>406</v>
      </c>
      <c r="D81" s="3" t="s">
        <v>254</v>
      </c>
      <c r="E81" s="298"/>
      <c r="F81" s="298"/>
      <c r="G81" s="298"/>
      <c r="H81" s="298"/>
      <c r="I81" s="298"/>
      <c r="J81" s="298"/>
      <c r="K81" s="236"/>
      <c r="L81" s="298"/>
      <c r="M81" s="233"/>
      <c r="N81" s="331"/>
      <c r="S81" s="12"/>
      <c r="T81" s="12"/>
      <c r="U81" s="12"/>
    </row>
    <row r="82" spans="1:22" ht="29" x14ac:dyDescent="0.35">
      <c r="A82" s="305"/>
      <c r="B82" s="308"/>
      <c r="C82" s="84" t="s">
        <v>407</v>
      </c>
      <c r="D82" s="3" t="s">
        <v>254</v>
      </c>
      <c r="E82" s="298"/>
      <c r="F82" s="298"/>
      <c r="G82" s="298"/>
      <c r="H82" s="298"/>
      <c r="I82" s="298"/>
      <c r="J82" s="298"/>
      <c r="K82" s="236"/>
      <c r="L82" s="298"/>
      <c r="M82" s="233"/>
      <c r="N82" s="331"/>
      <c r="S82" s="12"/>
      <c r="T82" s="12"/>
      <c r="U82" s="12"/>
    </row>
    <row r="83" spans="1:22" ht="15" thickBot="1" x14ac:dyDescent="0.4">
      <c r="A83" s="306"/>
      <c r="B83" s="309"/>
      <c r="C83" s="90" t="s">
        <v>408</v>
      </c>
      <c r="D83" s="3" t="s">
        <v>254</v>
      </c>
      <c r="E83" s="299"/>
      <c r="F83" s="299"/>
      <c r="G83" s="299"/>
      <c r="H83" s="299"/>
      <c r="I83" s="299"/>
      <c r="J83" s="299"/>
      <c r="K83" s="301"/>
      <c r="L83" s="299"/>
      <c r="M83" s="303"/>
      <c r="N83" s="333"/>
      <c r="S83" s="12"/>
      <c r="T83" s="12"/>
      <c r="U83" s="12"/>
    </row>
    <row r="84" spans="1:22" ht="14.5" customHeight="1" x14ac:dyDescent="0.35">
      <c r="A84" s="304" t="s">
        <v>409</v>
      </c>
      <c r="B84" s="307" t="s">
        <v>129</v>
      </c>
      <c r="C84" s="101" t="s">
        <v>410</v>
      </c>
      <c r="D84" s="82" t="s">
        <v>254</v>
      </c>
      <c r="E84" s="272" t="s">
        <v>101</v>
      </c>
      <c r="F84" s="272" t="s">
        <v>101</v>
      </c>
      <c r="G84" s="272" t="s">
        <v>101</v>
      </c>
      <c r="H84" s="272" t="s">
        <v>101</v>
      </c>
      <c r="I84" s="272" t="s">
        <v>101</v>
      </c>
      <c r="J84" s="272" t="s">
        <v>159</v>
      </c>
      <c r="K84" s="300" t="s">
        <v>435</v>
      </c>
      <c r="L84" s="272"/>
      <c r="M84" s="302"/>
      <c r="N84" s="334"/>
      <c r="S84" s="12" t="str">
        <f>IF(OR(J84='Drop downs'!$G$7,J84='Drop downs'!$G$5), B84&amp;": "&amp;K84&amp;CHAR(10),"")</f>
        <v/>
      </c>
      <c r="T84" s="12" t="str">
        <f>IF(J84='Drop downs'!$G$2,B84&amp;": "&amp;K84&amp;""," ")</f>
        <v xml:space="preserve"> </v>
      </c>
      <c r="U84" s="12" t="str">
        <f>IF(HE1_Heritage_Assets!E84='Drop downs'!$B$6,HE1_Heritage_Assets!B84&amp;": "&amp;HE1_Heritage_Assets!K84&amp;"","")</f>
        <v/>
      </c>
      <c r="V84" t="str">
        <f>IF(N84&gt;0,B84&amp;":"&amp;N84&amp;"
","")</f>
        <v/>
      </c>
    </row>
    <row r="85" spans="1:22" x14ac:dyDescent="0.35">
      <c r="A85" s="305"/>
      <c r="B85" s="308"/>
      <c r="C85" s="84" t="s">
        <v>411</v>
      </c>
      <c r="D85" s="3" t="s">
        <v>254</v>
      </c>
      <c r="E85" s="298"/>
      <c r="F85" s="298"/>
      <c r="G85" s="298"/>
      <c r="H85" s="298"/>
      <c r="I85" s="298"/>
      <c r="J85" s="298"/>
      <c r="K85" s="236"/>
      <c r="L85" s="298"/>
      <c r="M85" s="233"/>
      <c r="N85" s="331"/>
      <c r="S85" s="12"/>
      <c r="T85" s="12"/>
      <c r="U85" s="12"/>
    </row>
    <row r="86" spans="1:22" x14ac:dyDescent="0.35">
      <c r="A86" s="305"/>
      <c r="B86" s="308"/>
      <c r="C86" s="84" t="s">
        <v>412</v>
      </c>
      <c r="D86" s="3" t="s">
        <v>254</v>
      </c>
      <c r="E86" s="298"/>
      <c r="F86" s="298"/>
      <c r="G86" s="298"/>
      <c r="H86" s="298"/>
      <c r="I86" s="298"/>
      <c r="J86" s="298"/>
      <c r="K86" s="236"/>
      <c r="L86" s="298"/>
      <c r="M86" s="233"/>
      <c r="N86" s="331"/>
      <c r="S86" s="12"/>
      <c r="T86" s="12"/>
      <c r="U86" s="12"/>
    </row>
    <row r="87" spans="1:22" ht="15" thickBot="1" x14ac:dyDescent="0.4">
      <c r="A87" s="306"/>
      <c r="B87" s="309"/>
      <c r="C87" s="87" t="s">
        <v>413</v>
      </c>
      <c r="D87" s="3" t="s">
        <v>254</v>
      </c>
      <c r="E87" s="299"/>
      <c r="F87" s="299"/>
      <c r="G87" s="299"/>
      <c r="H87" s="299"/>
      <c r="I87" s="299"/>
      <c r="J87" s="299"/>
      <c r="K87" s="301"/>
      <c r="L87" s="299"/>
      <c r="M87" s="303"/>
      <c r="N87" s="333"/>
      <c r="S87" s="12" t="str">
        <f>IF(OR(J87='Drop downs'!$G$7,J87='Drop downs'!$G$5), B87&amp;": "&amp;K87&amp;CHAR(10),"")</f>
        <v/>
      </c>
      <c r="T87" s="12"/>
      <c r="U87" s="12" t="str">
        <f>IF(HE1_Heritage_Assets!E87='Drop downs'!$B$6,HE1_Heritage_Assets!B87&amp;": "&amp;HE1_Heritage_Assets!K87&amp;"","")</f>
        <v xml:space="preserve">: </v>
      </c>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S8&amp;S18&amp;S20&amp;S28&amp;S36&amp;S42&amp;S47&amp;S48&amp;S49&amp;S54&amp;S57&amp;S65&amp;S72&amp;S77&amp;S84&amp;S87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178.4" customHeight="1" x14ac:dyDescent="0.35">
      <c r="A92" s="338" t="str">
        <f>T8&amp;T18&amp;T20&amp;T28&amp;T36&amp;T42&amp;T47&amp;T48&amp;T49&amp;T54&amp;T57&amp;T65&amp;T72&amp;T77&amp;T84&amp;T87</f>
        <v xml:space="preserve">           IIA11: The policy supports the achievement of IIA11 as it highlights that proposals that conserve, sustain or enhance a heritage asset and its setting will be supported. Proposals will need to identify the significance of heritage assets on development; applications must demonstrate compliance with wider development plan policies (National Planning Policy Framework and the London Plan 2021) and emerging/adopted supplementary documents (character appraisals and management plans). In order to protect and enhance heritage assets and the historic environment, the Council will exploit: opportunities to secure the future of listed buildings, particularly those on the ‘heritage at risk’ register; restore lost features/introduce new ones that would enhance the character and appearance of the conservation area; and opportunities to secure the future of local areas of special character. Proposals should aim to increase understanding and interpretation of heritage assets within the Borough, particularly through increased public access. Therefore, a potential significant positive effect is recorded.IIA12: The policy supports the achievement of IIA12 by ensuring that the impact that new proposals may have on heritage assets is considered in terms of design, appearance and character. Design should take account of the significance of nearby assets, topography, general character of the area; current and historic uses; landscaping; and views (public and private).This includes the consideration of proportion, scale and height.  The redevelopment of some sites within conservation areas may offer the opportunity to remove features that detract from the character or appearance of the conservation area, or restore lost layouts, views or other features of significance to the conservation area. Landscape features such as trees and hedgerows should also be safeguarded in historic areas such as conservation areas, historic parks and gardens and local areas of special character. Therefore, a potential significant positive effect is recorded.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iHQhgNXGg9VQyYauOO84Tz/PP/8fInpxS6TfXyofuzoGgiGPqYg0BFpPBuni+Vk+3IeS0pAHoF3yFuZt2oCKsQ==" saltValue="zrOURYv40YqtATphcCWOR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4093" priority="56">
      <formula>$D50="No"</formula>
    </cfRule>
  </conditionalFormatting>
  <conditionalFormatting sqref="C8:D87">
    <cfRule type="expression" dxfId="4092" priority="55">
      <formula>$D8="No"</formula>
    </cfRule>
  </conditionalFormatting>
  <conditionalFormatting sqref="J8">
    <cfRule type="cellIs" dxfId="4091" priority="19" operator="equal">
      <formula>"Significant Negative"</formula>
    </cfRule>
    <cfRule type="cellIs" dxfId="4090" priority="20" operator="equal">
      <formula>"Minor Negative"</formula>
    </cfRule>
    <cfRule type="cellIs" dxfId="4089" priority="21" operator="equal">
      <formula>"Uncertain"</formula>
    </cfRule>
    <cfRule type="cellIs" dxfId="4088" priority="22" operator="equal">
      <formula>"Neutral"</formula>
    </cfRule>
    <cfRule type="cellIs" dxfId="4087" priority="23" operator="equal">
      <formula>"Minor Positive"</formula>
    </cfRule>
    <cfRule type="cellIs" dxfId="4086" priority="24" operator="equal">
      <formula>"Significant Positive"</formula>
    </cfRule>
  </conditionalFormatting>
  <conditionalFormatting sqref="J18 J49 J65 J77">
    <cfRule type="cellIs" dxfId="4085" priority="89" operator="equal">
      <formula>"Minor Negative"</formula>
    </cfRule>
    <cfRule type="cellIs" dxfId="4084" priority="88" operator="equal">
      <formula>"Significant Negative"</formula>
    </cfRule>
    <cfRule type="cellIs" dxfId="4083" priority="93" operator="equal">
      <formula>"Significant Positive"</formula>
    </cfRule>
    <cfRule type="cellIs" dxfId="4082" priority="90" operator="equal">
      <formula>"Uncertain"</formula>
    </cfRule>
    <cfRule type="cellIs" dxfId="4081" priority="91" operator="equal">
      <formula>"Neutral"</formula>
    </cfRule>
    <cfRule type="cellIs" dxfId="4080" priority="92" operator="equal">
      <formula>"Minor Positive"</formula>
    </cfRule>
  </conditionalFormatting>
  <conditionalFormatting sqref="J20">
    <cfRule type="cellIs" dxfId="4079" priority="54" operator="equal">
      <formula>"Significant Positive"</formula>
    </cfRule>
    <cfRule type="cellIs" dxfId="4078" priority="53" operator="equal">
      <formula>"Minor Positive"</formula>
    </cfRule>
    <cfRule type="cellIs" dxfId="4077" priority="51" operator="equal">
      <formula>"Uncertain"</formula>
    </cfRule>
    <cfRule type="cellIs" dxfId="4076" priority="52" operator="equal">
      <formula>"Neutral"</formula>
    </cfRule>
    <cfRule type="cellIs" dxfId="4075" priority="50" operator="equal">
      <formula>"Minor Negative"</formula>
    </cfRule>
    <cfRule type="cellIs" dxfId="4074" priority="49" operator="equal">
      <formula>"Significant Negative"</formula>
    </cfRule>
  </conditionalFormatting>
  <conditionalFormatting sqref="J28">
    <cfRule type="cellIs" dxfId="4073" priority="42" operator="equal">
      <formula>"Significant Positive"</formula>
    </cfRule>
    <cfRule type="cellIs" dxfId="4072" priority="41" operator="equal">
      <formula>"Minor Positive"</formula>
    </cfRule>
    <cfRule type="cellIs" dxfId="4071" priority="40" operator="equal">
      <formula>"Neutral"</formula>
    </cfRule>
    <cfRule type="cellIs" dxfId="4070" priority="39" operator="equal">
      <formula>"Uncertain"</formula>
    </cfRule>
    <cfRule type="cellIs" dxfId="4069" priority="38" operator="equal">
      <formula>"Minor Negative"</formula>
    </cfRule>
    <cfRule type="cellIs" dxfId="4068" priority="37" operator="equal">
      <formula>"Significant Negative"</formula>
    </cfRule>
  </conditionalFormatting>
  <conditionalFormatting sqref="J36">
    <cfRule type="cellIs" dxfId="4067" priority="36" operator="equal">
      <formula>"Significant Positive"</formula>
    </cfRule>
    <cfRule type="cellIs" dxfId="4066" priority="34" operator="equal">
      <formula>"Neutral"</formula>
    </cfRule>
    <cfRule type="cellIs" dxfId="4065" priority="31" operator="equal">
      <formula>"Significant Negative"</formula>
    </cfRule>
    <cfRule type="cellIs" dxfId="4064" priority="35" operator="equal">
      <formula>"Minor Positive"</formula>
    </cfRule>
    <cfRule type="cellIs" dxfId="4063" priority="32" operator="equal">
      <formula>"Minor Negative"</formula>
    </cfRule>
    <cfRule type="cellIs" dxfId="4062" priority="33" operator="equal">
      <formula>"Uncertain"</formula>
    </cfRule>
  </conditionalFormatting>
  <conditionalFormatting sqref="J42">
    <cfRule type="cellIs" dxfId="4061" priority="29" operator="equal">
      <formula>"Minor Positive"</formula>
    </cfRule>
    <cfRule type="cellIs" dxfId="4060" priority="30" operator="equal">
      <formula>"Significant Positive"</formula>
    </cfRule>
    <cfRule type="cellIs" dxfId="4059" priority="27" operator="equal">
      <formula>"Uncertain"</formula>
    </cfRule>
    <cfRule type="cellIs" dxfId="4058" priority="25" operator="equal">
      <formula>"Significant Negative"</formula>
    </cfRule>
    <cfRule type="cellIs" dxfId="4057" priority="26" operator="equal">
      <formula>"Minor Negative"</formula>
    </cfRule>
    <cfRule type="cellIs" dxfId="4056" priority="28" operator="equal">
      <formula>"Neutral"</formula>
    </cfRule>
  </conditionalFormatting>
  <conditionalFormatting sqref="J47">
    <cfRule type="cellIs" dxfId="4055" priority="6" operator="equal">
      <formula>"Significant Positive"</formula>
    </cfRule>
    <cfRule type="cellIs" dxfId="4054" priority="5" operator="equal">
      <formula>"Minor Positive"</formula>
    </cfRule>
    <cfRule type="cellIs" dxfId="4053" priority="4" operator="equal">
      <formula>"Neutral"</formula>
    </cfRule>
    <cfRule type="cellIs" dxfId="4052" priority="3" operator="equal">
      <formula>"Uncertain"</formula>
    </cfRule>
    <cfRule type="cellIs" dxfId="4051" priority="2" operator="equal">
      <formula>"Minor Negative"</formula>
    </cfRule>
    <cfRule type="cellIs" dxfId="4050" priority="1" operator="equal">
      <formula>"Significant Negative"</formula>
    </cfRule>
  </conditionalFormatting>
  <conditionalFormatting sqref="J54">
    <cfRule type="cellIs" dxfId="4049" priority="58" operator="equal">
      <formula>"Significant Negative"</formula>
    </cfRule>
    <cfRule type="cellIs" dxfId="4048" priority="59" operator="equal">
      <formula>"Minor Negative"</formula>
    </cfRule>
    <cfRule type="cellIs" dxfId="4047" priority="60" operator="equal">
      <formula>"Uncertain"</formula>
    </cfRule>
    <cfRule type="cellIs" dxfId="4046" priority="62" operator="equal">
      <formula>"Minor Positive"</formula>
    </cfRule>
    <cfRule type="cellIs" dxfId="4045" priority="63" operator="equal">
      <formula>"Significant Positive"</formula>
    </cfRule>
    <cfRule type="cellIs" dxfId="4044" priority="61" operator="equal">
      <formula>"Neutral"</formula>
    </cfRule>
  </conditionalFormatting>
  <conditionalFormatting sqref="J57">
    <cfRule type="cellIs" dxfId="4043" priority="12" operator="equal">
      <formula>"Significant Positive"</formula>
    </cfRule>
    <cfRule type="cellIs" dxfId="4042" priority="11" operator="equal">
      <formula>"Minor Positive"</formula>
    </cfRule>
    <cfRule type="cellIs" dxfId="4041" priority="10" operator="equal">
      <formula>"Neutral"</formula>
    </cfRule>
    <cfRule type="cellIs" dxfId="4040" priority="8" operator="equal">
      <formula>"Minor Negative"</formula>
    </cfRule>
    <cfRule type="cellIs" dxfId="4039" priority="7" operator="equal">
      <formula>"Significant Negative"</formula>
    </cfRule>
    <cfRule type="cellIs" dxfId="4038" priority="9" operator="equal">
      <formula>"Uncertain"</formula>
    </cfRule>
  </conditionalFormatting>
  <conditionalFormatting sqref="J72">
    <cfRule type="cellIs" dxfId="4037" priority="15" operator="equal">
      <formula>"Uncertain"</formula>
    </cfRule>
    <cfRule type="cellIs" dxfId="4036" priority="14" operator="equal">
      <formula>"Minor Negative"</formula>
    </cfRule>
    <cfRule type="cellIs" dxfId="4035" priority="13" operator="equal">
      <formula>"Significant Negative"</formula>
    </cfRule>
    <cfRule type="cellIs" dxfId="4034" priority="18" operator="equal">
      <formula>"Significant Positive"</formula>
    </cfRule>
    <cfRule type="cellIs" dxfId="4033" priority="17" operator="equal">
      <formula>"Minor Positive"</formula>
    </cfRule>
    <cfRule type="cellIs" dxfId="4032" priority="16" operator="equal">
      <formula>"Neutral"</formula>
    </cfRule>
  </conditionalFormatting>
  <conditionalFormatting sqref="J84">
    <cfRule type="cellIs" dxfId="4031" priority="43" operator="equal">
      <formula>"Significant Negative"</formula>
    </cfRule>
    <cfRule type="cellIs" dxfId="4030" priority="44" operator="equal">
      <formula>"Minor Negative"</formula>
    </cfRule>
    <cfRule type="cellIs" dxfId="4029" priority="45" operator="equal">
      <formula>"Uncertain"</formula>
    </cfRule>
    <cfRule type="cellIs" dxfId="4028" priority="46" operator="equal">
      <formula>"Neutral"</formula>
    </cfRule>
    <cfRule type="cellIs" dxfId="4027" priority="47" operator="equal">
      <formula>"Minor Positive"</formula>
    </cfRule>
    <cfRule type="cellIs" dxfId="4026" priority="4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C1F658B-06CE-47A5-93AA-B8842E1BFB97}">
          <x14:formula1>
            <xm:f>'Drop downs'!$A$2:$A$3</xm:f>
          </x14:formula1>
          <xm:sqref>D8:D87</xm:sqref>
        </x14:dataValidation>
        <x14:dataValidation type="list" allowBlank="1" showInputMessage="1" showErrorMessage="1" xr:uid="{20BDD3CE-7C8A-4363-954C-82D659789EDA}">
          <x14:formula1>
            <xm:f>'Drop downs'!$J$2:$J$3</xm:f>
          </x14:formula1>
          <xm:sqref>L8 L18 L20 L28 L36 L42 L84 L54 L57 L65 L72 L77 L47 L49</xm:sqref>
        </x14:dataValidation>
        <x14:dataValidation type="list" allowBlank="1" showInputMessage="1" showErrorMessage="1" xr:uid="{FF3FF381-4720-44AE-BA43-0311B68C3ABB}">
          <x14:formula1>
            <xm:f>'Drop downs'!$B$2:$B$4</xm:f>
          </x14:formula1>
          <xm:sqref>E42 E18 E49 E77 E57 E84 E20 E54 E72 E65 E8 E28 E36 E47</xm:sqref>
        </x14:dataValidation>
        <x14:dataValidation type="list" allowBlank="1" showInputMessage="1" showErrorMessage="1" xr:uid="{7DDD6DB6-347F-4901-B472-63053496D7AC}">
          <x14:formula1>
            <xm:f>'Drop downs'!$C$2:$C$5</xm:f>
          </x14:formula1>
          <xm:sqref>F42 F18 F49 F77 F57 F84 F20 F54 F72 F65 F8 F28 F36 F47</xm:sqref>
        </x14:dataValidation>
        <x14:dataValidation type="list" allowBlank="1" showInputMessage="1" showErrorMessage="1" xr:uid="{8FDD7829-4934-4BD2-A296-22EB17B502E8}">
          <x14:formula1>
            <xm:f>'Drop downs'!$D$2:$D$7</xm:f>
          </x14:formula1>
          <xm:sqref>G42 G18 G49 G77 G57 G84 G20 G54 G72 G65 G8 G28 G36 G47</xm:sqref>
        </x14:dataValidation>
        <x14:dataValidation type="list" allowBlank="1" showInputMessage="1" showErrorMessage="1" xr:uid="{7159E8DB-4281-4039-A25E-53D36A5C2BF7}">
          <x14:formula1>
            <xm:f>'Drop downs'!$E$2:$E$6</xm:f>
          </x14:formula1>
          <xm:sqref>H42 H18 H49 H77 H57 H84 H20 H54 H72 H65 H8 H28 H36 H47</xm:sqref>
        </x14:dataValidation>
        <x14:dataValidation type="list" allowBlank="1" showInputMessage="1" showErrorMessage="1" xr:uid="{0A24668A-2B09-484A-B25F-9E13F4907660}">
          <x14:formula1>
            <xm:f>'Drop downs'!$F$2:$F$6</xm:f>
          </x14:formula1>
          <xm:sqref>I42 I18 I49 I77 I57 I84 I20 I54 I72 I65 I8 I28 I36 I47</xm:sqref>
        </x14:dataValidation>
        <x14:dataValidation type="list" allowBlank="1" showInputMessage="1" showErrorMessage="1" xr:uid="{497C0E85-7E7E-42C9-8C2B-BCEB9ABFE6CA}">
          <x14:formula1>
            <xm:f>'Drop downs'!$G$2:$G$7</xm:f>
          </x14:formula1>
          <xm:sqref>J42 J18 J49 J77 J57 J84 J20 J54 J72 J65 J8 J28 J36 J47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7136A-0D7E-40CC-8DCE-E9D3978409D7}">
  <sheetPr codeName="Sheet101">
    <tabColor theme="4" tint="0.79998168889431442"/>
  </sheetPr>
  <dimension ref="A1:V98"/>
  <sheetViews>
    <sheetView zoomScale="70" zoomScaleNormal="7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652</v>
      </c>
      <c r="D1" s="263"/>
      <c r="E1" s="263"/>
      <c r="F1" s="264"/>
      <c r="G1" s="16"/>
      <c r="I1" s="7"/>
      <c r="J1" s="7"/>
      <c r="K1" s="7"/>
    </row>
    <row r="2" spans="1:22" x14ac:dyDescent="0.35">
      <c r="A2" s="74" t="s">
        <v>29</v>
      </c>
      <c r="B2" s="9"/>
      <c r="C2" s="263" t="s">
        <v>637</v>
      </c>
      <c r="D2" s="263"/>
      <c r="E2" s="263"/>
      <c r="F2" s="264"/>
      <c r="I2" s="8"/>
      <c r="J2" s="8"/>
      <c r="K2" s="8"/>
    </row>
    <row r="3" spans="1:22" ht="45" customHeight="1" x14ac:dyDescent="0.35">
      <c r="A3" s="75" t="s">
        <v>30</v>
      </c>
      <c r="B3" s="4"/>
      <c r="C3" s="263" t="s">
        <v>653</v>
      </c>
      <c r="D3" s="263"/>
      <c r="E3" s="263"/>
      <c r="F3" s="264"/>
      <c r="G3" s="16"/>
      <c r="I3" s="8"/>
      <c r="J3" s="8"/>
      <c r="K3" s="8"/>
    </row>
    <row r="4" spans="1:22" ht="17.25" customHeight="1" x14ac:dyDescent="0.35">
      <c r="A4" s="75" t="s">
        <v>31</v>
      </c>
      <c r="B4" s="17"/>
      <c r="C4" s="229" t="s">
        <v>530</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432</v>
      </c>
      <c r="F8" s="325" t="s">
        <v>441</v>
      </c>
      <c r="G8" s="325" t="s">
        <v>424</v>
      </c>
      <c r="H8" s="325" t="s">
        <v>477</v>
      </c>
      <c r="I8" s="325" t="s">
        <v>422</v>
      </c>
      <c r="J8" s="310" t="s">
        <v>157</v>
      </c>
      <c r="K8" s="319" t="s">
        <v>654</v>
      </c>
      <c r="L8" s="310"/>
      <c r="M8" s="314"/>
      <c r="N8" s="330"/>
      <c r="R8" s="12" t="str">
        <f>IF(OR(J8='Drop downs'!$G$7,J8='Drop downs'!$G$5), B8&amp;": "&amp;K8&amp;CHAR(10),"")</f>
        <v/>
      </c>
      <c r="S8" s="12" t="str">
        <f>IF(J8='Drop downs'!$G$2,B8&amp;": "&amp;K8&amp;""," ")</f>
        <v xml:space="preserve"> </v>
      </c>
      <c r="T8" s="12" t="str">
        <f>IF(HE2_Enabling_Development!E8='Drop downs'!$B$6,HE2_Enabling_Development!B8&amp;": "&amp;HE2_Enabling_Development!K8&amp;"","")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ht="31.4" customHeight="1" x14ac:dyDescent="0.35">
      <c r="A14" s="317"/>
      <c r="B14" s="328"/>
      <c r="C14" s="24" t="s">
        <v>327</v>
      </c>
      <c r="D14" s="24" t="s">
        <v>250</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15" thickBot="1" x14ac:dyDescent="0.4">
      <c r="A17" s="318"/>
      <c r="B17" s="267"/>
      <c r="C17" s="19" t="s">
        <v>330</v>
      </c>
      <c r="D17" s="24" t="s">
        <v>254</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435</v>
      </c>
      <c r="L18" s="310"/>
      <c r="M18" s="314"/>
      <c r="N18" s="330"/>
      <c r="R18" s="12" t="str">
        <f>IF(OR(J18='Drop downs'!$G$7,J18='Drop downs'!$G$5), B18&amp;": "&amp;K18&amp;CHAR(10),"")</f>
        <v/>
      </c>
      <c r="S18" s="12" t="str">
        <f>IF(J18='Drop downs'!$G$2,B18&amp;": "&amp;K18&amp;""," ")</f>
        <v xml:space="preserve"> </v>
      </c>
      <c r="T18" s="12" t="str">
        <f>IF(HE2_Enabling_Development!E18='Drop downs'!$B$6,HE2_Enabling_Development!B18&amp;": "&amp;HE2_Enabling_Development!K18&amp;"","")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254</v>
      </c>
      <c r="E20" s="310" t="s">
        <v>101</v>
      </c>
      <c r="F20" s="310" t="s">
        <v>101</v>
      </c>
      <c r="G20" s="310" t="s">
        <v>101</v>
      </c>
      <c r="H20" s="310" t="s">
        <v>101</v>
      </c>
      <c r="I20" s="310" t="s">
        <v>101</v>
      </c>
      <c r="J20" s="310" t="s">
        <v>159</v>
      </c>
      <c r="K20" s="319" t="s">
        <v>435</v>
      </c>
      <c r="L20" s="310"/>
      <c r="M20" s="314"/>
      <c r="N20" s="330"/>
      <c r="R20" s="12" t="str">
        <f>IF(OR(J20='Drop downs'!$G$7,J20='Drop downs'!$G$5), B20&amp;": "&amp;K20&amp;CHAR(10),"")</f>
        <v/>
      </c>
      <c r="S20" s="12" t="str">
        <f>IF(J20='Drop downs'!$G$2,B20&amp;": "&amp;K20&amp;""," ")</f>
        <v xml:space="preserve"> </v>
      </c>
      <c r="T20" s="12" t="str">
        <f>IF(HE2_Enabling_Development!E20='Drop downs'!$B$6,HE2_Enabling_Development!B20&amp;": "&amp;HE2_Enabling_Development!K20&amp;"","")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254</v>
      </c>
      <c r="E26" s="298"/>
      <c r="F26" s="298"/>
      <c r="G26" s="298"/>
      <c r="H26" s="298"/>
      <c r="I26" s="298"/>
      <c r="J26" s="298"/>
      <c r="K26" s="236"/>
      <c r="L26" s="298"/>
      <c r="M26" s="233"/>
      <c r="N26" s="331"/>
      <c r="R26" s="12"/>
      <c r="S26" s="12"/>
      <c r="T26" s="12"/>
    </row>
    <row r="27" spans="1:22" ht="29.5" thickBot="1" x14ac:dyDescent="0.4">
      <c r="A27" s="318"/>
      <c r="B27" s="309"/>
      <c r="C27" s="15" t="s">
        <v>342</v>
      </c>
      <c r="D27" s="24" t="s">
        <v>254</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254</v>
      </c>
      <c r="E28" s="310" t="s">
        <v>101</v>
      </c>
      <c r="F28" s="310" t="s">
        <v>101</v>
      </c>
      <c r="G28" s="310" t="s">
        <v>101</v>
      </c>
      <c r="H28" s="310" t="s">
        <v>101</v>
      </c>
      <c r="I28" s="310" t="s">
        <v>101</v>
      </c>
      <c r="J28" s="310" t="s">
        <v>159</v>
      </c>
      <c r="K28" s="319" t="s">
        <v>435</v>
      </c>
      <c r="L28" s="310"/>
      <c r="M28" s="314"/>
      <c r="N28" s="330"/>
      <c r="R28" s="12" t="str">
        <f>IF(OR(J28='Drop downs'!$G$7,J28='Drop downs'!$G$5), B28&amp;": "&amp;K28&amp;CHAR(10),"")</f>
        <v/>
      </c>
      <c r="S28" s="12" t="str">
        <f>IF(J28='Drop downs'!$G$2,B28&amp;": "&amp;K28&amp;""," ")</f>
        <v xml:space="preserve"> </v>
      </c>
      <c r="T28" s="12" t="str">
        <f>IF(HE2_Enabling_Development!E28='Drop downs'!$B$6,HE2_Enabling_Development!B28&amp;": "&amp;HE2_Enabling_Development!K28&amp;"","")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22"/>
      <c r="B35" s="309"/>
      <c r="C35" s="93" t="s">
        <v>351</v>
      </c>
      <c r="D35" s="3" t="s">
        <v>254</v>
      </c>
      <c r="E35" s="299"/>
      <c r="F35" s="299"/>
      <c r="G35" s="299"/>
      <c r="H35" s="299"/>
      <c r="I35" s="299"/>
      <c r="J35" s="299"/>
      <c r="K35" s="301"/>
      <c r="L35" s="299"/>
      <c r="M35" s="303"/>
      <c r="N35" s="333"/>
      <c r="R35" s="12"/>
      <c r="S35" s="12"/>
      <c r="T35" s="12"/>
    </row>
    <row r="36" spans="1:22" ht="14.5" customHeight="1" x14ac:dyDescent="0.35">
      <c r="A36" s="321" t="s">
        <v>352</v>
      </c>
      <c r="B36" s="307" t="s">
        <v>120</v>
      </c>
      <c r="C36" s="82" t="s">
        <v>353</v>
      </c>
      <c r="D36" s="82" t="s">
        <v>250</v>
      </c>
      <c r="E36" s="272" t="s">
        <v>418</v>
      </c>
      <c r="F36" s="272" t="s">
        <v>441</v>
      </c>
      <c r="G36" s="272" t="s">
        <v>424</v>
      </c>
      <c r="H36" s="272" t="s">
        <v>477</v>
      </c>
      <c r="I36" s="272" t="s">
        <v>422</v>
      </c>
      <c r="J36" s="272" t="s">
        <v>157</v>
      </c>
      <c r="K36" s="300" t="s">
        <v>655</v>
      </c>
      <c r="L36" s="272"/>
      <c r="M36" s="302"/>
      <c r="N36" s="334"/>
      <c r="R36" s="12" t="str">
        <f>IF(OR(J36='Drop downs'!$G$7,J36='Drop downs'!$G$5), B36&amp;": "&amp;K36&amp;CHAR(10),"")</f>
        <v/>
      </c>
      <c r="S36" s="12" t="str">
        <f>IF(J36='Drop downs'!$G$2,B36&amp;": "&amp;K36&amp;""," ")</f>
        <v xml:space="preserve"> </v>
      </c>
      <c r="T36" s="12" t="str">
        <f>IF(HE2_Enabling_Development!E36='Drop downs'!$B$6,HE2_Enabling_Development!B36&amp;": "&amp;HE2_Enabling_Development!K36&amp;"","")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22"/>
      <c r="B41" s="309"/>
      <c r="C41" s="80" t="s">
        <v>358</v>
      </c>
      <c r="D41" s="80" t="s">
        <v>250</v>
      </c>
      <c r="E41" s="299"/>
      <c r="F41" s="299"/>
      <c r="G41" s="299"/>
      <c r="H41" s="299"/>
      <c r="I41" s="299"/>
      <c r="J41" s="299"/>
      <c r="K41" s="301"/>
      <c r="L41" s="299"/>
      <c r="M41" s="303"/>
      <c r="N41" s="333"/>
      <c r="R41" s="12"/>
      <c r="S41" s="12"/>
      <c r="T41" s="12"/>
    </row>
    <row r="42" spans="1:22" ht="29" x14ac:dyDescent="0.35">
      <c r="A42" s="321" t="s">
        <v>359</v>
      </c>
      <c r="B42" s="307" t="s">
        <v>121</v>
      </c>
      <c r="C42" s="82" t="s">
        <v>360</v>
      </c>
      <c r="D42" s="82" t="s">
        <v>254</v>
      </c>
      <c r="E42" s="272" t="s">
        <v>101</v>
      </c>
      <c r="F42" s="272" t="s">
        <v>101</v>
      </c>
      <c r="G42" s="272" t="s">
        <v>101</v>
      </c>
      <c r="H42" s="272" t="s">
        <v>101</v>
      </c>
      <c r="I42" s="272" t="s">
        <v>101</v>
      </c>
      <c r="J42" s="272" t="s">
        <v>159</v>
      </c>
      <c r="K42" s="300" t="s">
        <v>435</v>
      </c>
      <c r="L42" s="272"/>
      <c r="M42" s="302"/>
      <c r="N42" s="334"/>
      <c r="R42" s="12" t="str">
        <f>IF(OR(J42='Drop downs'!$G$7,J42='Drop downs'!$G$5), B42&amp;": "&amp;K42&amp;CHAR(10),"")</f>
        <v/>
      </c>
      <c r="S42" s="12" t="str">
        <f>IF(J42='Drop downs'!$G$2,B42&amp;": "&amp;K42&amp;""," ")</f>
        <v xml:space="preserve"> </v>
      </c>
      <c r="T42" s="12" t="str">
        <f>IF(HE2_Enabling_Development!E42='Drop downs'!$B$6,HE2_Enabling_Development!B42&amp;": "&amp;HE2_Enabling_Development!K42&amp;"","")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22"/>
      <c r="B46" s="309"/>
      <c r="C46" s="80" t="s">
        <v>364</v>
      </c>
      <c r="D46" s="3" t="s">
        <v>254</v>
      </c>
      <c r="E46" s="299"/>
      <c r="F46" s="299"/>
      <c r="G46" s="299"/>
      <c r="H46" s="299"/>
      <c r="I46" s="299"/>
      <c r="J46" s="299"/>
      <c r="K46" s="301"/>
      <c r="L46" s="299"/>
      <c r="M46" s="303"/>
      <c r="N46" s="333"/>
      <c r="R46" s="12"/>
      <c r="S46" s="12"/>
      <c r="T46" s="12"/>
    </row>
    <row r="47" spans="1:22" ht="43.5" x14ac:dyDescent="0.35">
      <c r="A47" s="321" t="s">
        <v>365</v>
      </c>
      <c r="B47" s="307" t="s">
        <v>122</v>
      </c>
      <c r="C47" s="82" t="s">
        <v>366</v>
      </c>
      <c r="D47" s="82" t="s">
        <v>254</v>
      </c>
      <c r="E47" s="272" t="s">
        <v>101</v>
      </c>
      <c r="F47" s="272" t="s">
        <v>101</v>
      </c>
      <c r="G47" s="272" t="s">
        <v>101</v>
      </c>
      <c r="H47" s="272" t="s">
        <v>101</v>
      </c>
      <c r="I47" s="272" t="s">
        <v>101</v>
      </c>
      <c r="J47" s="272" t="s">
        <v>159</v>
      </c>
      <c r="K47" s="300" t="s">
        <v>435</v>
      </c>
      <c r="L47" s="272"/>
      <c r="M47" s="302"/>
      <c r="N47" s="334"/>
      <c r="R47" s="12" t="str">
        <f>IF(OR(J47='Drop downs'!$G$7,J47='Drop downs'!$G$5), B47&amp;": "&amp;K47&amp;CHAR(10),"")</f>
        <v/>
      </c>
      <c r="S47" s="12" t="str">
        <f>IF(J47='Drop downs'!$G$2,B47&amp;": "&amp;K47&amp;""," ")</f>
        <v xml:space="preserve"> </v>
      </c>
      <c r="T47" s="12" t="str">
        <f>IF(HE2_Enabling_Development!E47='Drop downs'!$B$6,HE2_Enabling_Development!B47&amp;": "&amp;HE2_Enabling_Development!K47&amp;"","")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IF(HE2_Enabling_Development!E48='Drop downs'!$B$6,HE2_Enabling_Development!B48&amp;": "&amp;HE2_Enabling_Development!K48&amp;"","")</f>
        <v xml:space="preserve">: </v>
      </c>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435</v>
      </c>
      <c r="L49" s="310"/>
      <c r="M49" s="314"/>
      <c r="N49" s="330"/>
      <c r="R49" s="12" t="str">
        <f>IF(OR(J49='Drop downs'!$G$7,J49='Drop downs'!$G$5), B49&amp;": "&amp;K49&amp;CHAR(10),"")</f>
        <v/>
      </c>
      <c r="S49" s="12" t="str">
        <f>IF(J49='Drop downs'!$G$2,B49&amp;": "&amp;K49&amp;""," ")</f>
        <v xml:space="preserve"> </v>
      </c>
      <c r="T49" s="12" t="str">
        <f>IF(HE2_Enabling_Development!E49='Drop downs'!$B$6,HE2_Enabling_Development!B49&amp;": "&amp;HE2_Enabling_Development!K49&amp;"","")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233"/>
      <c r="N50" s="331"/>
      <c r="R50" s="12"/>
      <c r="S50" s="12"/>
      <c r="T50" s="12"/>
    </row>
    <row r="51" spans="1:22" x14ac:dyDescent="0.35">
      <c r="A51" s="317"/>
      <c r="B51" s="308"/>
      <c r="C51" s="97" t="s">
        <v>371</v>
      </c>
      <c r="D51" s="24" t="s">
        <v>254</v>
      </c>
      <c r="E51" s="298"/>
      <c r="F51" s="298"/>
      <c r="G51" s="298"/>
      <c r="H51" s="298"/>
      <c r="I51" s="298"/>
      <c r="J51" s="298"/>
      <c r="K51" s="236"/>
      <c r="L51" s="298"/>
      <c r="M51" s="233"/>
      <c r="N51" s="331"/>
      <c r="R51" s="12"/>
      <c r="S51" s="12"/>
      <c r="T51" s="12"/>
    </row>
    <row r="52" spans="1:22" x14ac:dyDescent="0.35">
      <c r="A52" s="317"/>
      <c r="B52" s="308"/>
      <c r="C52" s="24" t="s">
        <v>372</v>
      </c>
      <c r="D52" s="24" t="s">
        <v>254</v>
      </c>
      <c r="E52" s="298"/>
      <c r="F52" s="298"/>
      <c r="G52" s="298"/>
      <c r="H52" s="298"/>
      <c r="I52" s="298"/>
      <c r="J52" s="298"/>
      <c r="K52" s="236"/>
      <c r="L52" s="298"/>
      <c r="M52" s="233"/>
      <c r="N52" s="331"/>
      <c r="R52" s="12"/>
      <c r="S52" s="12"/>
      <c r="T52" s="12"/>
    </row>
    <row r="53" spans="1:22" ht="15" thickBot="1" x14ac:dyDescent="0.4">
      <c r="A53" s="318"/>
      <c r="B53" s="309"/>
      <c r="C53" s="19" t="s">
        <v>373</v>
      </c>
      <c r="D53" s="24" t="s">
        <v>254</v>
      </c>
      <c r="E53" s="270"/>
      <c r="F53" s="270"/>
      <c r="G53" s="270"/>
      <c r="H53" s="270"/>
      <c r="I53" s="270"/>
      <c r="J53" s="270"/>
      <c r="K53" s="32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435</v>
      </c>
      <c r="L54" s="310"/>
      <c r="M54" s="314"/>
      <c r="N54" s="330"/>
      <c r="R54" s="12" t="str">
        <f>IF(OR(J54='Drop downs'!$G$7,J54='Drop downs'!$G$5), B54&amp;": "&amp;K54&amp;CHAR(10),"")</f>
        <v/>
      </c>
      <c r="S54" s="12" t="str">
        <f>IF(J54='Drop downs'!$G$2,B54&amp;": "&amp;K54&amp;""," ")</f>
        <v xml:space="preserve"> </v>
      </c>
      <c r="T54" s="12" t="str">
        <f>IF(HE2_Enabling_Development!E54='Drop downs'!$B$6,HE2_Enabling_Development!B54&amp;": "&amp;HE2_Enabling_Development!K54&amp;"","")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24"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54" t="s">
        <v>435</v>
      </c>
      <c r="L57" s="310"/>
      <c r="M57" s="314"/>
      <c r="N57" s="330"/>
      <c r="R57" s="12" t="str">
        <f>IF(OR(J57='Drop downs'!$G$7,J57='Drop downs'!$G$5), B57&amp;": "&amp;K57&amp;CHAR(10),"")</f>
        <v/>
      </c>
      <c r="S57" s="12" t="str">
        <f>IF(J57='Drop downs'!$G$2,B57&amp;": "&amp;K57&amp;""," ")</f>
        <v xml:space="preserve"> </v>
      </c>
      <c r="T57" s="12" t="str">
        <f>IF(HE2_Enabling_Development!E57='Drop downs'!$B$6,HE2_Enabling_Development!B57&amp;": "&amp;HE2_Enabling_Development!K57&amp;"","")</f>
        <v/>
      </c>
      <c r="U57" t="str">
        <f t="shared" si="0"/>
        <v/>
      </c>
      <c r="V57" t="str">
        <f>IF(N57&gt;0,B57&amp;":"&amp;N57&amp;"
","")</f>
        <v/>
      </c>
    </row>
    <row r="58" spans="1:22" x14ac:dyDescent="0.35">
      <c r="A58" s="317"/>
      <c r="B58" s="308"/>
      <c r="C58" s="24" t="s">
        <v>380</v>
      </c>
      <c r="D58" s="24" t="s">
        <v>254</v>
      </c>
      <c r="E58" s="298"/>
      <c r="F58" s="298"/>
      <c r="G58" s="298"/>
      <c r="H58" s="298"/>
      <c r="I58" s="298"/>
      <c r="J58" s="298"/>
      <c r="K58" s="232"/>
      <c r="L58" s="298"/>
      <c r="M58" s="233"/>
      <c r="N58" s="331"/>
      <c r="R58" s="12"/>
      <c r="S58" s="12"/>
      <c r="T58" s="12"/>
    </row>
    <row r="59" spans="1:22" x14ac:dyDescent="0.35">
      <c r="A59" s="317"/>
      <c r="B59" s="308"/>
      <c r="C59" s="24" t="s">
        <v>381</v>
      </c>
      <c r="D59" s="24" t="s">
        <v>254</v>
      </c>
      <c r="E59" s="298"/>
      <c r="F59" s="298"/>
      <c r="G59" s="298"/>
      <c r="H59" s="298"/>
      <c r="I59" s="298"/>
      <c r="J59" s="298"/>
      <c r="K59" s="232"/>
      <c r="L59" s="298"/>
      <c r="M59" s="233"/>
      <c r="N59" s="331"/>
      <c r="R59" s="12"/>
      <c r="S59" s="12"/>
      <c r="T59" s="12"/>
    </row>
    <row r="60" spans="1:22" x14ac:dyDescent="0.35">
      <c r="A60" s="317"/>
      <c r="B60" s="308"/>
      <c r="C60" s="24" t="s">
        <v>382</v>
      </c>
      <c r="D60" s="24" t="s">
        <v>254</v>
      </c>
      <c r="E60" s="298"/>
      <c r="F60" s="298"/>
      <c r="G60" s="298"/>
      <c r="H60" s="298"/>
      <c r="I60" s="298"/>
      <c r="J60" s="298"/>
      <c r="K60" s="232"/>
      <c r="L60" s="298"/>
      <c r="M60" s="233"/>
      <c r="N60" s="331"/>
      <c r="R60" s="12"/>
      <c r="S60" s="12"/>
      <c r="T60" s="12"/>
    </row>
    <row r="61" spans="1:22" x14ac:dyDescent="0.35">
      <c r="A61" s="317"/>
      <c r="B61" s="308"/>
      <c r="C61" s="24" t="s">
        <v>383</v>
      </c>
      <c r="D61" s="24" t="s">
        <v>254</v>
      </c>
      <c r="E61" s="298"/>
      <c r="F61" s="298"/>
      <c r="G61" s="298"/>
      <c r="H61" s="298"/>
      <c r="I61" s="298"/>
      <c r="J61" s="298"/>
      <c r="K61" s="232"/>
      <c r="L61" s="298"/>
      <c r="M61" s="233"/>
      <c r="N61" s="331"/>
      <c r="R61" s="12"/>
      <c r="S61" s="12"/>
      <c r="T61" s="12"/>
    </row>
    <row r="62" spans="1:22" x14ac:dyDescent="0.35">
      <c r="A62" s="317"/>
      <c r="B62" s="308"/>
      <c r="C62" s="24" t="s">
        <v>384</v>
      </c>
      <c r="D62" s="24" t="s">
        <v>254</v>
      </c>
      <c r="E62" s="298"/>
      <c r="F62" s="298"/>
      <c r="G62" s="298"/>
      <c r="H62" s="298"/>
      <c r="I62" s="298"/>
      <c r="J62" s="298"/>
      <c r="K62" s="232"/>
      <c r="L62" s="298"/>
      <c r="M62" s="233"/>
      <c r="N62" s="331"/>
      <c r="R62" s="12"/>
      <c r="S62" s="12"/>
      <c r="T62" s="12"/>
    </row>
    <row r="63" spans="1:22" ht="29" x14ac:dyDescent="0.35">
      <c r="A63" s="317"/>
      <c r="B63" s="308"/>
      <c r="C63" s="24" t="s">
        <v>385</v>
      </c>
      <c r="D63" s="24" t="s">
        <v>254</v>
      </c>
      <c r="E63" s="298"/>
      <c r="F63" s="298"/>
      <c r="G63" s="298"/>
      <c r="H63" s="298"/>
      <c r="I63" s="298"/>
      <c r="J63" s="298"/>
      <c r="K63" s="232"/>
      <c r="L63" s="298"/>
      <c r="M63" s="233"/>
      <c r="N63" s="331"/>
      <c r="R63" s="12"/>
      <c r="S63" s="12"/>
      <c r="T63" s="12"/>
    </row>
    <row r="64" spans="1:22" ht="15" thickBot="1" x14ac:dyDescent="0.4">
      <c r="A64" s="318"/>
      <c r="B64" s="309"/>
      <c r="C64" s="19" t="s">
        <v>386</v>
      </c>
      <c r="D64" s="24" t="s">
        <v>254</v>
      </c>
      <c r="E64" s="270"/>
      <c r="F64" s="270"/>
      <c r="G64" s="270"/>
      <c r="H64" s="270"/>
      <c r="I64" s="270"/>
      <c r="J64" s="270"/>
      <c r="K64" s="355"/>
      <c r="L64" s="270"/>
      <c r="M64" s="315"/>
      <c r="N64" s="332"/>
      <c r="R64" s="12"/>
      <c r="S64" s="12"/>
      <c r="T64" s="12"/>
    </row>
    <row r="65" spans="1:22" x14ac:dyDescent="0.35">
      <c r="A65" s="316" t="s">
        <v>387</v>
      </c>
      <c r="B65" s="307" t="s">
        <v>126</v>
      </c>
      <c r="C65" s="85" t="s">
        <v>388</v>
      </c>
      <c r="D65" s="86" t="s">
        <v>254</v>
      </c>
      <c r="E65" s="310" t="s">
        <v>101</v>
      </c>
      <c r="F65" s="310" t="s">
        <v>101</v>
      </c>
      <c r="G65" s="310" t="s">
        <v>101</v>
      </c>
      <c r="H65" s="310" t="s">
        <v>101</v>
      </c>
      <c r="I65" s="310" t="s">
        <v>101</v>
      </c>
      <c r="J65" s="398" t="s">
        <v>159</v>
      </c>
      <c r="K65" s="319" t="s">
        <v>656</v>
      </c>
      <c r="L65" s="310"/>
      <c r="M65" s="356"/>
      <c r="N65" s="349"/>
      <c r="R65" s="12" t="str">
        <f>IF(OR(J65='Drop downs'!$G$7,J65='Drop downs'!$G$5), B65&amp;": "&amp;K65&amp;CHAR(10),"")</f>
        <v/>
      </c>
      <c r="S65" s="12" t="str">
        <f>IF(J65='Drop downs'!$G$2,B65&amp;": "&amp;K65&amp;""," ")</f>
        <v xml:space="preserve"> </v>
      </c>
      <c r="T65" s="12" t="str">
        <f>IF(HE2_Enabling_Development!E65='Drop downs'!$B$6,HE2_Enabling_Development!B65&amp;": "&amp;HE2_Enabling_Development!K65&amp;"","")</f>
        <v/>
      </c>
      <c r="U65" t="str">
        <f t="shared" si="0"/>
        <v/>
      </c>
      <c r="V65" t="str">
        <f>IF(N65&gt;0,B65&amp;":"&amp;N65&amp;"
","")</f>
        <v/>
      </c>
    </row>
    <row r="66" spans="1:22" x14ac:dyDescent="0.35">
      <c r="A66" s="317"/>
      <c r="B66" s="308"/>
      <c r="C66" s="83" t="s">
        <v>389</v>
      </c>
      <c r="D66" s="24" t="s">
        <v>254</v>
      </c>
      <c r="E66" s="298"/>
      <c r="F66" s="298"/>
      <c r="G66" s="298"/>
      <c r="H66" s="298"/>
      <c r="I66" s="298"/>
      <c r="J66" s="399"/>
      <c r="K66" s="236"/>
      <c r="L66" s="298"/>
      <c r="M66" s="357"/>
      <c r="N66" s="350"/>
      <c r="R66" s="12"/>
      <c r="S66" s="12"/>
      <c r="T66" s="12"/>
    </row>
    <row r="67" spans="1:22" ht="29" x14ac:dyDescent="0.35">
      <c r="A67" s="317"/>
      <c r="B67" s="308"/>
      <c r="C67" s="83" t="s">
        <v>390</v>
      </c>
      <c r="D67" s="24" t="s">
        <v>254</v>
      </c>
      <c r="E67" s="298"/>
      <c r="F67" s="298"/>
      <c r="G67" s="298"/>
      <c r="H67" s="298"/>
      <c r="I67" s="298"/>
      <c r="J67" s="399"/>
      <c r="K67" s="236"/>
      <c r="L67" s="298"/>
      <c r="M67" s="357"/>
      <c r="N67" s="350"/>
      <c r="R67" s="12"/>
      <c r="S67" s="12"/>
      <c r="T67" s="12"/>
    </row>
    <row r="68" spans="1:22" x14ac:dyDescent="0.35">
      <c r="A68" s="317"/>
      <c r="B68" s="308"/>
      <c r="C68" s="83" t="s">
        <v>391</v>
      </c>
      <c r="D68" s="24" t="s">
        <v>254</v>
      </c>
      <c r="E68" s="298"/>
      <c r="F68" s="298"/>
      <c r="G68" s="298"/>
      <c r="H68" s="298"/>
      <c r="I68" s="298"/>
      <c r="J68" s="399"/>
      <c r="K68" s="236"/>
      <c r="L68" s="298"/>
      <c r="M68" s="357"/>
      <c r="N68" s="350"/>
      <c r="R68" s="12"/>
      <c r="S68" s="12"/>
      <c r="T68" s="12"/>
    </row>
    <row r="69" spans="1:22" x14ac:dyDescent="0.35">
      <c r="A69" s="317"/>
      <c r="B69" s="308"/>
      <c r="C69" s="83" t="s">
        <v>392</v>
      </c>
      <c r="D69" s="24" t="s">
        <v>254</v>
      </c>
      <c r="E69" s="298"/>
      <c r="F69" s="298"/>
      <c r="G69" s="298"/>
      <c r="H69" s="298"/>
      <c r="I69" s="298"/>
      <c r="J69" s="399"/>
      <c r="K69" s="236"/>
      <c r="L69" s="298"/>
      <c r="M69" s="357"/>
      <c r="N69" s="350"/>
      <c r="R69" s="12"/>
      <c r="S69" s="12"/>
      <c r="T69" s="12"/>
    </row>
    <row r="70" spans="1:22" x14ac:dyDescent="0.35">
      <c r="A70" s="317"/>
      <c r="B70" s="308"/>
      <c r="C70" s="83" t="s">
        <v>393</v>
      </c>
      <c r="D70" s="24" t="s">
        <v>254</v>
      </c>
      <c r="E70" s="298"/>
      <c r="F70" s="298"/>
      <c r="G70" s="298"/>
      <c r="H70" s="298"/>
      <c r="I70" s="298"/>
      <c r="J70" s="399"/>
      <c r="K70" s="236"/>
      <c r="L70" s="298"/>
      <c r="M70" s="357"/>
      <c r="N70" s="350"/>
      <c r="R70" s="12"/>
      <c r="S70" s="12"/>
      <c r="T70" s="12"/>
    </row>
    <row r="71" spans="1:22" ht="87.65" customHeight="1" thickBot="1" x14ac:dyDescent="0.4">
      <c r="A71" s="318"/>
      <c r="B71" s="309"/>
      <c r="C71" s="100" t="s">
        <v>394</v>
      </c>
      <c r="D71" s="19" t="s">
        <v>254</v>
      </c>
      <c r="E71" s="270"/>
      <c r="F71" s="270"/>
      <c r="G71" s="270"/>
      <c r="H71" s="270"/>
      <c r="I71" s="270"/>
      <c r="J71" s="405"/>
      <c r="K71" s="320"/>
      <c r="L71" s="270"/>
      <c r="M71" s="358"/>
      <c r="N71" s="359"/>
      <c r="R71" s="12"/>
      <c r="S71" s="12"/>
      <c r="T71" s="12"/>
    </row>
    <row r="72" spans="1:22" x14ac:dyDescent="0.35">
      <c r="A72" s="316" t="s">
        <v>395</v>
      </c>
      <c r="B72" s="307" t="s">
        <v>127</v>
      </c>
      <c r="C72" s="85" t="s">
        <v>396</v>
      </c>
      <c r="D72" s="86" t="s">
        <v>254</v>
      </c>
      <c r="E72" s="310" t="s">
        <v>101</v>
      </c>
      <c r="F72" s="310" t="s">
        <v>101</v>
      </c>
      <c r="G72" s="310" t="s">
        <v>101</v>
      </c>
      <c r="H72" s="310" t="s">
        <v>101</v>
      </c>
      <c r="I72" s="310" t="s">
        <v>101</v>
      </c>
      <c r="J72" s="310" t="s">
        <v>159</v>
      </c>
      <c r="K72" s="406" t="s">
        <v>435</v>
      </c>
      <c r="L72" s="310"/>
      <c r="M72" s="314"/>
      <c r="N72" s="330"/>
      <c r="R72" s="12" t="str">
        <f>IF(OR(J72='Drop downs'!$G$7,J72='Drop downs'!$G$5), B72&amp;": "&amp;K72&amp;CHAR(10),"")</f>
        <v/>
      </c>
      <c r="S72" s="12" t="str">
        <f>IF(J72='Drop downs'!$G$2,B72&amp;": "&amp;K72&amp;""," ")</f>
        <v xml:space="preserve"> </v>
      </c>
      <c r="T72" s="12" t="str">
        <f>IF(HE2_Enabling_Development!E72='Drop downs'!$B$6,HE2_Enabling_Development!B72&amp;": "&amp;HE2_Enabling_Development!K72&amp;"","")</f>
        <v/>
      </c>
      <c r="U72" t="str">
        <f t="shared" si="0"/>
        <v/>
      </c>
      <c r="V72" t="str">
        <f>IF(N72&gt;0,B72&amp;":"&amp;N72&amp;"
","")</f>
        <v/>
      </c>
    </row>
    <row r="73" spans="1:22" x14ac:dyDescent="0.35">
      <c r="A73" s="317"/>
      <c r="B73" s="308"/>
      <c r="C73" s="83" t="s">
        <v>397</v>
      </c>
      <c r="D73" s="24" t="s">
        <v>254</v>
      </c>
      <c r="E73" s="298"/>
      <c r="F73" s="298"/>
      <c r="G73" s="298"/>
      <c r="H73" s="298"/>
      <c r="I73" s="298"/>
      <c r="J73" s="298"/>
      <c r="K73" s="407"/>
      <c r="L73" s="298"/>
      <c r="M73" s="233"/>
      <c r="N73" s="331"/>
      <c r="R73" s="12"/>
      <c r="S73" s="12"/>
      <c r="T73" s="12"/>
    </row>
    <row r="74" spans="1:22" x14ac:dyDescent="0.35">
      <c r="A74" s="317"/>
      <c r="B74" s="308"/>
      <c r="C74" s="83" t="s">
        <v>398</v>
      </c>
      <c r="D74" s="24" t="s">
        <v>254</v>
      </c>
      <c r="E74" s="298"/>
      <c r="F74" s="298"/>
      <c r="G74" s="298"/>
      <c r="H74" s="298"/>
      <c r="I74" s="298"/>
      <c r="J74" s="298"/>
      <c r="K74" s="407"/>
      <c r="L74" s="298"/>
      <c r="M74" s="233"/>
      <c r="N74" s="331"/>
      <c r="R74" s="12"/>
      <c r="S74" s="12"/>
      <c r="T74" s="12"/>
    </row>
    <row r="75" spans="1:22" x14ac:dyDescent="0.35">
      <c r="A75" s="317"/>
      <c r="B75" s="308"/>
      <c r="C75" s="83" t="s">
        <v>399</v>
      </c>
      <c r="D75" s="24" t="s">
        <v>254</v>
      </c>
      <c r="E75" s="298"/>
      <c r="F75" s="298"/>
      <c r="G75" s="298"/>
      <c r="H75" s="298"/>
      <c r="I75" s="298"/>
      <c r="J75" s="298"/>
      <c r="K75" s="407"/>
      <c r="L75" s="298"/>
      <c r="M75" s="233"/>
      <c r="N75" s="331"/>
      <c r="R75" s="12"/>
      <c r="S75" s="12"/>
      <c r="T75" s="12"/>
    </row>
    <row r="76" spans="1:22" ht="15" thickBot="1" x14ac:dyDescent="0.4">
      <c r="A76" s="322"/>
      <c r="B76" s="309"/>
      <c r="C76" s="87" t="s">
        <v>400</v>
      </c>
      <c r="D76" s="88" t="s">
        <v>254</v>
      </c>
      <c r="E76" s="299"/>
      <c r="F76" s="299"/>
      <c r="G76" s="299"/>
      <c r="H76" s="299"/>
      <c r="I76" s="299"/>
      <c r="J76" s="299"/>
      <c r="K76" s="408"/>
      <c r="L76" s="299"/>
      <c r="M76" s="303"/>
      <c r="N76" s="333"/>
      <c r="R76" s="12"/>
      <c r="S76" s="12"/>
      <c r="T76" s="12"/>
    </row>
    <row r="77" spans="1:22" ht="14.5" customHeight="1" x14ac:dyDescent="0.35">
      <c r="A77" s="304" t="s">
        <v>401</v>
      </c>
      <c r="B77" s="307" t="s">
        <v>128</v>
      </c>
      <c r="C77" s="91" t="s">
        <v>402</v>
      </c>
      <c r="D77" s="82" t="s">
        <v>254</v>
      </c>
      <c r="E77" s="272" t="s">
        <v>101</v>
      </c>
      <c r="F77" s="272" t="s">
        <v>101</v>
      </c>
      <c r="G77" s="272" t="s">
        <v>101</v>
      </c>
      <c r="H77" s="272" t="s">
        <v>101</v>
      </c>
      <c r="I77" s="272" t="s">
        <v>101</v>
      </c>
      <c r="J77" s="272" t="s">
        <v>159</v>
      </c>
      <c r="K77" s="300" t="s">
        <v>435</v>
      </c>
      <c r="L77" s="272"/>
      <c r="M77" s="302"/>
      <c r="N77" s="334"/>
      <c r="R77" s="12" t="str">
        <f>IF(OR(J77='Drop downs'!$G$7,J77='Drop downs'!$G$5), B77&amp;": "&amp;K77&amp;CHAR(10),"")</f>
        <v/>
      </c>
      <c r="S77" s="12" t="str">
        <f>IF(J77='Drop downs'!$G$2,B77&amp;": "&amp;K77&amp;""," ")</f>
        <v xml:space="preserve"> </v>
      </c>
      <c r="T77" s="12" t="str">
        <f>IF(HE2_Enabling_Development!E77='Drop downs'!$B$6,HE2_Enabling_Development!B77&amp;": "&amp;HE2_Enabling_Development!K77&amp;"","")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33"/>
      <c r="N78" s="331"/>
      <c r="R78" s="12"/>
      <c r="S78" s="12"/>
      <c r="T78" s="12"/>
    </row>
    <row r="79" spans="1:22" x14ac:dyDescent="0.35">
      <c r="A79" s="305"/>
      <c r="B79" s="308"/>
      <c r="C79" s="83" t="s">
        <v>404</v>
      </c>
      <c r="D79" s="3" t="s">
        <v>254</v>
      </c>
      <c r="E79" s="298"/>
      <c r="F79" s="298"/>
      <c r="G79" s="298"/>
      <c r="H79" s="298"/>
      <c r="I79" s="298"/>
      <c r="J79" s="298"/>
      <c r="K79" s="236"/>
      <c r="L79" s="298"/>
      <c r="M79" s="233"/>
      <c r="N79" s="331"/>
      <c r="R79" s="12"/>
      <c r="S79" s="12"/>
      <c r="T79" s="12"/>
    </row>
    <row r="80" spans="1:22" x14ac:dyDescent="0.35">
      <c r="A80" s="305"/>
      <c r="B80" s="308"/>
      <c r="C80" s="84" t="s">
        <v>405</v>
      </c>
      <c r="D80" s="3" t="s">
        <v>254</v>
      </c>
      <c r="E80" s="298"/>
      <c r="F80" s="298"/>
      <c r="G80" s="298"/>
      <c r="H80" s="298"/>
      <c r="I80" s="298"/>
      <c r="J80" s="298"/>
      <c r="K80" s="236"/>
      <c r="L80" s="298"/>
      <c r="M80" s="233"/>
      <c r="N80" s="331"/>
      <c r="R80" s="12"/>
      <c r="S80" s="12"/>
      <c r="T80" s="12"/>
    </row>
    <row r="81" spans="1:22" ht="29" x14ac:dyDescent="0.35">
      <c r="A81" s="305"/>
      <c r="B81" s="308"/>
      <c r="C81" s="84" t="s">
        <v>406</v>
      </c>
      <c r="D81" s="3" t="s">
        <v>254</v>
      </c>
      <c r="E81" s="298"/>
      <c r="F81" s="298"/>
      <c r="G81" s="298"/>
      <c r="H81" s="298"/>
      <c r="I81" s="298"/>
      <c r="J81" s="298"/>
      <c r="K81" s="236"/>
      <c r="L81" s="298"/>
      <c r="M81" s="233"/>
      <c r="N81" s="331"/>
      <c r="R81" s="12"/>
      <c r="S81" s="12"/>
      <c r="T81" s="12"/>
    </row>
    <row r="82" spans="1:22" ht="29" x14ac:dyDescent="0.35">
      <c r="A82" s="305"/>
      <c r="B82" s="308"/>
      <c r="C82" s="84" t="s">
        <v>407</v>
      </c>
      <c r="D82" s="3" t="s">
        <v>254</v>
      </c>
      <c r="E82" s="298"/>
      <c r="F82" s="298"/>
      <c r="G82" s="298"/>
      <c r="H82" s="298"/>
      <c r="I82" s="298"/>
      <c r="J82" s="298"/>
      <c r="K82" s="236"/>
      <c r="L82" s="298"/>
      <c r="M82" s="233"/>
      <c r="N82" s="331"/>
      <c r="R82" s="12"/>
      <c r="S82" s="12"/>
      <c r="T82" s="12"/>
    </row>
    <row r="83" spans="1:22" ht="15" thickBot="1" x14ac:dyDescent="0.4">
      <c r="A83" s="324"/>
      <c r="B83" s="308"/>
      <c r="C83" s="98" t="s">
        <v>408</v>
      </c>
      <c r="D83" s="15" t="s">
        <v>254</v>
      </c>
      <c r="E83" s="270"/>
      <c r="F83" s="270"/>
      <c r="G83" s="270"/>
      <c r="H83" s="270"/>
      <c r="I83" s="270"/>
      <c r="J83" s="270"/>
      <c r="K83" s="320"/>
      <c r="L83" s="270"/>
      <c r="M83" s="315"/>
      <c r="N83" s="332"/>
      <c r="R83" s="12"/>
      <c r="S83" s="12"/>
      <c r="T83" s="12"/>
    </row>
    <row r="84" spans="1:22" ht="14.5" customHeight="1" x14ac:dyDescent="0.35">
      <c r="A84" s="323" t="s">
        <v>409</v>
      </c>
      <c r="B84" s="307" t="s">
        <v>129</v>
      </c>
      <c r="C84" s="99" t="s">
        <v>410</v>
      </c>
      <c r="D84" s="79" t="s">
        <v>254</v>
      </c>
      <c r="E84" s="310" t="s">
        <v>101</v>
      </c>
      <c r="F84" s="310" t="s">
        <v>101</v>
      </c>
      <c r="G84" s="310" t="s">
        <v>101</v>
      </c>
      <c r="H84" s="310" t="s">
        <v>101</v>
      </c>
      <c r="I84" s="310" t="s">
        <v>101</v>
      </c>
      <c r="J84" s="310" t="s">
        <v>159</v>
      </c>
      <c r="K84" s="319" t="s">
        <v>435</v>
      </c>
      <c r="L84" s="310"/>
      <c r="M84" s="314"/>
      <c r="N84" s="330"/>
      <c r="R84" s="12" t="str">
        <f>IF(OR(J84='Drop downs'!$G$7,J84='Drop downs'!$G$5), B84&amp;": "&amp;K84&amp;CHAR(10),"")</f>
        <v/>
      </c>
      <c r="S84" s="12" t="str">
        <f>IF(J84='Drop downs'!$G$2,B84&amp;": "&amp;K84&amp;""," ")</f>
        <v xml:space="preserve"> </v>
      </c>
      <c r="T84" s="12" t="str">
        <f>IF(HE2_Enabling_Development!E84='Drop downs'!$B$6,HE2_Enabling_Development!B84&amp;": "&amp;HE2_Enabling_Development!K84&amp;"","")</f>
        <v/>
      </c>
      <c r="U84" t="str">
        <f t="shared" si="1"/>
        <v/>
      </c>
      <c r="V84" t="str">
        <f>IF(N84&gt;0,B84&amp;":"&amp;N84&amp;"
","")</f>
        <v/>
      </c>
    </row>
    <row r="85" spans="1:22" x14ac:dyDescent="0.35">
      <c r="A85" s="305"/>
      <c r="B85" s="308"/>
      <c r="C85" s="84" t="s">
        <v>411</v>
      </c>
      <c r="D85" s="3" t="s">
        <v>254</v>
      </c>
      <c r="E85" s="298"/>
      <c r="F85" s="298"/>
      <c r="G85" s="298"/>
      <c r="H85" s="298"/>
      <c r="I85" s="298"/>
      <c r="J85" s="298"/>
      <c r="K85" s="236"/>
      <c r="L85" s="298"/>
      <c r="M85" s="233"/>
      <c r="N85" s="331"/>
      <c r="R85" s="12"/>
      <c r="S85" s="12"/>
      <c r="T85" s="12"/>
    </row>
    <row r="86" spans="1:22" x14ac:dyDescent="0.35">
      <c r="A86" s="305"/>
      <c r="B86" s="308"/>
      <c r="C86" s="84" t="s">
        <v>412</v>
      </c>
      <c r="D86" s="3" t="s">
        <v>254</v>
      </c>
      <c r="E86" s="298"/>
      <c r="F86" s="298"/>
      <c r="G86" s="298"/>
      <c r="H86" s="298"/>
      <c r="I86" s="298"/>
      <c r="J86" s="298"/>
      <c r="K86" s="236"/>
      <c r="L86" s="298"/>
      <c r="M86" s="233"/>
      <c r="N86" s="331"/>
      <c r="R86" s="12"/>
      <c r="S86" s="12"/>
      <c r="T86" s="12"/>
    </row>
    <row r="87" spans="1:22" ht="15" thickBot="1" x14ac:dyDescent="0.4">
      <c r="A87" s="306"/>
      <c r="B87" s="309"/>
      <c r="C87" s="87" t="s">
        <v>413</v>
      </c>
      <c r="D87" s="80" t="s">
        <v>254</v>
      </c>
      <c r="E87" s="299"/>
      <c r="F87" s="299"/>
      <c r="G87" s="299"/>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pTWZnQqZltg+3KcquWWvqEVG3W9oO9z70r+2AHC7bTbXKHNdrOTnEYh0GlMINaMCANxsiNxr1j1yjaiuN/G/vA==" saltValue="HYnFcQ8A4Sm4ZIwlrDNeVQ=="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E6:N6"/>
    <mergeCell ref="N8:N17"/>
    <mergeCell ref="C3:F3"/>
  </mergeCells>
  <conditionalFormatting sqref="C50:C53">
    <cfRule type="expression" dxfId="4025" priority="50">
      <formula>$D50="No"</formula>
    </cfRule>
  </conditionalFormatting>
  <conditionalFormatting sqref="C8:D87">
    <cfRule type="expression" dxfId="4024" priority="49">
      <formula>$D8="No"</formula>
    </cfRule>
  </conditionalFormatting>
  <conditionalFormatting sqref="J8 J57 J65 J72">
    <cfRule type="cellIs" dxfId="4023" priority="87" operator="equal">
      <formula>"Significant Positive"</formula>
    </cfRule>
    <cfRule type="cellIs" dxfId="4022" priority="82" operator="equal">
      <formula>"Significant Negative"</formula>
    </cfRule>
    <cfRule type="cellIs" dxfId="4021" priority="83" operator="equal">
      <formula>"Minor Negative"</formula>
    </cfRule>
    <cfRule type="cellIs" dxfId="4020" priority="84" operator="equal">
      <formula>"Uncertain"</formula>
    </cfRule>
    <cfRule type="cellIs" dxfId="4019" priority="85" operator="equal">
      <formula>"Neutral"</formula>
    </cfRule>
    <cfRule type="cellIs" dxfId="4018" priority="86" operator="equal">
      <formula>"Minor Positive"</formula>
    </cfRule>
  </conditionalFormatting>
  <conditionalFormatting sqref="J18">
    <cfRule type="cellIs" dxfId="4017" priority="19" operator="equal">
      <formula>"Significant Negative"</formula>
    </cfRule>
    <cfRule type="cellIs" dxfId="4016" priority="20" operator="equal">
      <formula>"Minor Negative"</formula>
    </cfRule>
    <cfRule type="cellIs" dxfId="4015" priority="21" operator="equal">
      <formula>"Uncertain"</formula>
    </cfRule>
    <cfRule type="cellIs" dxfId="4014" priority="22" operator="equal">
      <formula>"Neutral"</formula>
    </cfRule>
    <cfRule type="cellIs" dxfId="4013" priority="23" operator="equal">
      <formula>"Minor Positive"</formula>
    </cfRule>
    <cfRule type="cellIs" dxfId="4012" priority="24" operator="equal">
      <formula>"Significant Positive"</formula>
    </cfRule>
  </conditionalFormatting>
  <conditionalFormatting sqref="J20">
    <cfRule type="cellIs" dxfId="4011" priority="15" operator="equal">
      <formula>"Uncertain"</formula>
    </cfRule>
    <cfRule type="cellIs" dxfId="4010" priority="13" operator="equal">
      <formula>"Significant Negative"</formula>
    </cfRule>
    <cfRule type="cellIs" dxfId="4009" priority="14" operator="equal">
      <formula>"Minor Negative"</formula>
    </cfRule>
    <cfRule type="cellIs" dxfId="4008" priority="16" operator="equal">
      <formula>"Neutral"</formula>
    </cfRule>
    <cfRule type="cellIs" dxfId="4007" priority="17" operator="equal">
      <formula>"Minor Positive"</formula>
    </cfRule>
    <cfRule type="cellIs" dxfId="4006" priority="18" operator="equal">
      <formula>"Significant Positive"</formula>
    </cfRule>
  </conditionalFormatting>
  <conditionalFormatting sqref="J28 J49">
    <cfRule type="cellIs" dxfId="4005" priority="47" operator="equal">
      <formula>"Minor Positive"</formula>
    </cfRule>
    <cfRule type="cellIs" dxfId="4004" priority="46" operator="equal">
      <formula>"Neutral"</formula>
    </cfRule>
    <cfRule type="cellIs" dxfId="4003" priority="45" operator="equal">
      <formula>"Uncertain"</formula>
    </cfRule>
    <cfRule type="cellIs" dxfId="4002" priority="44" operator="equal">
      <formula>"Minor Negative"</formula>
    </cfRule>
    <cfRule type="cellIs" dxfId="4001" priority="48" operator="equal">
      <formula>"Significant Positive"</formula>
    </cfRule>
    <cfRule type="cellIs" dxfId="4000" priority="43" operator="equal">
      <formula>"Significant Negative"</formula>
    </cfRule>
  </conditionalFormatting>
  <conditionalFormatting sqref="J36">
    <cfRule type="cellIs" dxfId="3999" priority="36" operator="equal">
      <formula>"Significant Positive"</formula>
    </cfRule>
    <cfRule type="cellIs" dxfId="3998" priority="35" operator="equal">
      <formula>"Minor Positive"</formula>
    </cfRule>
    <cfRule type="cellIs" dxfId="3997" priority="34" operator="equal">
      <formula>"Neutral"</formula>
    </cfRule>
    <cfRule type="cellIs" dxfId="3996" priority="33" operator="equal">
      <formula>"Uncertain"</formula>
    </cfRule>
    <cfRule type="cellIs" dxfId="3995" priority="32" operator="equal">
      <formula>"Minor Negative"</formula>
    </cfRule>
    <cfRule type="cellIs" dxfId="3994" priority="31" operator="equal">
      <formula>"Significant Negative"</formula>
    </cfRule>
  </conditionalFormatting>
  <conditionalFormatting sqref="J42">
    <cfRule type="cellIs" dxfId="3993" priority="26" operator="equal">
      <formula>"Minor Negative"</formula>
    </cfRule>
    <cfRule type="cellIs" dxfId="3992" priority="27" operator="equal">
      <formula>"Uncertain"</formula>
    </cfRule>
    <cfRule type="cellIs" dxfId="3991" priority="28" operator="equal">
      <formula>"Neutral"</formula>
    </cfRule>
    <cfRule type="cellIs" dxfId="3990" priority="29" operator="equal">
      <formula>"Minor Positive"</formula>
    </cfRule>
    <cfRule type="cellIs" dxfId="3989" priority="30" operator="equal">
      <formula>"Significant Positive"</formula>
    </cfRule>
    <cfRule type="cellIs" dxfId="3988" priority="25" operator="equal">
      <formula>"Significant Negative"</formula>
    </cfRule>
  </conditionalFormatting>
  <conditionalFormatting sqref="J47">
    <cfRule type="cellIs" dxfId="3987" priority="39" operator="equal">
      <formula>"Uncertain"</formula>
    </cfRule>
    <cfRule type="cellIs" dxfId="3986" priority="40" operator="equal">
      <formula>"Neutral"</formula>
    </cfRule>
    <cfRule type="cellIs" dxfId="3985" priority="41" operator="equal">
      <formula>"Minor Positive"</formula>
    </cfRule>
    <cfRule type="cellIs" dxfId="3984" priority="42" operator="equal">
      <formula>"Significant Positive"</formula>
    </cfRule>
    <cfRule type="cellIs" dxfId="3983" priority="37" operator="equal">
      <formula>"Significant Negative"</formula>
    </cfRule>
    <cfRule type="cellIs" dxfId="3982" priority="38" operator="equal">
      <formula>"Minor Negative"</formula>
    </cfRule>
  </conditionalFormatting>
  <conditionalFormatting sqref="J54">
    <cfRule type="cellIs" dxfId="3981" priority="52" operator="equal">
      <formula>"Significant Negative"</formula>
    </cfRule>
    <cfRule type="cellIs" dxfId="3980" priority="53" operator="equal">
      <formula>"Minor Negative"</formula>
    </cfRule>
    <cfRule type="cellIs" dxfId="3979" priority="54" operator="equal">
      <formula>"Uncertain"</formula>
    </cfRule>
    <cfRule type="cellIs" dxfId="3978" priority="55" operator="equal">
      <formula>"Neutral"</formula>
    </cfRule>
    <cfRule type="cellIs" dxfId="3977" priority="57" operator="equal">
      <formula>"Significant Positive"</formula>
    </cfRule>
    <cfRule type="cellIs" dxfId="3976" priority="56" operator="equal">
      <formula>"Minor Positive"</formula>
    </cfRule>
  </conditionalFormatting>
  <conditionalFormatting sqref="J77">
    <cfRule type="cellIs" dxfId="3975" priority="9" operator="equal">
      <formula>"Uncertain"</formula>
    </cfRule>
    <cfRule type="cellIs" dxfId="3974" priority="7" operator="equal">
      <formula>"Significant Negative"</formula>
    </cfRule>
    <cfRule type="cellIs" dxfId="3973" priority="8" operator="equal">
      <formula>"Minor Negative"</formula>
    </cfRule>
    <cfRule type="cellIs" dxfId="3972" priority="12" operator="equal">
      <formula>"Significant Positive"</formula>
    </cfRule>
    <cfRule type="cellIs" dxfId="3971" priority="11" operator="equal">
      <formula>"Minor Positive"</formula>
    </cfRule>
    <cfRule type="cellIs" dxfId="3970" priority="10" operator="equal">
      <formula>"Neutral"</formula>
    </cfRule>
  </conditionalFormatting>
  <conditionalFormatting sqref="J84">
    <cfRule type="cellIs" dxfId="3969" priority="6" operator="equal">
      <formula>"Significant Positive"</formula>
    </cfRule>
    <cfRule type="cellIs" dxfId="3968" priority="5" operator="equal">
      <formula>"Minor Positive"</formula>
    </cfRule>
    <cfRule type="cellIs" dxfId="3967" priority="4" operator="equal">
      <formula>"Neutral"</formula>
    </cfRule>
    <cfRule type="cellIs" dxfId="3966" priority="3" operator="equal">
      <formula>"Uncertain"</formula>
    </cfRule>
    <cfRule type="cellIs" dxfId="3965" priority="2" operator="equal">
      <formula>"Minor Negative"</formula>
    </cfRule>
    <cfRule type="cellIs" dxfId="3964" priority="1" operator="equal">
      <formula>"Significant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ABB58FB-7887-44EF-9324-B8B036E6A07C}">
          <x14:formula1>
            <xm:f>'Drop downs'!$G$2:$G$7</xm:f>
          </x14:formula1>
          <xm:sqref>J8 J54 J57 J65 J72 J18 J20 J47 J49 J28 J36 J42 J77 J84</xm:sqref>
        </x14:dataValidation>
        <x14:dataValidation type="list" allowBlank="1" showInputMessage="1" showErrorMessage="1" xr:uid="{7A8833DE-A76D-4574-A50C-FF512C144015}">
          <x14:formula1>
            <xm:f>'Drop downs'!$F$2:$F$6</xm:f>
          </x14:formula1>
          <xm:sqref>I8 I54 I57 I65 I72 I18 I20 I47 I49 I28 I36 I42 I77 I84</xm:sqref>
        </x14:dataValidation>
        <x14:dataValidation type="list" allowBlank="1" showInputMessage="1" showErrorMessage="1" xr:uid="{B9A2DB5C-5151-43FB-89D8-11D50A7779FB}">
          <x14:formula1>
            <xm:f>'Drop downs'!$E$2:$E$6</xm:f>
          </x14:formula1>
          <xm:sqref>H8 H54 H57 H65 H72 H18 H20 H47 H49 H28 H36 H42 H77 H84</xm:sqref>
        </x14:dataValidation>
        <x14:dataValidation type="list" allowBlank="1" showInputMessage="1" showErrorMessage="1" xr:uid="{16F81EDB-E190-4D11-9FF7-A95953907D64}">
          <x14:formula1>
            <xm:f>'Drop downs'!$D$2:$D$7</xm:f>
          </x14:formula1>
          <xm:sqref>G8 G54 G57 G65 G72 G18 G20 G47 G49 G28 G36 G42 G77 G84</xm:sqref>
        </x14:dataValidation>
        <x14:dataValidation type="list" allowBlank="1" showInputMessage="1" showErrorMessage="1" xr:uid="{362EAD90-9323-4EB1-BB79-FD585BE1F064}">
          <x14:formula1>
            <xm:f>'Drop downs'!$C$2:$C$5</xm:f>
          </x14:formula1>
          <xm:sqref>F8 F54 F57 F65 F72 F18 F20 F47 F49 F28 F36 F42 F77 F84</xm:sqref>
        </x14:dataValidation>
        <x14:dataValidation type="list" allowBlank="1" showInputMessage="1" showErrorMessage="1" xr:uid="{6DB44918-E3B2-45BB-963A-700659399242}">
          <x14:formula1>
            <xm:f>'Drop downs'!$B$2:$B$4</xm:f>
          </x14:formula1>
          <xm:sqref>E8 E54 E57 E65 E72 E18 E20 E47 E49 E28 E36 E42 E77 E84</xm:sqref>
        </x14:dataValidation>
        <x14:dataValidation type="list" allowBlank="1" showInputMessage="1" showErrorMessage="1" xr:uid="{D660625E-5B70-4464-A5A6-343B67AD02E0}">
          <x14:formula1>
            <xm:f>'Drop downs'!$J$2:$J$3</xm:f>
          </x14:formula1>
          <xm:sqref>L8 L18 L20 L28 L36 L42 L84 L54 L57 L65 L72 L77 L47 L49</xm:sqref>
        </x14:dataValidation>
        <x14:dataValidation type="list" allowBlank="1" showInputMessage="1" showErrorMessage="1" xr:uid="{B5260F5C-D5BE-461C-8DA3-B5B04536438B}">
          <x14:formula1>
            <xm:f>'Drop downs'!$A$2:$A$3</xm:f>
          </x14:formula1>
          <xm:sqref>D8:D87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CB470-108F-412A-BAEC-1F8FE66D3BC3}">
  <sheetPr codeName="Sheet79">
    <tabColor theme="4" tint="0.79998168889431442"/>
  </sheetPr>
  <dimension ref="A1:V98"/>
  <sheetViews>
    <sheetView zoomScale="80" zoomScaleNormal="80" workbookViewId="0">
      <pane xSplit="4" ySplit="7" topLeftCell="J47" activePane="bottomRight" state="frozen"/>
      <selection pane="topRight" activeCell="D33" sqref="D33"/>
      <selection pane="bottomLeft" activeCell="D33" sqref="D33"/>
      <selection pane="bottomRight" activeCell="D33" sqref="D33"/>
    </sheetView>
  </sheetViews>
  <sheetFormatPr defaultColWidth="8.54296875" defaultRowHeight="14.5" x14ac:dyDescent="0.35"/>
  <cols>
    <col min="1" max="1" width="27.453125" customWidth="1"/>
    <col min="2" max="2" width="5.81640625" hidden="1" customWidth="1"/>
    <col min="3" max="3" width="103.81640625" customWidth="1"/>
    <col min="4" max="4" width="7.453125" customWidth="1"/>
    <col min="5" max="5" width="9.453125" customWidth="1"/>
    <col min="6" max="6" width="11.54296875" customWidth="1"/>
    <col min="7" max="7" width="9.54296875" customWidth="1"/>
    <col min="8" max="8" width="8.453125" customWidth="1"/>
    <col min="9" max="9" width="14.453125" customWidth="1"/>
    <col min="10" max="10" width="11.453125" customWidth="1"/>
    <col min="11" max="11" width="56.453125" customWidth="1"/>
    <col min="12" max="12" width="12.81640625" customWidth="1"/>
    <col min="13" max="13" width="41.453125" customWidth="1"/>
    <col min="14" max="14" width="41.453125" style="124"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657</v>
      </c>
      <c r="D1" s="263"/>
      <c r="E1" s="263"/>
      <c r="F1" s="264"/>
      <c r="G1" s="16"/>
      <c r="I1" s="7"/>
      <c r="J1" s="7"/>
      <c r="K1" s="7"/>
    </row>
    <row r="2" spans="1:22" x14ac:dyDescent="0.35">
      <c r="A2" s="74" t="s">
        <v>29</v>
      </c>
      <c r="B2" s="9"/>
      <c r="C2" s="263" t="s">
        <v>658</v>
      </c>
      <c r="D2" s="263"/>
      <c r="E2" s="263"/>
      <c r="F2" s="264"/>
      <c r="I2" s="8"/>
      <c r="J2" s="8"/>
      <c r="K2" s="8"/>
    </row>
    <row r="3" spans="1:22" ht="44.25" customHeight="1" x14ac:dyDescent="0.35">
      <c r="A3" s="75" t="s">
        <v>30</v>
      </c>
      <c r="B3" s="4"/>
      <c r="C3" s="263" t="s">
        <v>659</v>
      </c>
      <c r="D3" s="263"/>
      <c r="E3" s="263"/>
      <c r="F3" s="264"/>
      <c r="H3" s="16"/>
      <c r="I3" s="60"/>
      <c r="J3" s="60"/>
      <c r="K3" s="8"/>
    </row>
    <row r="4" spans="1:22" ht="17.25" customHeight="1" x14ac:dyDescent="0.35">
      <c r="A4" s="75" t="s">
        <v>31</v>
      </c>
      <c r="B4" s="17"/>
      <c r="C4" s="229" t="s">
        <v>530</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93.5"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80"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432</v>
      </c>
      <c r="F8" s="325" t="s">
        <v>419</v>
      </c>
      <c r="G8" s="325" t="s">
        <v>424</v>
      </c>
      <c r="H8" s="325" t="s">
        <v>477</v>
      </c>
      <c r="I8" s="325" t="s">
        <v>436</v>
      </c>
      <c r="J8" s="310" t="s">
        <v>157</v>
      </c>
      <c r="K8" s="319" t="s">
        <v>660</v>
      </c>
      <c r="L8" s="310" t="s">
        <v>254</v>
      </c>
      <c r="M8" s="310"/>
      <c r="N8" s="413"/>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90"/>
      <c r="R9" s="12"/>
      <c r="S9" s="12"/>
      <c r="T9" s="12"/>
      <c r="U9" s="2"/>
    </row>
    <row r="10" spans="1:22" x14ac:dyDescent="0.35">
      <c r="A10" s="317"/>
      <c r="B10" s="328"/>
      <c r="C10" s="24" t="s">
        <v>323</v>
      </c>
      <c r="D10" s="24" t="s">
        <v>254</v>
      </c>
      <c r="E10" s="326"/>
      <c r="F10" s="326"/>
      <c r="G10" s="326"/>
      <c r="H10" s="326"/>
      <c r="I10" s="326"/>
      <c r="J10" s="298"/>
      <c r="K10" s="236"/>
      <c r="L10" s="298"/>
      <c r="M10" s="298"/>
      <c r="N10" s="390"/>
      <c r="R10" s="12"/>
      <c r="S10" s="12"/>
      <c r="T10" s="12"/>
    </row>
    <row r="11" spans="1:22" x14ac:dyDescent="0.35">
      <c r="A11" s="317"/>
      <c r="B11" s="328"/>
      <c r="C11" s="24" t="s">
        <v>324</v>
      </c>
      <c r="D11" s="24" t="s">
        <v>254</v>
      </c>
      <c r="E11" s="326"/>
      <c r="F11" s="326"/>
      <c r="G11" s="326"/>
      <c r="H11" s="326"/>
      <c r="I11" s="326"/>
      <c r="J11" s="298"/>
      <c r="K11" s="236"/>
      <c r="L11" s="298"/>
      <c r="M11" s="298"/>
      <c r="N11" s="390"/>
      <c r="R11" s="12"/>
      <c r="S11" s="12"/>
      <c r="T11" s="12"/>
    </row>
    <row r="12" spans="1:22" x14ac:dyDescent="0.35">
      <c r="A12" s="317"/>
      <c r="B12" s="328"/>
      <c r="C12" s="24" t="s">
        <v>325</v>
      </c>
      <c r="D12" s="24" t="s">
        <v>254</v>
      </c>
      <c r="E12" s="326"/>
      <c r="F12" s="326"/>
      <c r="G12" s="326"/>
      <c r="H12" s="326"/>
      <c r="I12" s="326"/>
      <c r="J12" s="298"/>
      <c r="K12" s="236"/>
      <c r="L12" s="298"/>
      <c r="M12" s="298"/>
      <c r="N12" s="390"/>
      <c r="R12" s="12"/>
      <c r="S12" s="12"/>
      <c r="T12" s="12"/>
    </row>
    <row r="13" spans="1:22" x14ac:dyDescent="0.35">
      <c r="A13" s="317"/>
      <c r="B13" s="328"/>
      <c r="C13" s="24" t="s">
        <v>326</v>
      </c>
      <c r="D13" s="24" t="s">
        <v>254</v>
      </c>
      <c r="E13" s="326"/>
      <c r="F13" s="326"/>
      <c r="G13" s="326"/>
      <c r="H13" s="326"/>
      <c r="I13" s="326"/>
      <c r="J13" s="298"/>
      <c r="K13" s="236"/>
      <c r="L13" s="298"/>
      <c r="M13" s="298"/>
      <c r="N13" s="390"/>
      <c r="R13" s="12"/>
      <c r="S13" s="12"/>
      <c r="T13" s="12"/>
    </row>
    <row r="14" spans="1:22" ht="30.65" customHeight="1" x14ac:dyDescent="0.35">
      <c r="A14" s="317"/>
      <c r="B14" s="328"/>
      <c r="C14" s="24" t="s">
        <v>327</v>
      </c>
      <c r="D14" s="24" t="s">
        <v>250</v>
      </c>
      <c r="E14" s="326"/>
      <c r="F14" s="326"/>
      <c r="G14" s="326"/>
      <c r="H14" s="326"/>
      <c r="I14" s="326"/>
      <c r="J14" s="298"/>
      <c r="K14" s="236"/>
      <c r="L14" s="298"/>
      <c r="M14" s="298"/>
      <c r="N14" s="390"/>
      <c r="R14" s="12"/>
      <c r="S14" s="12"/>
      <c r="T14" s="12"/>
    </row>
    <row r="15" spans="1:22" x14ac:dyDescent="0.35">
      <c r="A15" s="317"/>
      <c r="B15" s="328"/>
      <c r="C15" s="24" t="s">
        <v>328</v>
      </c>
      <c r="D15" s="24" t="s">
        <v>254</v>
      </c>
      <c r="E15" s="326"/>
      <c r="F15" s="326"/>
      <c r="G15" s="326"/>
      <c r="H15" s="326"/>
      <c r="I15" s="326"/>
      <c r="J15" s="298"/>
      <c r="K15" s="236"/>
      <c r="L15" s="298"/>
      <c r="M15" s="298"/>
      <c r="N15" s="390"/>
      <c r="R15" s="12"/>
      <c r="S15" s="12"/>
      <c r="T15" s="12"/>
    </row>
    <row r="16" spans="1:22" ht="29" x14ac:dyDescent="0.35">
      <c r="A16" s="317"/>
      <c r="B16" s="328"/>
      <c r="C16" s="24" t="s">
        <v>329</v>
      </c>
      <c r="D16" s="24" t="s">
        <v>254</v>
      </c>
      <c r="E16" s="326"/>
      <c r="F16" s="326"/>
      <c r="G16" s="326"/>
      <c r="H16" s="326"/>
      <c r="I16" s="326"/>
      <c r="J16" s="298"/>
      <c r="K16" s="236"/>
      <c r="L16" s="298"/>
      <c r="M16" s="298"/>
      <c r="N16" s="390"/>
      <c r="R16" s="12"/>
      <c r="S16" s="12"/>
      <c r="T16" s="12"/>
    </row>
    <row r="17" spans="1:22" ht="15" thickBot="1" x14ac:dyDescent="0.4">
      <c r="A17" s="322"/>
      <c r="B17" s="396"/>
      <c r="C17" s="88" t="s">
        <v>330</v>
      </c>
      <c r="D17" s="88" t="s">
        <v>250</v>
      </c>
      <c r="E17" s="397"/>
      <c r="F17" s="397"/>
      <c r="G17" s="397"/>
      <c r="H17" s="397"/>
      <c r="I17" s="397"/>
      <c r="J17" s="299"/>
      <c r="K17" s="301"/>
      <c r="L17" s="299"/>
      <c r="M17" s="299"/>
      <c r="N17" s="414"/>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661</v>
      </c>
      <c r="L18" s="310" t="s">
        <v>254</v>
      </c>
      <c r="M18" s="310"/>
      <c r="N18" s="374"/>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254</v>
      </c>
      <c r="E19" s="299"/>
      <c r="F19" s="299"/>
      <c r="G19" s="299"/>
      <c r="H19" s="299"/>
      <c r="I19" s="299"/>
      <c r="J19" s="299"/>
      <c r="K19" s="301"/>
      <c r="L19" s="299"/>
      <c r="M19" s="299"/>
      <c r="N19" s="376"/>
      <c r="R19" s="12"/>
      <c r="S19" s="12"/>
      <c r="T19" s="12"/>
    </row>
    <row r="20" spans="1:22" ht="72.5" x14ac:dyDescent="0.35">
      <c r="A20" s="316" t="s">
        <v>334</v>
      </c>
      <c r="B20" s="307" t="s">
        <v>118</v>
      </c>
      <c r="C20" s="79" t="s">
        <v>335</v>
      </c>
      <c r="D20" s="86" t="s">
        <v>250</v>
      </c>
      <c r="E20" s="310" t="s">
        <v>432</v>
      </c>
      <c r="F20" s="310" t="s">
        <v>441</v>
      </c>
      <c r="G20" s="310" t="s">
        <v>519</v>
      </c>
      <c r="H20" s="310" t="s">
        <v>477</v>
      </c>
      <c r="I20" s="310" t="s">
        <v>436</v>
      </c>
      <c r="J20" s="310" t="s">
        <v>157</v>
      </c>
      <c r="K20" s="319" t="s">
        <v>662</v>
      </c>
      <c r="L20" s="310" t="s">
        <v>250</v>
      </c>
      <c r="M20" s="310"/>
      <c r="N20" s="374"/>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17"/>
      <c r="B21" s="308"/>
      <c r="C21" s="3" t="s">
        <v>336</v>
      </c>
      <c r="D21" s="24" t="s">
        <v>254</v>
      </c>
      <c r="E21" s="298"/>
      <c r="F21" s="298"/>
      <c r="G21" s="298"/>
      <c r="H21" s="298"/>
      <c r="I21" s="298"/>
      <c r="J21" s="298"/>
      <c r="K21" s="236"/>
      <c r="L21" s="298"/>
      <c r="M21" s="298"/>
      <c r="N21" s="375"/>
      <c r="R21" s="12"/>
      <c r="S21" s="12"/>
      <c r="T21" s="12"/>
    </row>
    <row r="22" spans="1:22" ht="14.5" customHeight="1" x14ac:dyDescent="0.35">
      <c r="A22" s="317"/>
      <c r="B22" s="308"/>
      <c r="C22" s="3" t="s">
        <v>337</v>
      </c>
      <c r="D22" s="24" t="s">
        <v>254</v>
      </c>
      <c r="E22" s="298"/>
      <c r="F22" s="298"/>
      <c r="G22" s="298"/>
      <c r="H22" s="298"/>
      <c r="I22" s="298"/>
      <c r="J22" s="298"/>
      <c r="K22" s="236"/>
      <c r="L22" s="298"/>
      <c r="M22" s="298"/>
      <c r="N22" s="375"/>
      <c r="R22" s="12"/>
      <c r="S22" s="12"/>
      <c r="T22" s="12"/>
    </row>
    <row r="23" spans="1:22" x14ac:dyDescent="0.35">
      <c r="A23" s="317"/>
      <c r="B23" s="308"/>
      <c r="C23" s="3" t="s">
        <v>338</v>
      </c>
      <c r="D23" s="24" t="s">
        <v>254</v>
      </c>
      <c r="E23" s="298"/>
      <c r="F23" s="298"/>
      <c r="G23" s="298"/>
      <c r="H23" s="298"/>
      <c r="I23" s="298"/>
      <c r="J23" s="298"/>
      <c r="K23" s="236"/>
      <c r="L23" s="298"/>
      <c r="M23" s="298"/>
      <c r="N23" s="375"/>
      <c r="R23" s="12"/>
      <c r="S23" s="12"/>
      <c r="T23" s="12"/>
    </row>
    <row r="24" spans="1:22" ht="14.5" customHeight="1" x14ac:dyDescent="0.35">
      <c r="A24" s="317"/>
      <c r="B24" s="308"/>
      <c r="C24" s="3" t="s">
        <v>339</v>
      </c>
      <c r="D24" s="24" t="s">
        <v>250</v>
      </c>
      <c r="E24" s="298"/>
      <c r="F24" s="298"/>
      <c r="G24" s="298"/>
      <c r="H24" s="298"/>
      <c r="I24" s="298"/>
      <c r="J24" s="298"/>
      <c r="K24" s="236"/>
      <c r="L24" s="298"/>
      <c r="M24" s="298"/>
      <c r="N24" s="375"/>
      <c r="R24" s="12"/>
      <c r="S24" s="12"/>
      <c r="T24" s="12"/>
    </row>
    <row r="25" spans="1:22" ht="29" x14ac:dyDescent="0.35">
      <c r="A25" s="317"/>
      <c r="B25" s="308"/>
      <c r="C25" s="3" t="s">
        <v>340</v>
      </c>
      <c r="D25" s="24" t="s">
        <v>254</v>
      </c>
      <c r="E25" s="298"/>
      <c r="F25" s="298"/>
      <c r="G25" s="298"/>
      <c r="H25" s="298"/>
      <c r="I25" s="298"/>
      <c r="J25" s="298"/>
      <c r="K25" s="236"/>
      <c r="L25" s="298"/>
      <c r="M25" s="298"/>
      <c r="N25" s="375"/>
      <c r="R25" s="12"/>
      <c r="S25" s="12"/>
      <c r="T25" s="12"/>
    </row>
    <row r="26" spans="1:22" ht="14.5" customHeight="1" x14ac:dyDescent="0.35">
      <c r="A26" s="317"/>
      <c r="B26" s="308"/>
      <c r="C26" s="3" t="s">
        <v>341</v>
      </c>
      <c r="D26" s="24" t="s">
        <v>254</v>
      </c>
      <c r="E26" s="298"/>
      <c r="F26" s="298"/>
      <c r="G26" s="298"/>
      <c r="H26" s="298"/>
      <c r="I26" s="298"/>
      <c r="J26" s="298"/>
      <c r="K26" s="236"/>
      <c r="L26" s="298"/>
      <c r="M26" s="298"/>
      <c r="N26" s="375"/>
      <c r="R26" s="12"/>
      <c r="S26" s="12"/>
      <c r="T26" s="12"/>
    </row>
    <row r="27" spans="1:22" ht="29.5" thickBot="1" x14ac:dyDescent="0.4">
      <c r="A27" s="322"/>
      <c r="B27" s="309"/>
      <c r="C27" s="80" t="s">
        <v>342</v>
      </c>
      <c r="D27" s="88" t="s">
        <v>250</v>
      </c>
      <c r="E27" s="299"/>
      <c r="F27" s="299"/>
      <c r="G27" s="299"/>
      <c r="H27" s="299"/>
      <c r="I27" s="299"/>
      <c r="J27" s="299"/>
      <c r="K27" s="301"/>
      <c r="L27" s="299"/>
      <c r="M27" s="299"/>
      <c r="N27" s="376"/>
      <c r="R27" s="12"/>
      <c r="S27" s="12"/>
      <c r="T27" s="12"/>
    </row>
    <row r="28" spans="1:22" ht="29" x14ac:dyDescent="0.35">
      <c r="A28" s="316" t="s">
        <v>343</v>
      </c>
      <c r="B28" s="307" t="s">
        <v>119</v>
      </c>
      <c r="C28" s="85" t="s">
        <v>344</v>
      </c>
      <c r="D28" s="79" t="s">
        <v>254</v>
      </c>
      <c r="E28" s="310" t="s">
        <v>250</v>
      </c>
      <c r="F28" s="310" t="s">
        <v>441</v>
      </c>
      <c r="G28" s="310" t="s">
        <v>419</v>
      </c>
      <c r="H28" s="310" t="s">
        <v>477</v>
      </c>
      <c r="I28" s="310" t="s">
        <v>436</v>
      </c>
      <c r="J28" s="310" t="s">
        <v>157</v>
      </c>
      <c r="K28" s="319" t="s">
        <v>663</v>
      </c>
      <c r="L28" s="310" t="s">
        <v>254</v>
      </c>
      <c r="M28" s="310"/>
      <c r="N28" s="374"/>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c>
    </row>
    <row r="29" spans="1:22" ht="29" x14ac:dyDescent="0.35">
      <c r="A29" s="317"/>
      <c r="B29" s="308"/>
      <c r="C29" s="83" t="s">
        <v>345</v>
      </c>
      <c r="D29" s="3" t="s">
        <v>250</v>
      </c>
      <c r="E29" s="298"/>
      <c r="F29" s="298"/>
      <c r="G29" s="298"/>
      <c r="H29" s="298"/>
      <c r="I29" s="298"/>
      <c r="J29" s="298"/>
      <c r="K29" s="236"/>
      <c r="L29" s="298"/>
      <c r="M29" s="298"/>
      <c r="N29" s="375"/>
      <c r="R29" s="12"/>
      <c r="S29" s="12"/>
      <c r="T29" s="12"/>
    </row>
    <row r="30" spans="1:22" x14ac:dyDescent="0.35">
      <c r="A30" s="317"/>
      <c r="B30" s="308"/>
      <c r="C30" s="83" t="s">
        <v>346</v>
      </c>
      <c r="D30" s="3" t="s">
        <v>250</v>
      </c>
      <c r="E30" s="298"/>
      <c r="F30" s="298"/>
      <c r="G30" s="298"/>
      <c r="H30" s="298"/>
      <c r="I30" s="298"/>
      <c r="J30" s="298"/>
      <c r="K30" s="236"/>
      <c r="L30" s="298"/>
      <c r="M30" s="298"/>
      <c r="N30" s="375"/>
      <c r="R30" s="12"/>
      <c r="S30" s="12"/>
      <c r="T30" s="12"/>
    </row>
    <row r="31" spans="1:22" ht="30" customHeight="1" x14ac:dyDescent="0.35">
      <c r="A31" s="317"/>
      <c r="B31" s="308"/>
      <c r="C31" s="83" t="s">
        <v>347</v>
      </c>
      <c r="D31" s="3" t="s">
        <v>254</v>
      </c>
      <c r="E31" s="298"/>
      <c r="F31" s="298"/>
      <c r="G31" s="298"/>
      <c r="H31" s="298"/>
      <c r="I31" s="298"/>
      <c r="J31" s="298"/>
      <c r="K31" s="236"/>
      <c r="L31" s="298"/>
      <c r="M31" s="298"/>
      <c r="N31" s="375"/>
      <c r="R31" s="12"/>
      <c r="S31" s="12"/>
      <c r="T31" s="12"/>
    </row>
    <row r="32" spans="1:22" x14ac:dyDescent="0.35">
      <c r="A32" s="317"/>
      <c r="B32" s="308"/>
      <c r="C32" s="83" t="s">
        <v>348</v>
      </c>
      <c r="D32" s="3" t="s">
        <v>254</v>
      </c>
      <c r="E32" s="298"/>
      <c r="F32" s="298"/>
      <c r="G32" s="298"/>
      <c r="H32" s="298"/>
      <c r="I32" s="298"/>
      <c r="J32" s="298"/>
      <c r="K32" s="236"/>
      <c r="L32" s="298"/>
      <c r="M32" s="298"/>
      <c r="N32" s="375"/>
      <c r="R32" s="12"/>
      <c r="S32" s="12"/>
      <c r="T32" s="12"/>
    </row>
    <row r="33" spans="1:22" x14ac:dyDescent="0.35">
      <c r="A33" s="317"/>
      <c r="B33" s="308"/>
      <c r="C33" s="83" t="s">
        <v>349</v>
      </c>
      <c r="D33" s="3" t="s">
        <v>254</v>
      </c>
      <c r="E33" s="298"/>
      <c r="F33" s="298"/>
      <c r="G33" s="298"/>
      <c r="H33" s="298"/>
      <c r="I33" s="298"/>
      <c r="J33" s="298"/>
      <c r="K33" s="236"/>
      <c r="L33" s="298"/>
      <c r="M33" s="298"/>
      <c r="N33" s="375"/>
      <c r="R33" s="12"/>
      <c r="S33" s="12"/>
      <c r="T33" s="12"/>
    </row>
    <row r="34" spans="1:22" x14ac:dyDescent="0.35">
      <c r="A34" s="317"/>
      <c r="B34" s="308"/>
      <c r="C34" s="83" t="s">
        <v>350</v>
      </c>
      <c r="D34" s="3" t="s">
        <v>254</v>
      </c>
      <c r="E34" s="298"/>
      <c r="F34" s="298"/>
      <c r="G34" s="298"/>
      <c r="H34" s="298"/>
      <c r="I34" s="298"/>
      <c r="J34" s="298"/>
      <c r="K34" s="236"/>
      <c r="L34" s="298"/>
      <c r="M34" s="298"/>
      <c r="N34" s="375"/>
      <c r="R34" s="12"/>
      <c r="S34" s="12"/>
      <c r="T34" s="12"/>
    </row>
    <row r="35" spans="1:22" ht="15" thickBot="1" x14ac:dyDescent="0.4">
      <c r="A35" s="322"/>
      <c r="B35" s="309"/>
      <c r="C35" s="93" t="s">
        <v>351</v>
      </c>
      <c r="D35" s="80" t="s">
        <v>254</v>
      </c>
      <c r="E35" s="299"/>
      <c r="F35" s="299"/>
      <c r="G35" s="299"/>
      <c r="H35" s="299"/>
      <c r="I35" s="299"/>
      <c r="J35" s="299"/>
      <c r="K35" s="301"/>
      <c r="L35" s="299"/>
      <c r="M35" s="299"/>
      <c r="N35" s="376"/>
      <c r="R35" s="12"/>
      <c r="S35" s="12"/>
      <c r="T35" s="12"/>
    </row>
    <row r="36" spans="1:22" x14ac:dyDescent="0.35">
      <c r="A36" s="316" t="s">
        <v>352</v>
      </c>
      <c r="B36" s="307" t="s">
        <v>120</v>
      </c>
      <c r="C36" s="79" t="s">
        <v>353</v>
      </c>
      <c r="D36" s="79" t="s">
        <v>250</v>
      </c>
      <c r="E36" s="310" t="s">
        <v>418</v>
      </c>
      <c r="F36" s="310" t="s">
        <v>475</v>
      </c>
      <c r="G36" s="310" t="s">
        <v>420</v>
      </c>
      <c r="H36" s="344" t="s">
        <v>421</v>
      </c>
      <c r="I36" s="310" t="s">
        <v>422</v>
      </c>
      <c r="J36" s="310" t="s">
        <v>154</v>
      </c>
      <c r="K36" s="319" t="s">
        <v>664</v>
      </c>
      <c r="L36" s="310" t="s">
        <v>254</v>
      </c>
      <c r="M36" s="310"/>
      <c r="N36" s="374"/>
      <c r="R36" s="12" t="str">
        <f>IF(OR(J36='Drop downs'!$G$7,J36='Drop downs'!$G$5), B36&amp;": "&amp;K36&amp;CHAR(10),"")</f>
        <v/>
      </c>
      <c r="S36" s="12" t="str">
        <f>IF(J36='Drop downs'!$G$2,B36&amp;": "&amp;K36&amp;"
"," ")</f>
        <v xml:space="preserve">IIA5: A potential significant positive effect has been identified in relation to IIA5, as this policy aims to increase the number of homes across Harrow, as well as to ensure the right size, type and tenure. Specific focus will be on the provision of family homes and those to meet the needs of an ageing population, as well as ensuring affordability for local people. New housing should be well designed to address the changing needs of its occupant (.i.e. adaptable), so that they can live independently within their existing residence. Further it seeks to increase the delivery of specialist types of older people accommodation (including low cost rented affordable units) and care homes. The delivery of a higher proportion of low cost rented housing, that are considered to be genuinely affordable to local residents, will be favoured over intermediate products. Gypsy and traveller accommodation and housing for those who require support and specialist housing is also provided by this policy. 
</v>
      </c>
      <c r="T36" s="12" t="str">
        <f>IF(E36='Drop downs'!$B$6,B36&amp;": "&amp;K36&amp;"","")</f>
        <v/>
      </c>
      <c r="U36" t="str">
        <f>IF(M36&gt;0,B36&amp;":"&amp;M36&amp;"
","")</f>
        <v/>
      </c>
      <c r="V36" t="str">
        <f>IF(N36&gt;0,B36&amp;":"&amp;N36&amp;"
","")</f>
        <v/>
      </c>
    </row>
    <row r="37" spans="1:22" ht="29" x14ac:dyDescent="0.35">
      <c r="A37" s="317"/>
      <c r="B37" s="308"/>
      <c r="C37" s="3" t="s">
        <v>354</v>
      </c>
      <c r="D37" s="3" t="s">
        <v>250</v>
      </c>
      <c r="E37" s="298"/>
      <c r="F37" s="298"/>
      <c r="G37" s="298"/>
      <c r="H37" s="271"/>
      <c r="I37" s="298"/>
      <c r="J37" s="298"/>
      <c r="K37" s="236"/>
      <c r="L37" s="298"/>
      <c r="M37" s="298"/>
      <c r="N37" s="375"/>
      <c r="R37" s="12"/>
      <c r="S37" s="12"/>
      <c r="T37" s="12"/>
    </row>
    <row r="38" spans="1:22" x14ac:dyDescent="0.35">
      <c r="A38" s="317"/>
      <c r="B38" s="308"/>
      <c r="C38" s="3" t="s">
        <v>355</v>
      </c>
      <c r="D38" s="3" t="s">
        <v>250</v>
      </c>
      <c r="E38" s="298"/>
      <c r="F38" s="298"/>
      <c r="G38" s="298"/>
      <c r="H38" s="271"/>
      <c r="I38" s="298"/>
      <c r="J38" s="298"/>
      <c r="K38" s="236"/>
      <c r="L38" s="298"/>
      <c r="M38" s="298"/>
      <c r="N38" s="375"/>
      <c r="R38" s="12"/>
      <c r="S38" s="12"/>
      <c r="T38" s="12"/>
    </row>
    <row r="39" spans="1:22" ht="29" x14ac:dyDescent="0.35">
      <c r="A39" s="317"/>
      <c r="B39" s="308"/>
      <c r="C39" s="3" t="s">
        <v>356</v>
      </c>
      <c r="D39" s="3" t="s">
        <v>250</v>
      </c>
      <c r="E39" s="298"/>
      <c r="F39" s="298"/>
      <c r="G39" s="298"/>
      <c r="H39" s="271"/>
      <c r="I39" s="298"/>
      <c r="J39" s="298"/>
      <c r="K39" s="236"/>
      <c r="L39" s="298"/>
      <c r="M39" s="298"/>
      <c r="N39" s="375"/>
      <c r="R39" s="12"/>
      <c r="S39" s="12"/>
      <c r="T39" s="12"/>
    </row>
    <row r="40" spans="1:22" ht="43.5" x14ac:dyDescent="0.35">
      <c r="A40" s="317"/>
      <c r="B40" s="308"/>
      <c r="C40" s="3" t="s">
        <v>357</v>
      </c>
      <c r="D40" s="3" t="s">
        <v>250</v>
      </c>
      <c r="E40" s="298"/>
      <c r="F40" s="298"/>
      <c r="G40" s="298"/>
      <c r="H40" s="271"/>
      <c r="I40" s="298"/>
      <c r="J40" s="298"/>
      <c r="K40" s="236"/>
      <c r="L40" s="298"/>
      <c r="M40" s="298"/>
      <c r="N40" s="375"/>
      <c r="R40" s="12"/>
      <c r="S40" s="12"/>
      <c r="T40" s="12"/>
    </row>
    <row r="41" spans="1:22" ht="119.5" customHeight="1" thickBot="1" x14ac:dyDescent="0.4">
      <c r="A41" s="322"/>
      <c r="B41" s="309"/>
      <c r="C41" s="80" t="s">
        <v>358</v>
      </c>
      <c r="D41" s="80" t="s">
        <v>250</v>
      </c>
      <c r="E41" s="299"/>
      <c r="F41" s="299"/>
      <c r="G41" s="299"/>
      <c r="H41" s="345"/>
      <c r="I41" s="299"/>
      <c r="J41" s="299"/>
      <c r="K41" s="301"/>
      <c r="L41" s="299"/>
      <c r="M41" s="299"/>
      <c r="N41" s="376"/>
      <c r="R41" s="12"/>
      <c r="S41" s="12"/>
      <c r="T41" s="12"/>
    </row>
    <row r="42" spans="1:22" ht="29" x14ac:dyDescent="0.35">
      <c r="A42" s="316" t="s">
        <v>359</v>
      </c>
      <c r="B42" s="307" t="s">
        <v>121</v>
      </c>
      <c r="C42" s="79" t="s">
        <v>360</v>
      </c>
      <c r="D42" s="79" t="s">
        <v>250</v>
      </c>
      <c r="E42" s="310" t="s">
        <v>432</v>
      </c>
      <c r="F42" s="310" t="s">
        <v>441</v>
      </c>
      <c r="G42" s="310" t="s">
        <v>519</v>
      </c>
      <c r="H42" s="310" t="s">
        <v>421</v>
      </c>
      <c r="I42" s="310" t="s">
        <v>436</v>
      </c>
      <c r="J42" s="310" t="s">
        <v>157</v>
      </c>
      <c r="K42" s="319" t="s">
        <v>665</v>
      </c>
      <c r="L42" s="310" t="s">
        <v>250</v>
      </c>
      <c r="M42" s="310"/>
      <c r="N42" s="374"/>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17"/>
      <c r="B43" s="308"/>
      <c r="C43" s="3" t="s">
        <v>361</v>
      </c>
      <c r="D43" s="3" t="s">
        <v>250</v>
      </c>
      <c r="E43" s="298"/>
      <c r="F43" s="298"/>
      <c r="G43" s="298"/>
      <c r="H43" s="298"/>
      <c r="I43" s="298"/>
      <c r="J43" s="298"/>
      <c r="K43" s="236"/>
      <c r="L43" s="298"/>
      <c r="M43" s="298"/>
      <c r="N43" s="375"/>
      <c r="R43" s="12"/>
      <c r="S43" s="12"/>
      <c r="T43" s="12"/>
    </row>
    <row r="44" spans="1:22" x14ac:dyDescent="0.35">
      <c r="A44" s="317"/>
      <c r="B44" s="308"/>
      <c r="C44" s="3" t="s">
        <v>362</v>
      </c>
      <c r="D44" s="3" t="s">
        <v>254</v>
      </c>
      <c r="E44" s="298"/>
      <c r="F44" s="298"/>
      <c r="G44" s="298"/>
      <c r="H44" s="298"/>
      <c r="I44" s="298"/>
      <c r="J44" s="298"/>
      <c r="K44" s="236"/>
      <c r="L44" s="298"/>
      <c r="M44" s="298"/>
      <c r="N44" s="375"/>
      <c r="R44" s="12"/>
      <c r="S44" s="12"/>
      <c r="T44" s="12"/>
    </row>
    <row r="45" spans="1:22" ht="29.15" customHeight="1" x14ac:dyDescent="0.35">
      <c r="A45" s="317"/>
      <c r="B45" s="308"/>
      <c r="C45" s="3" t="s">
        <v>363</v>
      </c>
      <c r="D45" s="3" t="s">
        <v>254</v>
      </c>
      <c r="E45" s="298"/>
      <c r="F45" s="298"/>
      <c r="G45" s="298"/>
      <c r="H45" s="298"/>
      <c r="I45" s="298"/>
      <c r="J45" s="298"/>
      <c r="K45" s="236"/>
      <c r="L45" s="298"/>
      <c r="M45" s="298"/>
      <c r="N45" s="375"/>
      <c r="R45" s="12"/>
      <c r="S45" s="12"/>
      <c r="T45" s="12"/>
    </row>
    <row r="46" spans="1:22" ht="29.5" thickBot="1" x14ac:dyDescent="0.4">
      <c r="A46" s="322"/>
      <c r="B46" s="309"/>
      <c r="C46" s="80" t="s">
        <v>364</v>
      </c>
      <c r="D46" s="80" t="s">
        <v>254</v>
      </c>
      <c r="E46" s="299"/>
      <c r="F46" s="299"/>
      <c r="G46" s="299"/>
      <c r="H46" s="299"/>
      <c r="I46" s="299"/>
      <c r="J46" s="299"/>
      <c r="K46" s="301"/>
      <c r="L46" s="299"/>
      <c r="M46" s="299"/>
      <c r="N46" s="376"/>
      <c r="R46" s="12"/>
      <c r="S46" s="12"/>
      <c r="T46" s="12"/>
    </row>
    <row r="47" spans="1:22" ht="45" customHeight="1" x14ac:dyDescent="0.35">
      <c r="A47" s="316" t="s">
        <v>365</v>
      </c>
      <c r="B47" s="307" t="s">
        <v>122</v>
      </c>
      <c r="C47" s="79" t="s">
        <v>366</v>
      </c>
      <c r="D47" s="79" t="s">
        <v>250</v>
      </c>
      <c r="E47" s="310" t="s">
        <v>418</v>
      </c>
      <c r="F47" s="310" t="s">
        <v>419</v>
      </c>
      <c r="G47" s="310" t="s">
        <v>519</v>
      </c>
      <c r="H47" s="310" t="s">
        <v>421</v>
      </c>
      <c r="I47" s="310" t="s">
        <v>436</v>
      </c>
      <c r="J47" s="310" t="s">
        <v>164</v>
      </c>
      <c r="K47" s="319" t="s">
        <v>666</v>
      </c>
      <c r="L47" s="310" t="s">
        <v>250</v>
      </c>
      <c r="M47" s="319"/>
      <c r="N47" s="374"/>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9.5" customHeight="1" thickBot="1" x14ac:dyDescent="0.4">
      <c r="A48" s="322"/>
      <c r="B48" s="309"/>
      <c r="C48" s="80" t="s">
        <v>367</v>
      </c>
      <c r="D48" s="80" t="s">
        <v>250</v>
      </c>
      <c r="E48" s="299"/>
      <c r="F48" s="299"/>
      <c r="G48" s="299"/>
      <c r="H48" s="299"/>
      <c r="I48" s="299"/>
      <c r="J48" s="299"/>
      <c r="K48" s="301"/>
      <c r="L48" s="299"/>
      <c r="M48" s="301"/>
      <c r="N48" s="376"/>
      <c r="R48" s="12"/>
      <c r="S48" s="12"/>
      <c r="T48" s="12"/>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435</v>
      </c>
      <c r="L49" s="310" t="s">
        <v>254</v>
      </c>
      <c r="M49" s="310"/>
      <c r="N49" s="374"/>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17"/>
      <c r="B50" s="308"/>
      <c r="C50" s="24" t="s">
        <v>370</v>
      </c>
      <c r="D50" s="24" t="s">
        <v>254</v>
      </c>
      <c r="E50" s="298"/>
      <c r="F50" s="298"/>
      <c r="G50" s="298"/>
      <c r="H50" s="298"/>
      <c r="I50" s="298"/>
      <c r="J50" s="298"/>
      <c r="K50" s="236"/>
      <c r="L50" s="298"/>
      <c r="M50" s="298"/>
      <c r="N50" s="375"/>
      <c r="R50" s="12"/>
      <c r="S50" s="12"/>
      <c r="T50" s="12"/>
    </row>
    <row r="51" spans="1:22" x14ac:dyDescent="0.35">
      <c r="A51" s="317"/>
      <c r="B51" s="308"/>
      <c r="C51" s="97" t="s">
        <v>371</v>
      </c>
      <c r="D51" s="24" t="s">
        <v>254</v>
      </c>
      <c r="E51" s="298"/>
      <c r="F51" s="298"/>
      <c r="G51" s="298"/>
      <c r="H51" s="298"/>
      <c r="I51" s="298"/>
      <c r="J51" s="298"/>
      <c r="K51" s="236"/>
      <c r="L51" s="298"/>
      <c r="M51" s="298"/>
      <c r="N51" s="375"/>
      <c r="R51" s="12"/>
      <c r="S51" s="12"/>
      <c r="T51" s="12"/>
    </row>
    <row r="52" spans="1:22" x14ac:dyDescent="0.35">
      <c r="A52" s="317"/>
      <c r="B52" s="308"/>
      <c r="C52" s="24" t="s">
        <v>372</v>
      </c>
      <c r="D52" s="24" t="s">
        <v>254</v>
      </c>
      <c r="E52" s="298"/>
      <c r="F52" s="298"/>
      <c r="G52" s="298"/>
      <c r="H52" s="298"/>
      <c r="I52" s="298"/>
      <c r="J52" s="298"/>
      <c r="K52" s="236"/>
      <c r="L52" s="298"/>
      <c r="M52" s="298"/>
      <c r="N52" s="375"/>
      <c r="R52" s="12"/>
      <c r="S52" s="12"/>
      <c r="T52" s="12"/>
    </row>
    <row r="53" spans="1:22" ht="17.5" customHeight="1" thickBot="1" x14ac:dyDescent="0.4">
      <c r="A53" s="322"/>
      <c r="B53" s="309"/>
      <c r="C53" s="88" t="s">
        <v>373</v>
      </c>
      <c r="D53" s="88" t="s">
        <v>254</v>
      </c>
      <c r="E53" s="299"/>
      <c r="F53" s="299"/>
      <c r="G53" s="299"/>
      <c r="H53" s="299"/>
      <c r="I53" s="299"/>
      <c r="J53" s="299"/>
      <c r="K53" s="301"/>
      <c r="L53" s="299"/>
      <c r="M53" s="299"/>
      <c r="N53" s="376"/>
      <c r="R53" s="12"/>
      <c r="S53" s="12"/>
      <c r="T53" s="12"/>
    </row>
    <row r="54" spans="1:22" ht="37.5" customHeight="1" x14ac:dyDescent="0.35">
      <c r="A54" s="316" t="s">
        <v>374</v>
      </c>
      <c r="B54" s="307" t="s">
        <v>124</v>
      </c>
      <c r="C54" s="95" t="s">
        <v>375</v>
      </c>
      <c r="D54" s="86" t="s">
        <v>254</v>
      </c>
      <c r="E54" s="310" t="s">
        <v>101</v>
      </c>
      <c r="F54" s="310" t="s">
        <v>101</v>
      </c>
      <c r="G54" s="310" t="s">
        <v>101</v>
      </c>
      <c r="H54" s="310" t="s">
        <v>101</v>
      </c>
      <c r="I54" s="310" t="s">
        <v>101</v>
      </c>
      <c r="J54" s="310" t="s">
        <v>159</v>
      </c>
      <c r="K54" s="319" t="s">
        <v>435</v>
      </c>
      <c r="L54" s="310" t="s">
        <v>254</v>
      </c>
      <c r="M54" s="310"/>
      <c r="N54" s="374"/>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27.65" customHeight="1" x14ac:dyDescent="0.35">
      <c r="A55" s="317"/>
      <c r="B55" s="308"/>
      <c r="C55" s="94" t="s">
        <v>376</v>
      </c>
      <c r="D55" s="24" t="s">
        <v>254</v>
      </c>
      <c r="E55" s="298"/>
      <c r="F55" s="298"/>
      <c r="G55" s="298"/>
      <c r="H55" s="298"/>
      <c r="I55" s="298"/>
      <c r="J55" s="298"/>
      <c r="K55" s="236"/>
      <c r="L55" s="298"/>
      <c r="M55" s="298"/>
      <c r="N55" s="375"/>
      <c r="R55" s="12"/>
      <c r="S55" s="12"/>
      <c r="T55" s="12"/>
    </row>
    <row r="56" spans="1:22" ht="29.5" thickBot="1" x14ac:dyDescent="0.4">
      <c r="A56" s="322"/>
      <c r="B56" s="309"/>
      <c r="C56" s="90" t="s">
        <v>377</v>
      </c>
      <c r="D56" s="88" t="s">
        <v>254</v>
      </c>
      <c r="E56" s="299"/>
      <c r="F56" s="299"/>
      <c r="G56" s="299"/>
      <c r="H56" s="299"/>
      <c r="I56" s="299"/>
      <c r="J56" s="299"/>
      <c r="K56" s="301"/>
      <c r="L56" s="299"/>
      <c r="M56" s="299"/>
      <c r="N56" s="376"/>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435</v>
      </c>
      <c r="L57" s="310" t="s">
        <v>254</v>
      </c>
      <c r="M57" s="310"/>
      <c r="N57" s="374"/>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17"/>
      <c r="B58" s="308"/>
      <c r="C58" s="24" t="s">
        <v>380</v>
      </c>
      <c r="D58" s="24" t="s">
        <v>254</v>
      </c>
      <c r="E58" s="298"/>
      <c r="F58" s="298"/>
      <c r="G58" s="298"/>
      <c r="H58" s="298"/>
      <c r="I58" s="298"/>
      <c r="J58" s="298"/>
      <c r="K58" s="236"/>
      <c r="L58" s="298"/>
      <c r="M58" s="298"/>
      <c r="N58" s="375"/>
      <c r="R58" s="12"/>
      <c r="S58" s="12"/>
      <c r="T58" s="12"/>
    </row>
    <row r="59" spans="1:22" x14ac:dyDescent="0.35">
      <c r="A59" s="317"/>
      <c r="B59" s="308"/>
      <c r="C59" s="24" t="s">
        <v>381</v>
      </c>
      <c r="D59" s="24" t="s">
        <v>254</v>
      </c>
      <c r="E59" s="298"/>
      <c r="F59" s="298"/>
      <c r="G59" s="298"/>
      <c r="H59" s="298"/>
      <c r="I59" s="298"/>
      <c r="J59" s="298"/>
      <c r="K59" s="236"/>
      <c r="L59" s="298"/>
      <c r="M59" s="298"/>
      <c r="N59" s="375"/>
      <c r="R59" s="12"/>
      <c r="S59" s="12"/>
      <c r="T59" s="12"/>
    </row>
    <row r="60" spans="1:22" x14ac:dyDescent="0.35">
      <c r="A60" s="317"/>
      <c r="B60" s="308"/>
      <c r="C60" s="24" t="s">
        <v>382</v>
      </c>
      <c r="D60" s="24" t="s">
        <v>254</v>
      </c>
      <c r="E60" s="298"/>
      <c r="F60" s="298"/>
      <c r="G60" s="298"/>
      <c r="H60" s="298"/>
      <c r="I60" s="298"/>
      <c r="J60" s="298"/>
      <c r="K60" s="236"/>
      <c r="L60" s="298"/>
      <c r="M60" s="298"/>
      <c r="N60" s="375"/>
      <c r="R60" s="12"/>
      <c r="S60" s="12"/>
      <c r="T60" s="12"/>
    </row>
    <row r="61" spans="1:22" x14ac:dyDescent="0.35">
      <c r="A61" s="317"/>
      <c r="B61" s="308"/>
      <c r="C61" s="24" t="s">
        <v>383</v>
      </c>
      <c r="D61" s="24" t="s">
        <v>254</v>
      </c>
      <c r="E61" s="298"/>
      <c r="F61" s="298"/>
      <c r="G61" s="298"/>
      <c r="H61" s="298"/>
      <c r="I61" s="298"/>
      <c r="J61" s="298"/>
      <c r="K61" s="236"/>
      <c r="L61" s="298"/>
      <c r="M61" s="298"/>
      <c r="N61" s="375"/>
      <c r="R61" s="12"/>
      <c r="S61" s="12"/>
      <c r="T61" s="12"/>
    </row>
    <row r="62" spans="1:22" x14ac:dyDescent="0.35">
      <c r="A62" s="317"/>
      <c r="B62" s="308"/>
      <c r="C62" s="24" t="s">
        <v>384</v>
      </c>
      <c r="D62" s="24" t="s">
        <v>254</v>
      </c>
      <c r="E62" s="298"/>
      <c r="F62" s="298"/>
      <c r="G62" s="298"/>
      <c r="H62" s="298"/>
      <c r="I62" s="298"/>
      <c r="J62" s="298"/>
      <c r="K62" s="236"/>
      <c r="L62" s="298"/>
      <c r="M62" s="298"/>
      <c r="N62" s="375"/>
      <c r="R62" s="12"/>
      <c r="S62" s="12"/>
      <c r="T62" s="12"/>
    </row>
    <row r="63" spans="1:22" ht="29" x14ac:dyDescent="0.35">
      <c r="A63" s="317"/>
      <c r="B63" s="308"/>
      <c r="C63" s="24" t="s">
        <v>385</v>
      </c>
      <c r="D63" s="24" t="s">
        <v>254</v>
      </c>
      <c r="E63" s="298"/>
      <c r="F63" s="298"/>
      <c r="G63" s="298"/>
      <c r="H63" s="298"/>
      <c r="I63" s="298"/>
      <c r="J63" s="298"/>
      <c r="K63" s="236"/>
      <c r="L63" s="298"/>
      <c r="M63" s="298"/>
      <c r="N63" s="375"/>
      <c r="R63" s="12"/>
      <c r="S63" s="12"/>
      <c r="T63" s="12"/>
    </row>
    <row r="64" spans="1:22" ht="15" thickBot="1" x14ac:dyDescent="0.4">
      <c r="A64" s="322"/>
      <c r="B64" s="309"/>
      <c r="C64" s="88" t="s">
        <v>386</v>
      </c>
      <c r="D64" s="88" t="s">
        <v>254</v>
      </c>
      <c r="E64" s="299"/>
      <c r="F64" s="299"/>
      <c r="G64" s="299"/>
      <c r="H64" s="299"/>
      <c r="I64" s="299"/>
      <c r="J64" s="299"/>
      <c r="K64" s="301"/>
      <c r="L64" s="299"/>
      <c r="M64" s="299"/>
      <c r="N64" s="376"/>
      <c r="R64" s="12"/>
      <c r="S64" s="12"/>
      <c r="T64" s="12"/>
    </row>
    <row r="65" spans="1:22" x14ac:dyDescent="0.35">
      <c r="A65" s="316" t="s">
        <v>387</v>
      </c>
      <c r="B65" s="307" t="s">
        <v>126</v>
      </c>
      <c r="C65" s="85" t="s">
        <v>388</v>
      </c>
      <c r="D65" s="86" t="s">
        <v>254</v>
      </c>
      <c r="E65" s="310" t="s">
        <v>101</v>
      </c>
      <c r="F65" s="310" t="s">
        <v>101</v>
      </c>
      <c r="G65" s="310" t="s">
        <v>101</v>
      </c>
      <c r="H65" s="310" t="s">
        <v>101</v>
      </c>
      <c r="I65" s="310" t="s">
        <v>101</v>
      </c>
      <c r="J65" s="310" t="s">
        <v>159</v>
      </c>
      <c r="K65" s="319" t="s">
        <v>435</v>
      </c>
      <c r="L65" s="310" t="s">
        <v>254</v>
      </c>
      <c r="M65" s="310"/>
      <c r="N65" s="374"/>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17"/>
      <c r="B66" s="308"/>
      <c r="C66" s="83" t="s">
        <v>389</v>
      </c>
      <c r="D66" s="24" t="s">
        <v>254</v>
      </c>
      <c r="E66" s="298"/>
      <c r="F66" s="298"/>
      <c r="G66" s="298"/>
      <c r="H66" s="298"/>
      <c r="I66" s="298"/>
      <c r="J66" s="298"/>
      <c r="K66" s="236"/>
      <c r="L66" s="298"/>
      <c r="M66" s="298"/>
      <c r="N66" s="375"/>
      <c r="R66" s="12"/>
      <c r="S66" s="12"/>
      <c r="T66" s="12"/>
    </row>
    <row r="67" spans="1:22" ht="29" x14ac:dyDescent="0.35">
      <c r="A67" s="317"/>
      <c r="B67" s="308"/>
      <c r="C67" s="83" t="s">
        <v>390</v>
      </c>
      <c r="D67" s="24" t="s">
        <v>254</v>
      </c>
      <c r="E67" s="298"/>
      <c r="F67" s="298"/>
      <c r="G67" s="298"/>
      <c r="H67" s="298"/>
      <c r="I67" s="298"/>
      <c r="J67" s="298"/>
      <c r="K67" s="236"/>
      <c r="L67" s="298"/>
      <c r="M67" s="298"/>
      <c r="N67" s="375"/>
      <c r="R67" s="12"/>
      <c r="S67" s="12"/>
      <c r="T67" s="12"/>
    </row>
    <row r="68" spans="1:22" x14ac:dyDescent="0.35">
      <c r="A68" s="317"/>
      <c r="B68" s="308"/>
      <c r="C68" s="83" t="s">
        <v>391</v>
      </c>
      <c r="D68" s="24" t="s">
        <v>254</v>
      </c>
      <c r="E68" s="298"/>
      <c r="F68" s="298"/>
      <c r="G68" s="298"/>
      <c r="H68" s="298"/>
      <c r="I68" s="298"/>
      <c r="J68" s="298"/>
      <c r="K68" s="236"/>
      <c r="L68" s="298"/>
      <c r="M68" s="298"/>
      <c r="N68" s="375"/>
      <c r="R68" s="12"/>
      <c r="S68" s="12"/>
      <c r="T68" s="12"/>
    </row>
    <row r="69" spans="1:22" x14ac:dyDescent="0.35">
      <c r="A69" s="317"/>
      <c r="B69" s="308"/>
      <c r="C69" s="83" t="s">
        <v>392</v>
      </c>
      <c r="D69" s="24" t="s">
        <v>254</v>
      </c>
      <c r="E69" s="298"/>
      <c r="F69" s="298"/>
      <c r="G69" s="298"/>
      <c r="H69" s="298"/>
      <c r="I69" s="298"/>
      <c r="J69" s="298"/>
      <c r="K69" s="236"/>
      <c r="L69" s="298"/>
      <c r="M69" s="298"/>
      <c r="N69" s="375"/>
      <c r="R69" s="12"/>
      <c r="S69" s="12"/>
      <c r="T69" s="12"/>
    </row>
    <row r="70" spans="1:22" x14ac:dyDescent="0.35">
      <c r="A70" s="317"/>
      <c r="B70" s="308"/>
      <c r="C70" s="83" t="s">
        <v>393</v>
      </c>
      <c r="D70" s="24" t="s">
        <v>254</v>
      </c>
      <c r="E70" s="298"/>
      <c r="F70" s="298"/>
      <c r="G70" s="298"/>
      <c r="H70" s="298"/>
      <c r="I70" s="298"/>
      <c r="J70" s="298"/>
      <c r="K70" s="236"/>
      <c r="L70" s="298"/>
      <c r="M70" s="298"/>
      <c r="N70" s="375"/>
      <c r="R70" s="12"/>
      <c r="S70" s="12"/>
      <c r="T70" s="12"/>
    </row>
    <row r="71" spans="1:22" ht="22.5" customHeight="1" thickBot="1" x14ac:dyDescent="0.4">
      <c r="A71" s="322"/>
      <c r="B71" s="309"/>
      <c r="C71" s="93" t="s">
        <v>394</v>
      </c>
      <c r="D71" s="88" t="s">
        <v>254</v>
      </c>
      <c r="E71" s="299"/>
      <c r="F71" s="299"/>
      <c r="G71" s="299"/>
      <c r="H71" s="299"/>
      <c r="I71" s="299"/>
      <c r="J71" s="299"/>
      <c r="K71" s="301"/>
      <c r="L71" s="299"/>
      <c r="M71" s="299"/>
      <c r="N71" s="376"/>
      <c r="R71" s="12"/>
      <c r="S71" s="12"/>
      <c r="T71" s="12"/>
    </row>
    <row r="72" spans="1:22" x14ac:dyDescent="0.35">
      <c r="A72" s="316" t="s">
        <v>395</v>
      </c>
      <c r="B72" s="307" t="s">
        <v>127</v>
      </c>
      <c r="C72" s="85" t="s">
        <v>396</v>
      </c>
      <c r="D72" s="86" t="s">
        <v>250</v>
      </c>
      <c r="E72" s="310" t="s">
        <v>418</v>
      </c>
      <c r="F72" s="310" t="s">
        <v>419</v>
      </c>
      <c r="G72" s="310" t="s">
        <v>424</v>
      </c>
      <c r="H72" s="310" t="s">
        <v>421</v>
      </c>
      <c r="I72" s="310" t="s">
        <v>422</v>
      </c>
      <c r="J72" s="310" t="s">
        <v>164</v>
      </c>
      <c r="K72" s="311" t="s">
        <v>667</v>
      </c>
      <c r="L72" s="310" t="s">
        <v>254</v>
      </c>
      <c r="M72" s="325"/>
      <c r="N72" s="382"/>
      <c r="O72" s="16"/>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17"/>
      <c r="B73" s="308"/>
      <c r="C73" s="83" t="s">
        <v>397</v>
      </c>
      <c r="D73" s="24" t="s">
        <v>254</v>
      </c>
      <c r="E73" s="298"/>
      <c r="F73" s="298"/>
      <c r="G73" s="298"/>
      <c r="H73" s="298"/>
      <c r="I73" s="298"/>
      <c r="J73" s="298"/>
      <c r="K73" s="312"/>
      <c r="L73" s="298"/>
      <c r="M73" s="326"/>
      <c r="N73" s="383"/>
      <c r="R73" s="12"/>
      <c r="S73" s="12"/>
      <c r="T73" s="12"/>
    </row>
    <row r="74" spans="1:22" x14ac:dyDescent="0.35">
      <c r="A74" s="317"/>
      <c r="B74" s="308"/>
      <c r="C74" s="83" t="s">
        <v>398</v>
      </c>
      <c r="D74" s="24" t="s">
        <v>250</v>
      </c>
      <c r="E74" s="298"/>
      <c r="F74" s="298"/>
      <c r="G74" s="298"/>
      <c r="H74" s="298"/>
      <c r="I74" s="298"/>
      <c r="J74" s="298"/>
      <c r="K74" s="312"/>
      <c r="L74" s="298"/>
      <c r="M74" s="326"/>
      <c r="N74" s="383"/>
      <c r="R74" s="12"/>
      <c r="S74" s="12"/>
      <c r="T74" s="12"/>
    </row>
    <row r="75" spans="1:22" x14ac:dyDescent="0.35">
      <c r="A75" s="317"/>
      <c r="B75" s="308"/>
      <c r="C75" s="83" t="s">
        <v>399</v>
      </c>
      <c r="D75" s="24" t="s">
        <v>254</v>
      </c>
      <c r="E75" s="298"/>
      <c r="F75" s="298"/>
      <c r="G75" s="298"/>
      <c r="H75" s="298"/>
      <c r="I75" s="298"/>
      <c r="J75" s="298"/>
      <c r="K75" s="312"/>
      <c r="L75" s="298"/>
      <c r="M75" s="326"/>
      <c r="N75" s="383"/>
      <c r="R75" s="12"/>
      <c r="S75" s="12"/>
      <c r="T75" s="12"/>
    </row>
    <row r="76" spans="1:22" ht="83.25" customHeight="1" thickBot="1" x14ac:dyDescent="0.4">
      <c r="A76" s="322"/>
      <c r="B76" s="309"/>
      <c r="C76" s="87" t="s">
        <v>400</v>
      </c>
      <c r="D76" s="88" t="s">
        <v>254</v>
      </c>
      <c r="E76" s="299"/>
      <c r="F76" s="299"/>
      <c r="G76" s="299"/>
      <c r="H76" s="299"/>
      <c r="I76" s="299"/>
      <c r="J76" s="299"/>
      <c r="K76" s="313"/>
      <c r="L76" s="299"/>
      <c r="M76" s="397"/>
      <c r="N76" s="384"/>
      <c r="R76" s="12"/>
      <c r="S76" s="12"/>
      <c r="T76" s="12"/>
    </row>
    <row r="77" spans="1:22" x14ac:dyDescent="0.35">
      <c r="A77" s="323" t="s">
        <v>401</v>
      </c>
      <c r="B77" s="307" t="s">
        <v>128</v>
      </c>
      <c r="C77" s="85" t="s">
        <v>402</v>
      </c>
      <c r="D77" s="79" t="s">
        <v>250</v>
      </c>
      <c r="E77" s="310" t="s">
        <v>418</v>
      </c>
      <c r="F77" s="310" t="s">
        <v>441</v>
      </c>
      <c r="G77" s="310" t="s">
        <v>424</v>
      </c>
      <c r="H77" s="310" t="s">
        <v>421</v>
      </c>
      <c r="I77" s="310" t="s">
        <v>557</v>
      </c>
      <c r="J77" s="310" t="s">
        <v>157</v>
      </c>
      <c r="K77" s="319" t="s">
        <v>668</v>
      </c>
      <c r="L77" s="310" t="s">
        <v>254</v>
      </c>
      <c r="M77" s="310"/>
      <c r="N77" s="374" t="s">
        <v>669</v>
      </c>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xml:space="preserve">IIA13:The explicit mention of avoiding greenfield land where possible for future housing development could help to enhance the potential effect for IIA13. 
</v>
      </c>
    </row>
    <row r="78" spans="1:22" x14ac:dyDescent="0.35">
      <c r="A78" s="305"/>
      <c r="B78" s="308"/>
      <c r="C78" s="83" t="s">
        <v>403</v>
      </c>
      <c r="D78" s="82" t="s">
        <v>250</v>
      </c>
      <c r="E78" s="298"/>
      <c r="F78" s="298"/>
      <c r="G78" s="298"/>
      <c r="H78" s="298"/>
      <c r="I78" s="298"/>
      <c r="J78" s="298"/>
      <c r="K78" s="236"/>
      <c r="L78" s="298"/>
      <c r="M78" s="298"/>
      <c r="N78" s="375"/>
      <c r="R78" s="12"/>
      <c r="S78" s="12"/>
      <c r="T78" s="12"/>
    </row>
    <row r="79" spans="1:22" x14ac:dyDescent="0.35">
      <c r="A79" s="305"/>
      <c r="B79" s="308"/>
      <c r="C79" s="83" t="s">
        <v>404</v>
      </c>
      <c r="D79" s="3" t="s">
        <v>254</v>
      </c>
      <c r="E79" s="298"/>
      <c r="F79" s="298"/>
      <c r="G79" s="298"/>
      <c r="H79" s="298"/>
      <c r="I79" s="298"/>
      <c r="J79" s="298"/>
      <c r="K79" s="236"/>
      <c r="L79" s="298"/>
      <c r="M79" s="298"/>
      <c r="N79" s="375"/>
      <c r="R79" s="12"/>
      <c r="S79" s="12"/>
      <c r="T79" s="12"/>
    </row>
    <row r="80" spans="1:22" x14ac:dyDescent="0.35">
      <c r="A80" s="305"/>
      <c r="B80" s="308"/>
      <c r="C80" s="84" t="s">
        <v>405</v>
      </c>
      <c r="D80" s="3" t="s">
        <v>254</v>
      </c>
      <c r="E80" s="298"/>
      <c r="F80" s="298"/>
      <c r="G80" s="298"/>
      <c r="H80" s="298"/>
      <c r="I80" s="298"/>
      <c r="J80" s="298"/>
      <c r="K80" s="236"/>
      <c r="L80" s="298"/>
      <c r="M80" s="298"/>
      <c r="N80" s="375"/>
      <c r="R80" s="12"/>
      <c r="S80" s="12"/>
      <c r="T80" s="12"/>
    </row>
    <row r="81" spans="1:22" ht="29" x14ac:dyDescent="0.35">
      <c r="A81" s="305"/>
      <c r="B81" s="308"/>
      <c r="C81" s="84" t="s">
        <v>406</v>
      </c>
      <c r="D81" s="3" t="s">
        <v>254</v>
      </c>
      <c r="E81" s="298"/>
      <c r="F81" s="298"/>
      <c r="G81" s="298"/>
      <c r="H81" s="298"/>
      <c r="I81" s="298"/>
      <c r="J81" s="298"/>
      <c r="K81" s="236"/>
      <c r="L81" s="298"/>
      <c r="M81" s="298"/>
      <c r="N81" s="375"/>
      <c r="R81" s="12"/>
      <c r="S81" s="12"/>
      <c r="T81" s="12"/>
    </row>
    <row r="82" spans="1:22" ht="29" x14ac:dyDescent="0.35">
      <c r="A82" s="305"/>
      <c r="B82" s="308"/>
      <c r="C82" s="84" t="s">
        <v>407</v>
      </c>
      <c r="D82" s="3" t="s">
        <v>254</v>
      </c>
      <c r="E82" s="298"/>
      <c r="F82" s="298"/>
      <c r="G82" s="298"/>
      <c r="H82" s="298"/>
      <c r="I82" s="298"/>
      <c r="J82" s="298"/>
      <c r="K82" s="236"/>
      <c r="L82" s="298"/>
      <c r="M82" s="298"/>
      <c r="N82" s="375"/>
      <c r="R82" s="12"/>
      <c r="S82" s="12"/>
      <c r="T82" s="12"/>
    </row>
    <row r="83" spans="1:22" ht="29.5" customHeight="1" thickBot="1" x14ac:dyDescent="0.4">
      <c r="A83" s="306"/>
      <c r="B83" s="309"/>
      <c r="C83" s="90" t="s">
        <v>408</v>
      </c>
      <c r="D83" s="80" t="s">
        <v>254</v>
      </c>
      <c r="E83" s="299"/>
      <c r="F83" s="299"/>
      <c r="G83" s="299"/>
      <c r="H83" s="299"/>
      <c r="I83" s="299"/>
      <c r="J83" s="299"/>
      <c r="K83" s="301"/>
      <c r="L83" s="299"/>
      <c r="M83" s="299"/>
      <c r="N83" s="376"/>
      <c r="R83" s="12"/>
      <c r="S83" s="12"/>
      <c r="T83" s="12"/>
    </row>
    <row r="84" spans="1:22" x14ac:dyDescent="0.35">
      <c r="A84" s="323" t="s">
        <v>409</v>
      </c>
      <c r="B84" s="307" t="s">
        <v>129</v>
      </c>
      <c r="C84" s="99" t="s">
        <v>410</v>
      </c>
      <c r="D84" s="79" t="s">
        <v>254</v>
      </c>
      <c r="E84" s="310" t="s">
        <v>101</v>
      </c>
      <c r="F84" s="310" t="s">
        <v>101</v>
      </c>
      <c r="G84" s="310" t="s">
        <v>101</v>
      </c>
      <c r="H84" s="310" t="s">
        <v>101</v>
      </c>
      <c r="I84" s="310" t="s">
        <v>101</v>
      </c>
      <c r="J84" s="310" t="s">
        <v>159</v>
      </c>
      <c r="K84" s="319" t="s">
        <v>435</v>
      </c>
      <c r="L84" s="310" t="s">
        <v>254</v>
      </c>
      <c r="M84" s="310"/>
      <c r="N84" s="374"/>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82" t="s">
        <v>254</v>
      </c>
      <c r="E85" s="298"/>
      <c r="F85" s="298"/>
      <c r="G85" s="298"/>
      <c r="H85" s="298"/>
      <c r="I85" s="298"/>
      <c r="J85" s="298"/>
      <c r="K85" s="236"/>
      <c r="L85" s="298"/>
      <c r="M85" s="298"/>
      <c r="N85" s="375"/>
      <c r="R85" s="12"/>
      <c r="S85" s="12"/>
      <c r="T85" s="12"/>
    </row>
    <row r="86" spans="1:22" x14ac:dyDescent="0.35">
      <c r="A86" s="305"/>
      <c r="B86" s="308"/>
      <c r="C86" s="84" t="s">
        <v>412</v>
      </c>
      <c r="D86" s="82" t="s">
        <v>254</v>
      </c>
      <c r="E86" s="298"/>
      <c r="F86" s="298"/>
      <c r="G86" s="298"/>
      <c r="H86" s="298"/>
      <c r="I86" s="298"/>
      <c r="J86" s="298"/>
      <c r="K86" s="236"/>
      <c r="L86" s="298"/>
      <c r="M86" s="298"/>
      <c r="N86" s="375"/>
      <c r="R86" s="12"/>
      <c r="S86" s="12"/>
      <c r="T86" s="12"/>
    </row>
    <row r="87" spans="1:22" ht="15" thickBot="1" x14ac:dyDescent="0.4">
      <c r="A87" s="306"/>
      <c r="B87" s="309"/>
      <c r="C87" s="87" t="s">
        <v>413</v>
      </c>
      <c r="D87" s="120" t="s">
        <v>254</v>
      </c>
      <c r="E87" s="299"/>
      <c r="F87" s="299"/>
      <c r="G87" s="299"/>
      <c r="H87" s="299"/>
      <c r="I87" s="299"/>
      <c r="J87" s="299"/>
      <c r="K87" s="301"/>
      <c r="L87" s="299"/>
      <c r="M87" s="299"/>
      <c r="N87" s="376"/>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IIA5: A potential significant positive effect has been identified in relation to IIA5, as this policy aims to increase the number of homes across Harrow, as well as to ensure the right size, type and tenure. Specific focus will be on the provision of family homes and those to meet the needs of an ageing population, as well as ensuring affordability for local people. New housing should be well designed to address the changing needs of its occupant (.i.e. adaptable), so that they can live independently within their existing residence. Further it seeks to increase the delivery of specialist types of older people accommodation (including low cost rented affordable units) and care homes. The delivery of a higher proportion of low cost rented housing, that are considered to be genuinely affordable to local residents, will be favoured over intermediate products. Gypsy and traveller accommodation and housing for those who require support and specialist housing is also provided by this policy. 
         </v>
      </c>
      <c r="B92" s="339"/>
      <c r="C92" s="339"/>
      <c r="D92" s="339"/>
      <c r="E92" s="339"/>
      <c r="F92" s="339"/>
      <c r="G92" s="339"/>
      <c r="H92" s="339"/>
      <c r="I92" s="339"/>
      <c r="J92" s="339"/>
      <c r="K92" s="339"/>
      <c r="L92" s="339"/>
      <c r="M92" s="339"/>
      <c r="N92" s="34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391" t="s">
        <v>670</v>
      </c>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41" t="str">
        <f>V8&amp;V18&amp;V20&amp;V28&amp;V36&amp;V42&amp;V47&amp;V49&amp;V54&amp;V57&amp;V65&amp;V72&amp;V77&amp;V84</f>
        <v xml:space="preserve">IIA13:The explicit mention of avoiding greenfield land where possible for future housing development could help to enhance the potential effect for IIA13. 
</v>
      </c>
      <c r="B98" s="342"/>
      <c r="C98" s="342"/>
      <c r="D98" s="342"/>
      <c r="E98" s="342"/>
      <c r="F98" s="342"/>
      <c r="G98" s="342"/>
      <c r="H98" s="342"/>
      <c r="I98" s="342"/>
      <c r="J98" s="342"/>
      <c r="K98" s="342"/>
      <c r="L98" s="342"/>
      <c r="M98" s="342"/>
      <c r="N98" s="343"/>
    </row>
  </sheetData>
  <sheetProtection algorithmName="SHA-512" hashValue="L0JaXN75KsbypQXVZbJHik2mKBnOLD+m4g1kUZ5j02zJ056Xv9iKvhQZC7HdOIDzlFf5hWj1JfcCn+mssqwgnw==" saltValue="ClHF3B1bfwrD2TQM0TBVvQ==" spinCount="100000" sheet="1" objects="1" scenarios="1"/>
  <autoFilter ref="A7:M87" xr:uid="{D2C47CAF-421C-4D58-AA7A-22430CCF83D7}"/>
  <mergeCells count="184">
    <mergeCell ref="A98:N98"/>
    <mergeCell ref="A92:N92"/>
    <mergeCell ref="A93:N93"/>
    <mergeCell ref="A94:N94"/>
    <mergeCell ref="A95:N95"/>
    <mergeCell ref="A96:N96"/>
    <mergeCell ref="A97:N97"/>
    <mergeCell ref="L84:L87"/>
    <mergeCell ref="M84:M87"/>
    <mergeCell ref="N84:N87"/>
    <mergeCell ref="A89:N89"/>
    <mergeCell ref="A90:N90"/>
    <mergeCell ref="A91:N91"/>
    <mergeCell ref="A84:A87"/>
    <mergeCell ref="B84:B87"/>
    <mergeCell ref="E84:E87"/>
    <mergeCell ref="F84:F87"/>
    <mergeCell ref="G84:G87"/>
    <mergeCell ref="H84:H87"/>
    <mergeCell ref="I84:I87"/>
    <mergeCell ref="J84:J87"/>
    <mergeCell ref="K84:K8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3963" priority="14">
      <formula>$D50="No"</formula>
    </cfRule>
  </conditionalFormatting>
  <conditionalFormatting sqref="C8:D87">
    <cfRule type="expression" dxfId="3962" priority="13">
      <formula>$D8="No"</formula>
    </cfRule>
  </conditionalFormatting>
  <conditionalFormatting sqref="J8 J18 J28 J49 J57 J65 J72 J77 J84">
    <cfRule type="cellIs" dxfId="3961" priority="45" operator="equal">
      <formula>"Significant Positive"</formula>
    </cfRule>
    <cfRule type="cellIs" dxfId="3960" priority="40" operator="equal">
      <formula>"Significant Negative"</formula>
    </cfRule>
    <cfRule type="cellIs" dxfId="3959" priority="41" operator="equal">
      <formula>"Minor Negative"</formula>
    </cfRule>
    <cfRule type="cellIs" dxfId="3958" priority="42" operator="equal">
      <formula>"Uncertain"</formula>
    </cfRule>
    <cfRule type="cellIs" dxfId="3957" priority="43" operator="equal">
      <formula>"Neutral"</formula>
    </cfRule>
    <cfRule type="cellIs" dxfId="3956" priority="44" operator="equal">
      <formula>"Minor Positive"</formula>
    </cfRule>
  </conditionalFormatting>
  <conditionalFormatting sqref="J20">
    <cfRule type="cellIs" dxfId="3955" priority="38" operator="equal">
      <formula>"Minor Positive"</formula>
    </cfRule>
    <cfRule type="cellIs" dxfId="3954" priority="37" operator="equal">
      <formula>"Neutral"</formula>
    </cfRule>
    <cfRule type="cellIs" dxfId="3953" priority="36" operator="equal">
      <formula>"Uncertain"</formula>
    </cfRule>
    <cfRule type="cellIs" dxfId="3952" priority="35" operator="equal">
      <formula>"Minor Negative"</formula>
    </cfRule>
    <cfRule type="cellIs" dxfId="3951" priority="34" operator="equal">
      <formula>"Significant Negative"</formula>
    </cfRule>
    <cfRule type="cellIs" dxfId="3950" priority="39" operator="equal">
      <formula>"Significant Positive"</formula>
    </cfRule>
  </conditionalFormatting>
  <conditionalFormatting sqref="J36">
    <cfRule type="cellIs" dxfId="3949" priority="33" operator="equal">
      <formula>"Significant Positive"</formula>
    </cfRule>
    <cfRule type="cellIs" dxfId="3948" priority="32" operator="equal">
      <formula>"Minor Positive"</formula>
    </cfRule>
    <cfRule type="cellIs" dxfId="3947" priority="31" operator="equal">
      <formula>"Neutral"</formula>
    </cfRule>
    <cfRule type="cellIs" dxfId="3946" priority="30" operator="equal">
      <formula>"Uncertain"</formula>
    </cfRule>
    <cfRule type="cellIs" dxfId="3945" priority="29" operator="equal">
      <formula>"Minor Negative"</formula>
    </cfRule>
    <cfRule type="cellIs" dxfId="3944" priority="28" operator="equal">
      <formula>"Significant Negative"</formula>
    </cfRule>
  </conditionalFormatting>
  <conditionalFormatting sqref="J42">
    <cfRule type="cellIs" dxfId="3943" priority="22" operator="equal">
      <formula>"Significant Negative"</formula>
    </cfRule>
    <cfRule type="cellIs" dxfId="3942" priority="23" operator="equal">
      <formula>"Minor Negative"</formula>
    </cfRule>
    <cfRule type="cellIs" dxfId="3941" priority="24" operator="equal">
      <formula>"Uncertain"</formula>
    </cfRule>
    <cfRule type="cellIs" dxfId="3940" priority="25" operator="equal">
      <formula>"Neutral"</formula>
    </cfRule>
    <cfRule type="cellIs" dxfId="3939" priority="26" operator="equal">
      <formula>"Minor Positive"</formula>
    </cfRule>
    <cfRule type="cellIs" dxfId="3938" priority="27" operator="equal">
      <formula>"Significant Positive"</formula>
    </cfRule>
  </conditionalFormatting>
  <conditionalFormatting sqref="J47">
    <cfRule type="cellIs" dxfId="3937" priority="6" operator="equal">
      <formula>"Significant Positive"</formula>
    </cfRule>
    <cfRule type="cellIs" dxfId="3936" priority="5" operator="equal">
      <formula>"Minor Positive"</formula>
    </cfRule>
    <cfRule type="cellIs" dxfId="3935" priority="4" operator="equal">
      <formula>"Neutral"</formula>
    </cfRule>
    <cfRule type="cellIs" dxfId="3934" priority="3" operator="equal">
      <formula>"Uncertain"</formula>
    </cfRule>
    <cfRule type="cellIs" dxfId="3933" priority="2" operator="equal">
      <formula>"Minor Negative"</formula>
    </cfRule>
    <cfRule type="cellIs" dxfId="3932" priority="1" operator="equal">
      <formula>"Significant Negative"</formula>
    </cfRule>
  </conditionalFormatting>
  <conditionalFormatting sqref="J54">
    <cfRule type="cellIs" dxfId="3931" priority="21" operator="equal">
      <formula>"Significant Positive"</formula>
    </cfRule>
    <cfRule type="cellIs" dxfId="3930" priority="20" operator="equal">
      <formula>"Minor Positive"</formula>
    </cfRule>
    <cfRule type="cellIs" dxfId="3929" priority="19" operator="equal">
      <formula>"Neutral"</formula>
    </cfRule>
    <cfRule type="cellIs" dxfId="3928" priority="18" operator="equal">
      <formula>"Uncertain"</formula>
    </cfRule>
    <cfRule type="cellIs" dxfId="3927" priority="17" operator="equal">
      <formula>"Minor Negative"</formula>
    </cfRule>
    <cfRule type="cellIs" dxfId="3926" priority="16" operator="equal">
      <formula>"Significant Negative"</formula>
    </cfRule>
  </conditionalFormatting>
  <pageMargins left="0.7" right="0.7" top="0.75" bottom="0.75" header="0.3" footer="0.3"/>
  <pageSetup orientation="portrait" horizontalDpi="4294967293" verticalDpi="4294967293"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E1F19-021D-44BE-A891-AB8BDD1E0D0E}">
  <sheetPr codeName="Sheet80">
    <tabColor rgb="FF7030A0"/>
  </sheetPr>
  <dimension ref="A1:V98"/>
  <sheetViews>
    <sheetView topLeftCell="A52" zoomScale="60" zoomScaleNormal="60" workbookViewId="0">
      <selection activeCell="K4" sqref="K4"/>
    </sheetView>
  </sheetViews>
  <sheetFormatPr defaultColWidth="8.54296875" defaultRowHeight="14.5" x14ac:dyDescent="0.35"/>
  <cols>
    <col min="1" max="1" width="27.453125" customWidth="1"/>
    <col min="2" max="2" width="5.81640625" hidden="1" customWidth="1"/>
    <col min="3" max="3" width="103.81640625" customWidth="1"/>
    <col min="4" max="4" width="7.453125" customWidth="1"/>
    <col min="5" max="5" width="9.453125" customWidth="1"/>
    <col min="6" max="6" width="11.54296875" customWidth="1"/>
    <col min="7" max="7" width="9.54296875" customWidth="1"/>
    <col min="8" max="8" width="8.453125" customWidth="1"/>
    <col min="9" max="9" width="14.453125" customWidth="1"/>
    <col min="10" max="10" width="11.453125" customWidth="1"/>
    <col min="11" max="11" width="63.26953125" customWidth="1"/>
    <col min="12" max="12" width="12.81640625" customWidth="1"/>
    <col min="13" max="13" width="41.453125" style="124" customWidth="1"/>
    <col min="14"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671</v>
      </c>
      <c r="D1" s="263"/>
      <c r="E1" s="263"/>
      <c r="F1" s="264"/>
      <c r="G1" s="16"/>
      <c r="I1" s="7"/>
      <c r="J1" s="7"/>
      <c r="K1" s="7"/>
    </row>
    <row r="2" spans="1:22" x14ac:dyDescent="0.35">
      <c r="A2" s="74" t="s">
        <v>29</v>
      </c>
      <c r="B2" s="9"/>
      <c r="C2" s="263" t="s">
        <v>658</v>
      </c>
      <c r="D2" s="263"/>
      <c r="E2" s="263"/>
      <c r="F2" s="264"/>
      <c r="I2" s="8"/>
      <c r="J2" s="8"/>
      <c r="K2" s="8"/>
    </row>
    <row r="3" spans="1:22" ht="29" x14ac:dyDescent="0.35">
      <c r="A3" s="75" t="s">
        <v>30</v>
      </c>
      <c r="B3" s="4"/>
      <c r="C3" s="47" t="s">
        <v>672</v>
      </c>
      <c r="D3" s="47"/>
      <c r="E3" s="47"/>
      <c r="F3" s="48"/>
      <c r="I3" s="8"/>
      <c r="J3" s="8"/>
      <c r="K3" s="8"/>
    </row>
    <row r="4" spans="1:22" ht="33" customHeight="1" x14ac:dyDescent="0.35">
      <c r="A4" s="75" t="s">
        <v>31</v>
      </c>
      <c r="B4" s="17"/>
      <c r="C4" s="47" t="s">
        <v>673</v>
      </c>
      <c r="D4" s="47"/>
      <c r="E4" s="47"/>
      <c r="F4" s="47"/>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93.5"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81" t="s">
        <v>46</v>
      </c>
      <c r="N7" s="117"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162</v>
      </c>
      <c r="K8" s="319" t="s">
        <v>674</v>
      </c>
      <c r="L8" s="310" t="s">
        <v>254</v>
      </c>
      <c r="M8" s="319"/>
      <c r="N8" s="415"/>
      <c r="R8" s="12" t="str">
        <f>IF(OR(J8='Drop downs'!$G$7,J8='Drop downs'!$G$5), B8&amp;": "&amp;K8&amp;CHAR(10),"")</f>
        <v xml:space="preserve">IIA1: It is unclear how residential development will be met at a higher quantum of 24,266 dwellings. A higher housing requirement may increase the pressure to redevelop some of the existing employment uses , town centre uses or mixed-use areas/uses for delivering additional housing, hence an uncertain effect has been recorded.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6"/>
      <c r="N9" s="340"/>
      <c r="R9" s="12"/>
      <c r="S9" s="12"/>
      <c r="T9" s="12"/>
      <c r="U9" s="2"/>
    </row>
    <row r="10" spans="1:22" x14ac:dyDescent="0.35">
      <c r="A10" s="317"/>
      <c r="B10" s="328"/>
      <c r="C10" s="24" t="s">
        <v>323</v>
      </c>
      <c r="D10" s="24" t="s">
        <v>254</v>
      </c>
      <c r="E10" s="326"/>
      <c r="F10" s="326"/>
      <c r="G10" s="326"/>
      <c r="H10" s="326"/>
      <c r="I10" s="326"/>
      <c r="J10" s="298"/>
      <c r="K10" s="236"/>
      <c r="L10" s="298"/>
      <c r="M10" s="236"/>
      <c r="N10" s="340"/>
      <c r="R10" s="12"/>
      <c r="S10" s="12"/>
      <c r="T10" s="12"/>
    </row>
    <row r="11" spans="1:22" x14ac:dyDescent="0.35">
      <c r="A11" s="317"/>
      <c r="B11" s="328"/>
      <c r="C11" s="24" t="s">
        <v>324</v>
      </c>
      <c r="D11" s="24" t="s">
        <v>254</v>
      </c>
      <c r="E11" s="326"/>
      <c r="F11" s="326"/>
      <c r="G11" s="326"/>
      <c r="H11" s="326"/>
      <c r="I11" s="326"/>
      <c r="J11" s="298"/>
      <c r="K11" s="236"/>
      <c r="L11" s="298"/>
      <c r="M11" s="236"/>
      <c r="N11" s="340"/>
      <c r="R11" s="12"/>
      <c r="S11" s="12"/>
      <c r="T11" s="12"/>
    </row>
    <row r="12" spans="1:22" x14ac:dyDescent="0.35">
      <c r="A12" s="317"/>
      <c r="B12" s="328"/>
      <c r="C12" s="24" t="s">
        <v>325</v>
      </c>
      <c r="D12" s="24" t="s">
        <v>254</v>
      </c>
      <c r="E12" s="326"/>
      <c r="F12" s="326"/>
      <c r="G12" s="326"/>
      <c r="H12" s="326"/>
      <c r="I12" s="326"/>
      <c r="J12" s="298"/>
      <c r="K12" s="236"/>
      <c r="L12" s="298"/>
      <c r="M12" s="236"/>
      <c r="N12" s="340"/>
      <c r="R12" s="12"/>
      <c r="S12" s="12"/>
      <c r="T12" s="12"/>
    </row>
    <row r="13" spans="1:22" x14ac:dyDescent="0.35">
      <c r="A13" s="317"/>
      <c r="B13" s="328"/>
      <c r="C13" s="24" t="s">
        <v>326</v>
      </c>
      <c r="D13" s="24" t="s">
        <v>254</v>
      </c>
      <c r="E13" s="326"/>
      <c r="F13" s="326"/>
      <c r="G13" s="326"/>
      <c r="H13" s="326"/>
      <c r="I13" s="326"/>
      <c r="J13" s="298"/>
      <c r="K13" s="236"/>
      <c r="L13" s="298"/>
      <c r="M13" s="236"/>
      <c r="N13" s="340"/>
      <c r="R13" s="12"/>
      <c r="S13" s="12"/>
      <c r="T13" s="12"/>
    </row>
    <row r="14" spans="1:22" ht="30.65" customHeight="1" x14ac:dyDescent="0.35">
      <c r="A14" s="317"/>
      <c r="B14" s="328"/>
      <c r="C14" s="24" t="s">
        <v>327</v>
      </c>
      <c r="D14" s="24" t="s">
        <v>250</v>
      </c>
      <c r="E14" s="326"/>
      <c r="F14" s="326"/>
      <c r="G14" s="326"/>
      <c r="H14" s="326"/>
      <c r="I14" s="326"/>
      <c r="J14" s="298"/>
      <c r="K14" s="236"/>
      <c r="L14" s="298"/>
      <c r="M14" s="236"/>
      <c r="N14" s="340"/>
      <c r="R14" s="12"/>
      <c r="S14" s="12"/>
      <c r="T14" s="12"/>
    </row>
    <row r="15" spans="1:22" x14ac:dyDescent="0.35">
      <c r="A15" s="317"/>
      <c r="B15" s="328"/>
      <c r="C15" s="24" t="s">
        <v>328</v>
      </c>
      <c r="D15" s="24" t="s">
        <v>254</v>
      </c>
      <c r="E15" s="326"/>
      <c r="F15" s="326"/>
      <c r="G15" s="326"/>
      <c r="H15" s="326"/>
      <c r="I15" s="326"/>
      <c r="J15" s="298"/>
      <c r="K15" s="236"/>
      <c r="L15" s="298"/>
      <c r="M15" s="236"/>
      <c r="N15" s="340"/>
      <c r="R15" s="12"/>
      <c r="S15" s="12"/>
      <c r="T15" s="12"/>
    </row>
    <row r="16" spans="1:22" ht="29" x14ac:dyDescent="0.35">
      <c r="A16" s="317"/>
      <c r="B16" s="328"/>
      <c r="C16" s="24" t="s">
        <v>329</v>
      </c>
      <c r="D16" s="24" t="s">
        <v>254</v>
      </c>
      <c r="E16" s="326"/>
      <c r="F16" s="326"/>
      <c r="G16" s="326"/>
      <c r="H16" s="326"/>
      <c r="I16" s="326"/>
      <c r="J16" s="298"/>
      <c r="K16" s="236"/>
      <c r="L16" s="298"/>
      <c r="M16" s="236"/>
      <c r="N16" s="340"/>
      <c r="R16" s="12"/>
      <c r="S16" s="12"/>
      <c r="T16" s="12"/>
    </row>
    <row r="17" spans="1:22" ht="15" thickBot="1" x14ac:dyDescent="0.4">
      <c r="A17" s="322"/>
      <c r="B17" s="396"/>
      <c r="C17" s="88" t="s">
        <v>330</v>
      </c>
      <c r="D17" s="88" t="s">
        <v>250</v>
      </c>
      <c r="E17" s="397"/>
      <c r="F17" s="397"/>
      <c r="G17" s="397"/>
      <c r="H17" s="397"/>
      <c r="I17" s="397"/>
      <c r="J17" s="299"/>
      <c r="K17" s="301"/>
      <c r="L17" s="299"/>
      <c r="M17" s="301"/>
      <c r="N17" s="416"/>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675</v>
      </c>
      <c r="L18" s="310" t="s">
        <v>254</v>
      </c>
      <c r="M18" s="319"/>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43" customHeight="1" thickBot="1" x14ac:dyDescent="0.4">
      <c r="A19" s="306"/>
      <c r="B19" s="309"/>
      <c r="C19" s="88" t="s">
        <v>333</v>
      </c>
      <c r="D19" s="88" t="s">
        <v>254</v>
      </c>
      <c r="E19" s="299"/>
      <c r="F19" s="299"/>
      <c r="G19" s="299"/>
      <c r="H19" s="299"/>
      <c r="I19" s="299"/>
      <c r="J19" s="299"/>
      <c r="K19" s="301"/>
      <c r="L19" s="299"/>
      <c r="M19" s="301"/>
      <c r="N19" s="380"/>
      <c r="R19" s="12"/>
      <c r="S19" s="12"/>
      <c r="T19" s="12"/>
    </row>
    <row r="20" spans="1:22" ht="72.5" x14ac:dyDescent="0.35">
      <c r="A20" s="316" t="s">
        <v>334</v>
      </c>
      <c r="B20" s="307" t="s">
        <v>118</v>
      </c>
      <c r="C20" s="79" t="s">
        <v>335</v>
      </c>
      <c r="D20" s="86" t="s">
        <v>250</v>
      </c>
      <c r="E20" s="310" t="s">
        <v>432</v>
      </c>
      <c r="F20" s="310" t="s">
        <v>441</v>
      </c>
      <c r="G20" s="310" t="s">
        <v>519</v>
      </c>
      <c r="H20" s="310" t="s">
        <v>477</v>
      </c>
      <c r="I20" s="310" t="s">
        <v>436</v>
      </c>
      <c r="J20" s="310" t="s">
        <v>157</v>
      </c>
      <c r="K20" s="319" t="s">
        <v>676</v>
      </c>
      <c r="L20" s="310" t="s">
        <v>250</v>
      </c>
      <c r="M20" s="319"/>
      <c r="N20" s="379"/>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17"/>
      <c r="B21" s="308"/>
      <c r="C21" s="3" t="s">
        <v>336</v>
      </c>
      <c r="D21" s="24" t="s">
        <v>254</v>
      </c>
      <c r="E21" s="298"/>
      <c r="F21" s="298"/>
      <c r="G21" s="298"/>
      <c r="H21" s="298"/>
      <c r="I21" s="298"/>
      <c r="J21" s="298"/>
      <c r="K21" s="236"/>
      <c r="L21" s="298"/>
      <c r="M21" s="236"/>
      <c r="N21" s="381"/>
      <c r="R21" s="12"/>
      <c r="S21" s="12"/>
      <c r="T21" s="12"/>
    </row>
    <row r="22" spans="1:22" ht="14.5" customHeight="1" x14ac:dyDescent="0.35">
      <c r="A22" s="317"/>
      <c r="B22" s="308"/>
      <c r="C22" s="3" t="s">
        <v>337</v>
      </c>
      <c r="D22" s="24" t="s">
        <v>254</v>
      </c>
      <c r="E22" s="298"/>
      <c r="F22" s="298"/>
      <c r="G22" s="298"/>
      <c r="H22" s="298"/>
      <c r="I22" s="298"/>
      <c r="J22" s="298"/>
      <c r="K22" s="236"/>
      <c r="L22" s="298"/>
      <c r="M22" s="236"/>
      <c r="N22" s="381"/>
      <c r="R22" s="12"/>
      <c r="S22" s="12"/>
      <c r="T22" s="12"/>
    </row>
    <row r="23" spans="1:22" x14ac:dyDescent="0.35">
      <c r="A23" s="317"/>
      <c r="B23" s="308"/>
      <c r="C23" s="3" t="s">
        <v>338</v>
      </c>
      <c r="D23" s="24" t="s">
        <v>254</v>
      </c>
      <c r="E23" s="298"/>
      <c r="F23" s="298"/>
      <c r="G23" s="298"/>
      <c r="H23" s="298"/>
      <c r="I23" s="298"/>
      <c r="J23" s="298"/>
      <c r="K23" s="236"/>
      <c r="L23" s="298"/>
      <c r="M23" s="236"/>
      <c r="N23" s="381"/>
      <c r="R23" s="12"/>
      <c r="S23" s="12"/>
      <c r="T23" s="12"/>
    </row>
    <row r="24" spans="1:22" ht="14.5" customHeight="1" x14ac:dyDescent="0.35">
      <c r="A24" s="317"/>
      <c r="B24" s="308"/>
      <c r="C24" s="3" t="s">
        <v>339</v>
      </c>
      <c r="D24" s="24" t="s">
        <v>250</v>
      </c>
      <c r="E24" s="298"/>
      <c r="F24" s="298"/>
      <c r="G24" s="298"/>
      <c r="H24" s="298"/>
      <c r="I24" s="298"/>
      <c r="J24" s="298"/>
      <c r="K24" s="236"/>
      <c r="L24" s="298"/>
      <c r="M24" s="236"/>
      <c r="N24" s="381"/>
      <c r="R24" s="12"/>
      <c r="S24" s="12"/>
      <c r="T24" s="12"/>
    </row>
    <row r="25" spans="1:22" ht="29" x14ac:dyDescent="0.35">
      <c r="A25" s="317"/>
      <c r="B25" s="308"/>
      <c r="C25" s="3" t="s">
        <v>340</v>
      </c>
      <c r="D25" s="24" t="s">
        <v>254</v>
      </c>
      <c r="E25" s="298"/>
      <c r="F25" s="298"/>
      <c r="G25" s="298"/>
      <c r="H25" s="298"/>
      <c r="I25" s="298"/>
      <c r="J25" s="298"/>
      <c r="K25" s="236"/>
      <c r="L25" s="298"/>
      <c r="M25" s="236"/>
      <c r="N25" s="381"/>
      <c r="R25" s="12"/>
      <c r="S25" s="12"/>
      <c r="T25" s="12"/>
    </row>
    <row r="26" spans="1:22" ht="14.5" customHeight="1" x14ac:dyDescent="0.35">
      <c r="A26" s="317"/>
      <c r="B26" s="308"/>
      <c r="C26" s="3" t="s">
        <v>341</v>
      </c>
      <c r="D26" s="24" t="s">
        <v>254</v>
      </c>
      <c r="E26" s="298"/>
      <c r="F26" s="298"/>
      <c r="G26" s="298"/>
      <c r="H26" s="298"/>
      <c r="I26" s="298"/>
      <c r="J26" s="298"/>
      <c r="K26" s="236"/>
      <c r="L26" s="298"/>
      <c r="M26" s="236"/>
      <c r="N26" s="381"/>
      <c r="R26" s="12"/>
      <c r="S26" s="12"/>
      <c r="T26" s="12"/>
    </row>
    <row r="27" spans="1:22" ht="29.5" thickBot="1" x14ac:dyDescent="0.4">
      <c r="A27" s="322"/>
      <c r="B27" s="309"/>
      <c r="C27" s="80" t="s">
        <v>342</v>
      </c>
      <c r="D27" s="88" t="s">
        <v>250</v>
      </c>
      <c r="E27" s="299"/>
      <c r="F27" s="299"/>
      <c r="G27" s="299"/>
      <c r="H27" s="299"/>
      <c r="I27" s="299"/>
      <c r="J27" s="299"/>
      <c r="K27" s="301"/>
      <c r="L27" s="299"/>
      <c r="M27" s="301"/>
      <c r="N27" s="380"/>
      <c r="R27" s="12"/>
      <c r="S27" s="12"/>
      <c r="T27" s="12"/>
    </row>
    <row r="28" spans="1:22" ht="30" customHeight="1" x14ac:dyDescent="0.35">
      <c r="A28" s="316" t="s">
        <v>343</v>
      </c>
      <c r="B28" s="307" t="s">
        <v>119</v>
      </c>
      <c r="C28" s="85" t="s">
        <v>344</v>
      </c>
      <c r="D28" s="79" t="s">
        <v>254</v>
      </c>
      <c r="E28" s="310" t="s">
        <v>250</v>
      </c>
      <c r="F28" s="310" t="s">
        <v>441</v>
      </c>
      <c r="G28" s="310" t="s">
        <v>419</v>
      </c>
      <c r="H28" s="310" t="s">
        <v>477</v>
      </c>
      <c r="I28" s="310" t="s">
        <v>436</v>
      </c>
      <c r="J28" s="310" t="s">
        <v>157</v>
      </c>
      <c r="K28" s="319" t="s">
        <v>677</v>
      </c>
      <c r="L28" s="310" t="s">
        <v>254</v>
      </c>
      <c r="M28" s="319"/>
      <c r="N28" s="379"/>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c>
    </row>
    <row r="29" spans="1:22" ht="29" x14ac:dyDescent="0.35">
      <c r="A29" s="317"/>
      <c r="B29" s="308"/>
      <c r="C29" s="83" t="s">
        <v>345</v>
      </c>
      <c r="D29" s="3" t="s">
        <v>254</v>
      </c>
      <c r="E29" s="298"/>
      <c r="F29" s="298"/>
      <c r="G29" s="298"/>
      <c r="H29" s="298"/>
      <c r="I29" s="298"/>
      <c r="J29" s="298"/>
      <c r="K29" s="236"/>
      <c r="L29" s="298"/>
      <c r="M29" s="236"/>
      <c r="N29" s="381"/>
      <c r="R29" s="12"/>
      <c r="S29" s="12"/>
      <c r="T29" s="12"/>
    </row>
    <row r="30" spans="1:22" x14ac:dyDescent="0.35">
      <c r="A30" s="317"/>
      <c r="B30" s="308"/>
      <c r="C30" s="83" t="s">
        <v>346</v>
      </c>
      <c r="D30" s="3" t="s">
        <v>250</v>
      </c>
      <c r="E30" s="298"/>
      <c r="F30" s="298"/>
      <c r="G30" s="298"/>
      <c r="H30" s="298"/>
      <c r="I30" s="298"/>
      <c r="J30" s="298"/>
      <c r="K30" s="236"/>
      <c r="L30" s="298"/>
      <c r="M30" s="236"/>
      <c r="N30" s="381"/>
      <c r="R30" s="12"/>
      <c r="S30" s="12"/>
      <c r="T30" s="12"/>
    </row>
    <row r="31" spans="1:22" ht="30" customHeight="1" x14ac:dyDescent="0.35">
      <c r="A31" s="317"/>
      <c r="B31" s="308"/>
      <c r="C31" s="83" t="s">
        <v>347</v>
      </c>
      <c r="D31" s="3" t="s">
        <v>254</v>
      </c>
      <c r="E31" s="298"/>
      <c r="F31" s="298"/>
      <c r="G31" s="298"/>
      <c r="H31" s="298"/>
      <c r="I31" s="298"/>
      <c r="J31" s="298"/>
      <c r="K31" s="236"/>
      <c r="L31" s="298"/>
      <c r="M31" s="236"/>
      <c r="N31" s="381"/>
      <c r="R31" s="12"/>
      <c r="S31" s="12"/>
      <c r="T31" s="12"/>
    </row>
    <row r="32" spans="1:22" x14ac:dyDescent="0.35">
      <c r="A32" s="317"/>
      <c r="B32" s="308"/>
      <c r="C32" s="83" t="s">
        <v>348</v>
      </c>
      <c r="D32" s="3" t="s">
        <v>254</v>
      </c>
      <c r="E32" s="298"/>
      <c r="F32" s="298"/>
      <c r="G32" s="298"/>
      <c r="H32" s="298"/>
      <c r="I32" s="298"/>
      <c r="J32" s="298"/>
      <c r="K32" s="236"/>
      <c r="L32" s="298"/>
      <c r="M32" s="236"/>
      <c r="N32" s="381"/>
      <c r="R32" s="12"/>
      <c r="S32" s="12"/>
      <c r="T32" s="12"/>
    </row>
    <row r="33" spans="1:22" x14ac:dyDescent="0.35">
      <c r="A33" s="317"/>
      <c r="B33" s="308"/>
      <c r="C33" s="83" t="s">
        <v>349</v>
      </c>
      <c r="D33" s="3" t="s">
        <v>254</v>
      </c>
      <c r="E33" s="298"/>
      <c r="F33" s="298"/>
      <c r="G33" s="298"/>
      <c r="H33" s="298"/>
      <c r="I33" s="298"/>
      <c r="J33" s="298"/>
      <c r="K33" s="236"/>
      <c r="L33" s="298"/>
      <c r="M33" s="236"/>
      <c r="N33" s="381"/>
      <c r="R33" s="12"/>
      <c r="S33" s="12"/>
      <c r="T33" s="12"/>
    </row>
    <row r="34" spans="1:22" x14ac:dyDescent="0.35">
      <c r="A34" s="317"/>
      <c r="B34" s="308"/>
      <c r="C34" s="83" t="s">
        <v>350</v>
      </c>
      <c r="D34" s="3" t="s">
        <v>254</v>
      </c>
      <c r="E34" s="298"/>
      <c r="F34" s="298"/>
      <c r="G34" s="298"/>
      <c r="H34" s="298"/>
      <c r="I34" s="298"/>
      <c r="J34" s="298"/>
      <c r="K34" s="236"/>
      <c r="L34" s="298"/>
      <c r="M34" s="236"/>
      <c r="N34" s="381"/>
      <c r="R34" s="12"/>
      <c r="S34" s="12"/>
      <c r="T34" s="12"/>
    </row>
    <row r="35" spans="1:22" ht="15" thickBot="1" x14ac:dyDescent="0.4">
      <c r="A35" s="322"/>
      <c r="B35" s="309"/>
      <c r="C35" s="93" t="s">
        <v>351</v>
      </c>
      <c r="D35" s="80" t="s">
        <v>254</v>
      </c>
      <c r="E35" s="299"/>
      <c r="F35" s="299"/>
      <c r="G35" s="299"/>
      <c r="H35" s="299"/>
      <c r="I35" s="299"/>
      <c r="J35" s="299"/>
      <c r="K35" s="301"/>
      <c r="L35" s="299"/>
      <c r="M35" s="301"/>
      <c r="N35" s="380"/>
      <c r="R35" s="12"/>
      <c r="S35" s="12"/>
      <c r="T35" s="12"/>
    </row>
    <row r="36" spans="1:22" x14ac:dyDescent="0.35">
      <c r="A36" s="316" t="s">
        <v>352</v>
      </c>
      <c r="B36" s="307" t="s">
        <v>120</v>
      </c>
      <c r="C36" s="79" t="s">
        <v>353</v>
      </c>
      <c r="D36" s="79" t="s">
        <v>250</v>
      </c>
      <c r="E36" s="310" t="s">
        <v>101</v>
      </c>
      <c r="F36" s="310" t="s">
        <v>101</v>
      </c>
      <c r="G36" s="310" t="s">
        <v>101</v>
      </c>
      <c r="H36" s="417" t="s">
        <v>101</v>
      </c>
      <c r="I36" s="310" t="s">
        <v>101</v>
      </c>
      <c r="J36" s="310" t="s">
        <v>162</v>
      </c>
      <c r="K36" s="319" t="s">
        <v>678</v>
      </c>
      <c r="L36" s="310" t="s">
        <v>254</v>
      </c>
      <c r="M36" s="319" t="s">
        <v>679</v>
      </c>
      <c r="N36" s="379"/>
      <c r="R36" s="12" t="str">
        <f>IF(OR(J36='Drop downs'!$G$7,J36='Drop downs'!$G$5), B36&amp;": "&amp;K36&amp;CHAR(10),"")</f>
        <v xml:space="preserve">IIA5: There is potential for a positive effect IIA5 for this alternative, as it aims to deliver 24,266 homes across Harrow. A higher housing requirement could increase opportunities to deliver additional family sized housing, affordable housing (including low cost rented housing and/or housing to meet the needs of an ageing population and those with specialist needs. This is above the need identified within the Borough, so could also help to meet unmet need within the region. However, there is some uncertainty regarding if this higher quantum would be deliverable, particularly on previously developed sites within the existing built-up area of the Borough.  
</v>
      </c>
      <c r="S36" s="12" t="str">
        <f>IF(J36='Drop downs'!$G$2,B36&amp;": "&amp;K36&amp;"
"," ")</f>
        <v xml:space="preserve"> </v>
      </c>
      <c r="T36" s="12" t="str">
        <f>IF(E36='Drop downs'!$B$6,B36&amp;": "&amp;K36&amp;"","")</f>
        <v/>
      </c>
      <c r="U36" t="str">
        <f>IF(M36&gt;0,B36&amp;":"&amp;M36&amp;"
","")</f>
        <v xml:space="preserve">IIA5:Further investigations into the sites available for development would need to be undertaken to confirm if the 24,266 dwelling target is deliverable. 
</v>
      </c>
      <c r="V36" t="str">
        <f>IF(N36&gt;0,B36&amp;":"&amp;N36&amp;"
","")</f>
        <v/>
      </c>
    </row>
    <row r="37" spans="1:22" ht="29" x14ac:dyDescent="0.35">
      <c r="A37" s="317"/>
      <c r="B37" s="308"/>
      <c r="C37" s="3" t="s">
        <v>354</v>
      </c>
      <c r="D37" s="3" t="s">
        <v>250</v>
      </c>
      <c r="E37" s="298"/>
      <c r="F37" s="298"/>
      <c r="G37" s="298"/>
      <c r="H37" s="418"/>
      <c r="I37" s="298"/>
      <c r="J37" s="298"/>
      <c r="K37" s="236"/>
      <c r="L37" s="298"/>
      <c r="M37" s="236"/>
      <c r="N37" s="381"/>
      <c r="R37" s="12"/>
      <c r="S37" s="12"/>
      <c r="T37" s="12"/>
    </row>
    <row r="38" spans="1:22" x14ac:dyDescent="0.35">
      <c r="A38" s="317"/>
      <c r="B38" s="308"/>
      <c r="C38" s="3" t="s">
        <v>355</v>
      </c>
      <c r="D38" s="3" t="s">
        <v>250</v>
      </c>
      <c r="E38" s="298"/>
      <c r="F38" s="298"/>
      <c r="G38" s="298"/>
      <c r="H38" s="418"/>
      <c r="I38" s="298"/>
      <c r="J38" s="298"/>
      <c r="K38" s="236"/>
      <c r="L38" s="298"/>
      <c r="M38" s="236"/>
      <c r="N38" s="381"/>
      <c r="R38" s="12"/>
      <c r="S38" s="12"/>
      <c r="T38" s="12"/>
    </row>
    <row r="39" spans="1:22" ht="29" x14ac:dyDescent="0.35">
      <c r="A39" s="317"/>
      <c r="B39" s="308"/>
      <c r="C39" s="3" t="s">
        <v>356</v>
      </c>
      <c r="D39" s="3" t="s">
        <v>250</v>
      </c>
      <c r="E39" s="298"/>
      <c r="F39" s="298"/>
      <c r="G39" s="298"/>
      <c r="H39" s="418"/>
      <c r="I39" s="298"/>
      <c r="J39" s="298"/>
      <c r="K39" s="236"/>
      <c r="L39" s="298"/>
      <c r="M39" s="236"/>
      <c r="N39" s="381"/>
      <c r="R39" s="12"/>
      <c r="S39" s="12"/>
      <c r="T39" s="12"/>
    </row>
    <row r="40" spans="1:22" ht="43.5" x14ac:dyDescent="0.35">
      <c r="A40" s="317"/>
      <c r="B40" s="308"/>
      <c r="C40" s="3" t="s">
        <v>357</v>
      </c>
      <c r="D40" s="3" t="s">
        <v>250</v>
      </c>
      <c r="E40" s="298"/>
      <c r="F40" s="298"/>
      <c r="G40" s="298"/>
      <c r="H40" s="418"/>
      <c r="I40" s="298"/>
      <c r="J40" s="298"/>
      <c r="K40" s="236"/>
      <c r="L40" s="298"/>
      <c r="M40" s="236"/>
      <c r="N40" s="381"/>
      <c r="R40" s="12"/>
      <c r="S40" s="12"/>
      <c r="T40" s="12"/>
    </row>
    <row r="41" spans="1:22" ht="29.5" thickBot="1" x14ac:dyDescent="0.4">
      <c r="A41" s="322"/>
      <c r="B41" s="309"/>
      <c r="C41" s="80" t="s">
        <v>358</v>
      </c>
      <c r="D41" s="80" t="s">
        <v>250</v>
      </c>
      <c r="E41" s="299"/>
      <c r="F41" s="299"/>
      <c r="G41" s="299"/>
      <c r="H41" s="419"/>
      <c r="I41" s="299"/>
      <c r="J41" s="299"/>
      <c r="K41" s="301"/>
      <c r="L41" s="299"/>
      <c r="M41" s="301"/>
      <c r="N41" s="380"/>
      <c r="R41" s="12"/>
      <c r="S41" s="12"/>
      <c r="T41" s="12"/>
    </row>
    <row r="42" spans="1:22" ht="29" x14ac:dyDescent="0.35">
      <c r="A42" s="316" t="s">
        <v>359</v>
      </c>
      <c r="B42" s="307" t="s">
        <v>121</v>
      </c>
      <c r="C42" s="79" t="s">
        <v>360</v>
      </c>
      <c r="D42" s="79" t="s">
        <v>250</v>
      </c>
      <c r="E42" s="310" t="s">
        <v>101</v>
      </c>
      <c r="F42" s="310" t="s">
        <v>101</v>
      </c>
      <c r="G42" s="310" t="s">
        <v>101</v>
      </c>
      <c r="H42" s="310" t="s">
        <v>101</v>
      </c>
      <c r="I42" s="310" t="s">
        <v>101</v>
      </c>
      <c r="J42" s="310" t="s">
        <v>162</v>
      </c>
      <c r="K42" s="319" t="s">
        <v>680</v>
      </c>
      <c r="L42" s="310" t="s">
        <v>250</v>
      </c>
      <c r="M42" s="319"/>
      <c r="N42" s="379"/>
      <c r="R42" s="12" t="str">
        <f>IF(OR(J42='Drop downs'!$G$7,J42='Drop downs'!$G$5), B42&amp;": "&amp;K42&amp;CHAR(10),"")</f>
        <v xml:space="preserve">IIA6: This alternative prioritises development in locations which are accessible such as the Harrow and Wealdstone Opportunity area (which includes the Harrow Metropolitan and Wealdstone District Centres), as well as prioritising residential development in areas with good existing transport links and services (eg: within  800m of town centres and tube/rail stations, as well as within locations with a PTAL 3-6). However, there is some uncertainty in relation to whether a higher housing requirement can be accommodated within the existing urban area and whether this may result in some development in less accessible locations to local facilities, services, jobs or if more dispersed patterns of development may be required. This may have some impact on use of sustainable modes of transport hence an uncertain effect has been recorded.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17"/>
      <c r="B43" s="308"/>
      <c r="C43" s="3" t="s">
        <v>361</v>
      </c>
      <c r="D43" s="3" t="s">
        <v>250</v>
      </c>
      <c r="E43" s="298"/>
      <c r="F43" s="298"/>
      <c r="G43" s="298"/>
      <c r="H43" s="298"/>
      <c r="I43" s="298"/>
      <c r="J43" s="298"/>
      <c r="K43" s="236"/>
      <c r="L43" s="298"/>
      <c r="M43" s="236"/>
      <c r="N43" s="381"/>
      <c r="R43" s="12"/>
      <c r="S43" s="12"/>
      <c r="T43" s="12"/>
    </row>
    <row r="44" spans="1:22" x14ac:dyDescent="0.35">
      <c r="A44" s="317"/>
      <c r="B44" s="308"/>
      <c r="C44" s="3" t="s">
        <v>362</v>
      </c>
      <c r="D44" s="3" t="s">
        <v>254</v>
      </c>
      <c r="E44" s="298"/>
      <c r="F44" s="298"/>
      <c r="G44" s="298"/>
      <c r="H44" s="298"/>
      <c r="I44" s="298"/>
      <c r="J44" s="298"/>
      <c r="K44" s="236"/>
      <c r="L44" s="298"/>
      <c r="M44" s="236"/>
      <c r="N44" s="381"/>
      <c r="R44" s="12"/>
      <c r="S44" s="12"/>
      <c r="T44" s="12"/>
    </row>
    <row r="45" spans="1:22" ht="29.15" customHeight="1" x14ac:dyDescent="0.35">
      <c r="A45" s="317"/>
      <c r="B45" s="308"/>
      <c r="C45" s="3" t="s">
        <v>363</v>
      </c>
      <c r="D45" s="3" t="s">
        <v>254</v>
      </c>
      <c r="E45" s="298"/>
      <c r="F45" s="298"/>
      <c r="G45" s="298"/>
      <c r="H45" s="298"/>
      <c r="I45" s="298"/>
      <c r="J45" s="298"/>
      <c r="K45" s="236"/>
      <c r="L45" s="298"/>
      <c r="M45" s="236"/>
      <c r="N45" s="381"/>
      <c r="R45" s="12"/>
      <c r="S45" s="12"/>
      <c r="T45" s="12"/>
    </row>
    <row r="46" spans="1:22" ht="94.5" customHeight="1" thickBot="1" x14ac:dyDescent="0.4">
      <c r="A46" s="322"/>
      <c r="B46" s="309"/>
      <c r="C46" s="80" t="s">
        <v>364</v>
      </c>
      <c r="D46" s="80" t="s">
        <v>254</v>
      </c>
      <c r="E46" s="299"/>
      <c r="F46" s="299"/>
      <c r="G46" s="299"/>
      <c r="H46" s="299"/>
      <c r="I46" s="299"/>
      <c r="J46" s="299"/>
      <c r="K46" s="301"/>
      <c r="L46" s="299"/>
      <c r="M46" s="301"/>
      <c r="N46" s="380"/>
      <c r="R46" s="12"/>
      <c r="S46" s="12"/>
      <c r="T46" s="12"/>
    </row>
    <row r="47" spans="1:22" ht="43.5" x14ac:dyDescent="0.35">
      <c r="A47" s="316" t="s">
        <v>365</v>
      </c>
      <c r="B47" s="307" t="s">
        <v>122</v>
      </c>
      <c r="C47" s="79" t="s">
        <v>366</v>
      </c>
      <c r="D47" s="79" t="s">
        <v>250</v>
      </c>
      <c r="E47" s="310" t="s">
        <v>418</v>
      </c>
      <c r="F47" s="310" t="s">
        <v>475</v>
      </c>
      <c r="G47" s="310" t="s">
        <v>424</v>
      </c>
      <c r="H47" s="310" t="s">
        <v>421</v>
      </c>
      <c r="I47" s="310" t="s">
        <v>422</v>
      </c>
      <c r="J47" s="310" t="s">
        <v>166</v>
      </c>
      <c r="K47" s="319" t="s">
        <v>681</v>
      </c>
      <c r="L47" s="310" t="s">
        <v>250</v>
      </c>
      <c r="M47" s="319" t="s">
        <v>682</v>
      </c>
      <c r="N47" s="379"/>
      <c r="R47" s="12" t="str">
        <f>IF(OR(J47='Drop downs'!$G$7,J47='Drop downs'!$G$5), B47&amp;": "&amp;K47&amp;CHAR(10),"")</f>
        <v xml:space="preserve">IIA7: A higher quantum of development (24,266 dwellings) over the plan period could contribute to air, noise and light pollution,  particularly in areas where there are currently lower levels of pollution such as light pollution around Weald Woods. It is likely that a higher quantum will lead to greater pollution levels, although it is noted that this will be dependent on the location and design of developments. Therefore, a potential significant negative effect has been identified.  
</v>
      </c>
      <c r="S47" s="12" t="str">
        <f>IF(J47='Drop downs'!$G$2,B47&amp;": "&amp;K47&amp;"
"," ")</f>
        <v xml:space="preserve"> </v>
      </c>
      <c r="T47" s="12" t="str">
        <f>IF(E47='Drop downs'!$B$6,B47&amp;": "&amp;K47&amp;"","")</f>
        <v/>
      </c>
      <c r="U47" t="str">
        <f>IF(M47&gt;0,B47&amp;":"&amp;M47&amp;"
","")</f>
        <v xml:space="preserve">IIA7:Further investigations into the sites available for development and design measures taken at each site to minimise air, noise and light pollution will need to be undertaken.
</v>
      </c>
      <c r="V47" t="str">
        <f>IF(N47&gt;0,B47&amp;":"&amp;N47&amp;"
","")</f>
        <v/>
      </c>
    </row>
    <row r="48" spans="1:22" ht="167.5" customHeight="1" thickBot="1" x14ac:dyDescent="0.4">
      <c r="A48" s="322"/>
      <c r="B48" s="309"/>
      <c r="C48" s="80" t="s">
        <v>367</v>
      </c>
      <c r="D48" s="80" t="s">
        <v>250</v>
      </c>
      <c r="E48" s="299"/>
      <c r="F48" s="299"/>
      <c r="G48" s="299"/>
      <c r="H48" s="299"/>
      <c r="I48" s="299"/>
      <c r="J48" s="299"/>
      <c r="K48" s="301"/>
      <c r="L48" s="299"/>
      <c r="M48" s="301"/>
      <c r="N48" s="380"/>
      <c r="R48" s="12"/>
      <c r="S48" s="12"/>
      <c r="T48" s="12"/>
    </row>
    <row r="49" spans="1:22" ht="29" x14ac:dyDescent="0.35">
      <c r="A49" s="316" t="s">
        <v>368</v>
      </c>
      <c r="B49" s="307" t="s">
        <v>123</v>
      </c>
      <c r="C49" s="86" t="s">
        <v>369</v>
      </c>
      <c r="D49" s="86" t="s">
        <v>250</v>
      </c>
      <c r="E49" s="310" t="s">
        <v>101</v>
      </c>
      <c r="F49" s="310" t="s">
        <v>419</v>
      </c>
      <c r="G49" s="310" t="s">
        <v>420</v>
      </c>
      <c r="H49" s="310" t="s">
        <v>430</v>
      </c>
      <c r="I49" s="310" t="s">
        <v>436</v>
      </c>
      <c r="J49" s="310" t="s">
        <v>164</v>
      </c>
      <c r="K49" s="311" t="s">
        <v>683</v>
      </c>
      <c r="L49" s="310" t="s">
        <v>250</v>
      </c>
      <c r="M49" s="319"/>
      <c r="N49" s="379"/>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17"/>
      <c r="B50" s="308"/>
      <c r="C50" s="24" t="s">
        <v>370</v>
      </c>
      <c r="D50" s="24" t="s">
        <v>254</v>
      </c>
      <c r="E50" s="298"/>
      <c r="F50" s="298"/>
      <c r="G50" s="298"/>
      <c r="H50" s="298"/>
      <c r="I50" s="298"/>
      <c r="J50" s="298"/>
      <c r="K50" s="312"/>
      <c r="L50" s="298"/>
      <c r="M50" s="236"/>
      <c r="N50" s="381"/>
      <c r="R50" s="12"/>
      <c r="S50" s="12"/>
      <c r="T50" s="12"/>
    </row>
    <row r="51" spans="1:22" x14ac:dyDescent="0.35">
      <c r="A51" s="317"/>
      <c r="B51" s="308"/>
      <c r="C51" s="97" t="s">
        <v>371</v>
      </c>
      <c r="D51" s="24" t="s">
        <v>254</v>
      </c>
      <c r="E51" s="298"/>
      <c r="F51" s="298"/>
      <c r="G51" s="298"/>
      <c r="H51" s="298"/>
      <c r="I51" s="298"/>
      <c r="J51" s="298"/>
      <c r="K51" s="312"/>
      <c r="L51" s="298"/>
      <c r="M51" s="236"/>
      <c r="N51" s="381"/>
      <c r="R51" s="12"/>
      <c r="S51" s="12"/>
      <c r="T51" s="12"/>
    </row>
    <row r="52" spans="1:22" x14ac:dyDescent="0.35">
      <c r="A52" s="317"/>
      <c r="B52" s="308"/>
      <c r="C52" s="24" t="s">
        <v>372</v>
      </c>
      <c r="D52" s="24" t="s">
        <v>254</v>
      </c>
      <c r="E52" s="298"/>
      <c r="F52" s="298"/>
      <c r="G52" s="298"/>
      <c r="H52" s="298"/>
      <c r="I52" s="298"/>
      <c r="J52" s="298"/>
      <c r="K52" s="312"/>
      <c r="L52" s="298"/>
      <c r="M52" s="236"/>
      <c r="N52" s="381"/>
      <c r="R52" s="12"/>
      <c r="S52" s="12"/>
      <c r="T52" s="12"/>
    </row>
    <row r="53" spans="1:22" ht="17.5" customHeight="1" thickBot="1" x14ac:dyDescent="0.4">
      <c r="A53" s="322"/>
      <c r="B53" s="309"/>
      <c r="C53" s="88" t="s">
        <v>373</v>
      </c>
      <c r="D53" s="80" t="s">
        <v>250</v>
      </c>
      <c r="E53" s="299"/>
      <c r="F53" s="299"/>
      <c r="G53" s="299"/>
      <c r="H53" s="299"/>
      <c r="I53" s="299"/>
      <c r="J53" s="299"/>
      <c r="K53" s="313"/>
      <c r="L53" s="299"/>
      <c r="M53" s="301"/>
      <c r="N53" s="380"/>
      <c r="O53" s="33"/>
      <c r="R53" s="12"/>
      <c r="S53" s="12"/>
      <c r="T53" s="12"/>
    </row>
    <row r="54" spans="1:22" ht="37.5" customHeight="1" x14ac:dyDescent="0.35">
      <c r="A54" s="316" t="s">
        <v>374</v>
      </c>
      <c r="B54" s="307" t="s">
        <v>124</v>
      </c>
      <c r="C54" s="95" t="s">
        <v>375</v>
      </c>
      <c r="D54" s="86" t="s">
        <v>250</v>
      </c>
      <c r="E54" s="310" t="s">
        <v>432</v>
      </c>
      <c r="F54" s="310" t="s">
        <v>419</v>
      </c>
      <c r="G54" s="310" t="s">
        <v>420</v>
      </c>
      <c r="H54" s="310" t="s">
        <v>430</v>
      </c>
      <c r="I54" s="310" t="s">
        <v>422</v>
      </c>
      <c r="J54" s="310" t="s">
        <v>164</v>
      </c>
      <c r="K54" s="319" t="s">
        <v>684</v>
      </c>
      <c r="L54" s="310" t="s">
        <v>254</v>
      </c>
      <c r="M54" s="319"/>
      <c r="N54" s="379"/>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27.65" customHeight="1" x14ac:dyDescent="0.35">
      <c r="A55" s="317"/>
      <c r="B55" s="308"/>
      <c r="C55" s="94" t="s">
        <v>376</v>
      </c>
      <c r="D55" s="24" t="s">
        <v>254</v>
      </c>
      <c r="E55" s="298"/>
      <c r="F55" s="298"/>
      <c r="G55" s="298"/>
      <c r="H55" s="298"/>
      <c r="I55" s="298"/>
      <c r="J55" s="298"/>
      <c r="K55" s="236"/>
      <c r="L55" s="298"/>
      <c r="M55" s="236"/>
      <c r="N55" s="381"/>
      <c r="R55" s="12"/>
      <c r="S55" s="12"/>
      <c r="T55" s="12"/>
    </row>
    <row r="56" spans="1:22" ht="29.5" thickBot="1" x14ac:dyDescent="0.4">
      <c r="A56" s="322"/>
      <c r="B56" s="309"/>
      <c r="C56" s="90" t="s">
        <v>377</v>
      </c>
      <c r="D56" s="88" t="s">
        <v>254</v>
      </c>
      <c r="E56" s="299"/>
      <c r="F56" s="299"/>
      <c r="G56" s="299"/>
      <c r="H56" s="299"/>
      <c r="I56" s="299"/>
      <c r="J56" s="299"/>
      <c r="K56" s="301"/>
      <c r="L56" s="299"/>
      <c r="M56" s="301"/>
      <c r="N56" s="380"/>
      <c r="R56" s="12"/>
      <c r="S56" s="12"/>
      <c r="T56" s="12"/>
    </row>
    <row r="57" spans="1:22" x14ac:dyDescent="0.35">
      <c r="A57" s="316" t="s">
        <v>378</v>
      </c>
      <c r="B57" s="307" t="s">
        <v>125</v>
      </c>
      <c r="C57" s="86" t="s">
        <v>379</v>
      </c>
      <c r="D57" s="86" t="s">
        <v>250</v>
      </c>
      <c r="E57" s="310" t="s">
        <v>418</v>
      </c>
      <c r="F57" s="310" t="s">
        <v>475</v>
      </c>
      <c r="G57" s="310" t="s">
        <v>420</v>
      </c>
      <c r="H57" s="310" t="s">
        <v>421</v>
      </c>
      <c r="I57" s="310" t="s">
        <v>422</v>
      </c>
      <c r="J57" s="310" t="s">
        <v>166</v>
      </c>
      <c r="K57" s="319" t="s">
        <v>685</v>
      </c>
      <c r="L57" s="310" t="s">
        <v>250</v>
      </c>
      <c r="M57" s="319" t="s">
        <v>686</v>
      </c>
      <c r="N57" s="379"/>
      <c r="R57" s="12" t="str">
        <f>IF(OR(J57='Drop downs'!$G$7,J57='Drop downs'!$G$5), B57&amp;": "&amp;K57&amp;CHAR(10),"")</f>
        <v xml:space="preserve">IIA10: The higher quantum of growth within this alternative (24,266 dwellings) will require more land for development. It is noted within the alternative that this could therefore increase pressure to develop Green Belt and Metropolitan Open Land, if sites cannot be accomodated within existing urban areas. The development of these designations would lead to a permanent and irreversible loss of habitats and the biodiversity they support. 
</v>
      </c>
      <c r="S57" s="12" t="str">
        <f>IF(J57='Drop downs'!$G$2,B57&amp;": "&amp;K57&amp;"
"," ")</f>
        <v xml:space="preserve"> </v>
      </c>
      <c r="T57" s="12" t="str">
        <f>IF(E57='Drop downs'!$B$6,B57&amp;": "&amp;K57&amp;"","")</f>
        <v/>
      </c>
      <c r="U57" t="str">
        <f>IF(M57&gt;0,B57&amp;":"&amp;M57&amp;"
","")</f>
        <v xml:space="preserve">IIA10:The loss of Green Belt and Metropolitan Open Land would be irreversible and therefore unmitigable. 
</v>
      </c>
      <c r="V57" t="str">
        <f>IF(N57&gt;0,B57&amp;":"&amp;N57&amp;"
","")</f>
        <v/>
      </c>
    </row>
    <row r="58" spans="1:22" x14ac:dyDescent="0.35">
      <c r="A58" s="317"/>
      <c r="B58" s="308"/>
      <c r="C58" s="24" t="s">
        <v>380</v>
      </c>
      <c r="D58" s="24" t="s">
        <v>250</v>
      </c>
      <c r="E58" s="298"/>
      <c r="F58" s="298"/>
      <c r="G58" s="298"/>
      <c r="H58" s="298"/>
      <c r="I58" s="298"/>
      <c r="J58" s="298"/>
      <c r="K58" s="236"/>
      <c r="L58" s="298"/>
      <c r="M58" s="236"/>
      <c r="N58" s="381"/>
      <c r="R58" s="12"/>
      <c r="S58" s="12"/>
      <c r="T58" s="12"/>
    </row>
    <row r="59" spans="1:22" x14ac:dyDescent="0.35">
      <c r="A59" s="317"/>
      <c r="B59" s="308"/>
      <c r="C59" s="24" t="s">
        <v>381</v>
      </c>
      <c r="D59" s="24" t="s">
        <v>250</v>
      </c>
      <c r="E59" s="298"/>
      <c r="F59" s="298"/>
      <c r="G59" s="298"/>
      <c r="H59" s="298"/>
      <c r="I59" s="298"/>
      <c r="J59" s="298"/>
      <c r="K59" s="236"/>
      <c r="L59" s="298"/>
      <c r="M59" s="236"/>
      <c r="N59" s="381"/>
      <c r="R59" s="12"/>
      <c r="S59" s="12"/>
      <c r="T59" s="12"/>
    </row>
    <row r="60" spans="1:22" x14ac:dyDescent="0.35">
      <c r="A60" s="317"/>
      <c r="B60" s="308"/>
      <c r="C60" s="24" t="s">
        <v>382</v>
      </c>
      <c r="D60" s="24" t="s">
        <v>250</v>
      </c>
      <c r="E60" s="298"/>
      <c r="F60" s="298"/>
      <c r="G60" s="298"/>
      <c r="H60" s="298"/>
      <c r="I60" s="298"/>
      <c r="J60" s="298"/>
      <c r="K60" s="236"/>
      <c r="L60" s="298"/>
      <c r="M60" s="236"/>
      <c r="N60" s="381"/>
      <c r="R60" s="12"/>
      <c r="S60" s="12"/>
      <c r="T60" s="12"/>
    </row>
    <row r="61" spans="1:22" x14ac:dyDescent="0.35">
      <c r="A61" s="317"/>
      <c r="B61" s="308"/>
      <c r="C61" s="24" t="s">
        <v>383</v>
      </c>
      <c r="D61" s="24" t="s">
        <v>250</v>
      </c>
      <c r="E61" s="298"/>
      <c r="F61" s="298"/>
      <c r="G61" s="298"/>
      <c r="H61" s="298"/>
      <c r="I61" s="298"/>
      <c r="J61" s="298"/>
      <c r="K61" s="236"/>
      <c r="L61" s="298"/>
      <c r="M61" s="236"/>
      <c r="N61" s="381"/>
      <c r="R61" s="12"/>
      <c r="S61" s="12"/>
      <c r="T61" s="12"/>
    </row>
    <row r="62" spans="1:22" x14ac:dyDescent="0.35">
      <c r="A62" s="317"/>
      <c r="B62" s="308"/>
      <c r="C62" s="24" t="s">
        <v>384</v>
      </c>
      <c r="D62" s="24" t="s">
        <v>254</v>
      </c>
      <c r="E62" s="298"/>
      <c r="F62" s="298"/>
      <c r="G62" s="298"/>
      <c r="H62" s="298"/>
      <c r="I62" s="298"/>
      <c r="J62" s="298"/>
      <c r="K62" s="236"/>
      <c r="L62" s="298"/>
      <c r="M62" s="236"/>
      <c r="N62" s="381"/>
      <c r="R62" s="12"/>
      <c r="S62" s="12"/>
      <c r="T62" s="12"/>
    </row>
    <row r="63" spans="1:22" ht="29" x14ac:dyDescent="0.35">
      <c r="A63" s="317"/>
      <c r="B63" s="308"/>
      <c r="C63" s="24" t="s">
        <v>385</v>
      </c>
      <c r="D63" s="24" t="s">
        <v>250</v>
      </c>
      <c r="E63" s="298"/>
      <c r="F63" s="298"/>
      <c r="G63" s="298"/>
      <c r="H63" s="298"/>
      <c r="I63" s="298"/>
      <c r="J63" s="298"/>
      <c r="K63" s="236"/>
      <c r="L63" s="298"/>
      <c r="M63" s="236"/>
      <c r="N63" s="381"/>
      <c r="R63" s="12"/>
      <c r="S63" s="12"/>
      <c r="T63" s="12"/>
    </row>
    <row r="64" spans="1:22" ht="15" thickBot="1" x14ac:dyDescent="0.4">
      <c r="A64" s="322"/>
      <c r="B64" s="309"/>
      <c r="C64" s="88" t="s">
        <v>386</v>
      </c>
      <c r="D64" s="88" t="s">
        <v>250</v>
      </c>
      <c r="E64" s="299"/>
      <c r="F64" s="299"/>
      <c r="G64" s="299"/>
      <c r="H64" s="299"/>
      <c r="I64" s="299"/>
      <c r="J64" s="299"/>
      <c r="K64" s="301"/>
      <c r="L64" s="299"/>
      <c r="M64" s="301"/>
      <c r="N64" s="380"/>
      <c r="R64" s="12"/>
      <c r="S64" s="12"/>
      <c r="T64" s="12"/>
    </row>
    <row r="65" spans="1:22" x14ac:dyDescent="0.35">
      <c r="A65" s="316" t="s">
        <v>387</v>
      </c>
      <c r="B65" s="307" t="s">
        <v>126</v>
      </c>
      <c r="C65" s="85" t="s">
        <v>452</v>
      </c>
      <c r="D65" s="86" t="s">
        <v>254</v>
      </c>
      <c r="E65" s="310" t="s">
        <v>101</v>
      </c>
      <c r="F65" s="310" t="s">
        <v>101</v>
      </c>
      <c r="G65" s="310" t="s">
        <v>101</v>
      </c>
      <c r="H65" s="310" t="s">
        <v>101</v>
      </c>
      <c r="I65" s="310" t="s">
        <v>101</v>
      </c>
      <c r="J65" s="310" t="s">
        <v>162</v>
      </c>
      <c r="K65" s="319" t="s">
        <v>687</v>
      </c>
      <c r="L65" s="310" t="s">
        <v>254</v>
      </c>
      <c r="M65" s="319" t="s">
        <v>688</v>
      </c>
      <c r="N65" s="379"/>
      <c r="R65" s="12" t="str">
        <f>IF(OR(J65='Drop downs'!$G$7,J65='Drop downs'!$G$5), B65&amp;": "&amp;K65&amp;CHAR(10),"")</f>
        <v xml:space="preserve">IIA11: It is unclear how a higher quantum of development (24,266 dwellings) over the plan period could affect the historic environment. A higher density of development could erode the historic setting, with a greater number of taller buildings and fewer settlement gaps. This could be mitigated by polices such as GR4 (Building Heights). However, the exact location, design and scale of development is unknown, hence an uncertain effect has been recorded. 
</v>
      </c>
      <c r="S65" s="12" t="str">
        <f>IF(J65='Drop downs'!$G$2,B65&amp;": "&amp;K65&amp;"
"," ")</f>
        <v xml:space="preserve"> </v>
      </c>
      <c r="T65" s="12" t="str">
        <f>IF(E65='Drop downs'!$B$6,B65&amp;": "&amp;K65&amp;"","")</f>
        <v/>
      </c>
      <c r="U65" t="str">
        <f>IF(M65&gt;0,B65&amp;":"&amp;M65&amp;"
","")</f>
        <v xml:space="preserve">IIA11:Further investigations into the sites available for development would need to be undertaken.
</v>
      </c>
      <c r="V65" t="str">
        <f>IF(N65&gt;0,B65&amp;":"&amp;N65&amp;"
","")</f>
        <v/>
      </c>
    </row>
    <row r="66" spans="1:22" x14ac:dyDescent="0.35">
      <c r="A66" s="317"/>
      <c r="B66" s="308"/>
      <c r="C66" s="83" t="s">
        <v>389</v>
      </c>
      <c r="D66" s="24" t="s">
        <v>254</v>
      </c>
      <c r="E66" s="298"/>
      <c r="F66" s="298"/>
      <c r="G66" s="298"/>
      <c r="H66" s="298"/>
      <c r="I66" s="298"/>
      <c r="J66" s="298"/>
      <c r="K66" s="236"/>
      <c r="L66" s="298"/>
      <c r="M66" s="236"/>
      <c r="N66" s="381"/>
      <c r="R66" s="12"/>
      <c r="S66" s="12"/>
      <c r="T66" s="12"/>
    </row>
    <row r="67" spans="1:22" ht="29" x14ac:dyDescent="0.35">
      <c r="A67" s="317"/>
      <c r="B67" s="308"/>
      <c r="C67" s="83" t="s">
        <v>390</v>
      </c>
      <c r="D67" s="24" t="s">
        <v>254</v>
      </c>
      <c r="E67" s="298"/>
      <c r="F67" s="298"/>
      <c r="G67" s="298"/>
      <c r="H67" s="298"/>
      <c r="I67" s="298"/>
      <c r="J67" s="298"/>
      <c r="K67" s="236"/>
      <c r="L67" s="298"/>
      <c r="M67" s="236"/>
      <c r="N67" s="381"/>
      <c r="R67" s="12"/>
      <c r="S67" s="12"/>
      <c r="T67" s="12"/>
    </row>
    <row r="68" spans="1:22" x14ac:dyDescent="0.35">
      <c r="A68" s="317"/>
      <c r="B68" s="308"/>
      <c r="C68" s="83" t="s">
        <v>391</v>
      </c>
      <c r="D68" s="24" t="s">
        <v>254</v>
      </c>
      <c r="E68" s="298"/>
      <c r="F68" s="298"/>
      <c r="G68" s="298"/>
      <c r="H68" s="298"/>
      <c r="I68" s="298"/>
      <c r="J68" s="298"/>
      <c r="K68" s="236"/>
      <c r="L68" s="298"/>
      <c r="M68" s="236"/>
      <c r="N68" s="381"/>
      <c r="R68" s="12"/>
      <c r="S68" s="12"/>
      <c r="T68" s="12"/>
    </row>
    <row r="69" spans="1:22" ht="21.65" customHeight="1" x14ac:dyDescent="0.35">
      <c r="A69" s="317"/>
      <c r="B69" s="308"/>
      <c r="C69" s="83" t="s">
        <v>454</v>
      </c>
      <c r="D69" s="24" t="s">
        <v>254</v>
      </c>
      <c r="E69" s="298"/>
      <c r="F69" s="298"/>
      <c r="G69" s="298"/>
      <c r="H69" s="298"/>
      <c r="I69" s="298"/>
      <c r="J69" s="298"/>
      <c r="K69" s="236"/>
      <c r="L69" s="298"/>
      <c r="M69" s="236"/>
      <c r="N69" s="381"/>
      <c r="R69" s="12"/>
      <c r="S69" s="12"/>
      <c r="T69" s="12"/>
    </row>
    <row r="70" spans="1:22" ht="17.149999999999999" customHeight="1" x14ac:dyDescent="0.35">
      <c r="A70" s="317"/>
      <c r="B70" s="308"/>
      <c r="C70" s="83" t="s">
        <v>393</v>
      </c>
      <c r="D70" s="24" t="s">
        <v>254</v>
      </c>
      <c r="E70" s="298"/>
      <c r="F70" s="298"/>
      <c r="G70" s="298"/>
      <c r="H70" s="298"/>
      <c r="I70" s="298"/>
      <c r="J70" s="298"/>
      <c r="K70" s="236"/>
      <c r="L70" s="298"/>
      <c r="M70" s="236"/>
      <c r="N70" s="381"/>
      <c r="R70" s="12"/>
      <c r="S70" s="12"/>
      <c r="T70" s="12"/>
    </row>
    <row r="71" spans="1:22" ht="22.5" customHeight="1" thickBot="1" x14ac:dyDescent="0.4">
      <c r="A71" s="322"/>
      <c r="B71" s="309"/>
      <c r="C71" s="93" t="s">
        <v>394</v>
      </c>
      <c r="D71" s="88" t="s">
        <v>254</v>
      </c>
      <c r="E71" s="299"/>
      <c r="F71" s="299"/>
      <c r="G71" s="299"/>
      <c r="H71" s="299"/>
      <c r="I71" s="299"/>
      <c r="J71" s="299"/>
      <c r="K71" s="301"/>
      <c r="L71" s="299"/>
      <c r="M71" s="301"/>
      <c r="N71" s="380"/>
      <c r="R71" s="12"/>
      <c r="S71" s="12"/>
      <c r="T71" s="12"/>
    </row>
    <row r="72" spans="1:22" x14ac:dyDescent="0.35">
      <c r="A72" s="316" t="s">
        <v>395</v>
      </c>
      <c r="B72" s="307" t="s">
        <v>127</v>
      </c>
      <c r="C72" s="85" t="s">
        <v>396</v>
      </c>
      <c r="D72" s="86" t="s">
        <v>250</v>
      </c>
      <c r="E72" s="310" t="s">
        <v>418</v>
      </c>
      <c r="F72" s="310" t="s">
        <v>419</v>
      </c>
      <c r="G72" s="310" t="s">
        <v>420</v>
      </c>
      <c r="H72" s="310" t="s">
        <v>421</v>
      </c>
      <c r="I72" s="310" t="s">
        <v>422</v>
      </c>
      <c r="J72" s="310" t="s">
        <v>166</v>
      </c>
      <c r="K72" s="311" t="s">
        <v>689</v>
      </c>
      <c r="L72" s="310" t="s">
        <v>250</v>
      </c>
      <c r="M72" s="354" t="s">
        <v>690</v>
      </c>
      <c r="N72" s="420"/>
      <c r="R72" s="12" t="str">
        <f>IF(OR(J72='Drop downs'!$G$7,J72='Drop downs'!$G$5), B72&amp;": "&amp;K72&amp;CHAR(10),"")</f>
        <v xml:space="preserve">IIA12: This policy encourages the development of previously developed land in accessible locations, such as the Harrow and Wealdstone Opportunity area.  However, the higher quantum of growth within this alternative (24,266 dwellings) will require more land for development. It is noted within the alternative that this could therefore increase pressure to develop Green Belt and Metropolitan Open Land, thus giving the potential to alter the townscape and landscape features of the Borough. 
</v>
      </c>
      <c r="S72" s="12" t="str">
        <f>IF(J72='Drop downs'!$G$2,B72&amp;": "&amp;K72&amp;"
"," ")</f>
        <v xml:space="preserve"> </v>
      </c>
      <c r="T72" s="12" t="str">
        <f>IF(E72='Drop downs'!$B$6,B72&amp;": "&amp;K72&amp;"","")</f>
        <v/>
      </c>
      <c r="U72" t="str">
        <f>IF(M72&gt;0,B72&amp;":"&amp;M72&amp;"
","")</f>
        <v xml:space="preserve">IIA12:The addition of a criterion which notes that within the Harrow and Wealdstone Opportunity area, development will need to consider the potential effects on MOL both through direct development and surrounding development could help to mitigate the negative effect identified. 
</v>
      </c>
      <c r="V72" t="str">
        <f>IF(N72&gt;0,B72&amp;":"&amp;N72&amp;"
","")</f>
        <v/>
      </c>
    </row>
    <row r="73" spans="1:22" x14ac:dyDescent="0.35">
      <c r="A73" s="317"/>
      <c r="B73" s="308"/>
      <c r="C73" s="83" t="s">
        <v>397</v>
      </c>
      <c r="D73" s="24" t="s">
        <v>254</v>
      </c>
      <c r="E73" s="298"/>
      <c r="F73" s="298"/>
      <c r="G73" s="298"/>
      <c r="H73" s="298"/>
      <c r="I73" s="298"/>
      <c r="J73" s="298"/>
      <c r="K73" s="312"/>
      <c r="L73" s="298"/>
      <c r="M73" s="232"/>
      <c r="N73" s="421"/>
      <c r="R73" s="12"/>
      <c r="S73" s="12"/>
      <c r="T73" s="12"/>
    </row>
    <row r="74" spans="1:22" x14ac:dyDescent="0.35">
      <c r="A74" s="317"/>
      <c r="B74" s="308"/>
      <c r="C74" s="83" t="s">
        <v>398</v>
      </c>
      <c r="D74" s="24" t="s">
        <v>250</v>
      </c>
      <c r="E74" s="298"/>
      <c r="F74" s="298"/>
      <c r="G74" s="298"/>
      <c r="H74" s="298"/>
      <c r="I74" s="298"/>
      <c r="J74" s="298"/>
      <c r="K74" s="312"/>
      <c r="L74" s="298"/>
      <c r="M74" s="232"/>
      <c r="N74" s="421"/>
      <c r="R74" s="12"/>
      <c r="S74" s="12"/>
      <c r="T74" s="12"/>
    </row>
    <row r="75" spans="1:22" x14ac:dyDescent="0.35">
      <c r="A75" s="317"/>
      <c r="B75" s="308"/>
      <c r="C75" s="83" t="s">
        <v>399</v>
      </c>
      <c r="D75" s="24" t="s">
        <v>254</v>
      </c>
      <c r="E75" s="298"/>
      <c r="F75" s="298"/>
      <c r="G75" s="298"/>
      <c r="H75" s="298"/>
      <c r="I75" s="298"/>
      <c r="J75" s="298"/>
      <c r="K75" s="312"/>
      <c r="L75" s="298"/>
      <c r="M75" s="232"/>
      <c r="N75" s="421"/>
      <c r="R75" s="12"/>
      <c r="S75" s="12"/>
      <c r="T75" s="12"/>
    </row>
    <row r="76" spans="1:22" ht="62.25" customHeight="1" thickBot="1" x14ac:dyDescent="0.4">
      <c r="A76" s="322"/>
      <c r="B76" s="309"/>
      <c r="C76" s="87" t="s">
        <v>400</v>
      </c>
      <c r="D76" s="88" t="s">
        <v>254</v>
      </c>
      <c r="E76" s="299"/>
      <c r="F76" s="299"/>
      <c r="G76" s="299"/>
      <c r="H76" s="299"/>
      <c r="I76" s="299"/>
      <c r="J76" s="299"/>
      <c r="K76" s="313"/>
      <c r="L76" s="299"/>
      <c r="M76" s="353"/>
      <c r="N76" s="422"/>
      <c r="R76" s="12"/>
      <c r="S76" s="12"/>
      <c r="T76" s="12"/>
    </row>
    <row r="77" spans="1:22" ht="29.5" customHeight="1" x14ac:dyDescent="0.35">
      <c r="A77" s="323" t="s">
        <v>401</v>
      </c>
      <c r="B77" s="307" t="s">
        <v>128</v>
      </c>
      <c r="C77" s="85" t="s">
        <v>402</v>
      </c>
      <c r="D77" s="79" t="s">
        <v>250</v>
      </c>
      <c r="E77" s="310" t="s">
        <v>418</v>
      </c>
      <c r="F77" s="310" t="s">
        <v>441</v>
      </c>
      <c r="G77" s="310" t="s">
        <v>424</v>
      </c>
      <c r="H77" s="310" t="s">
        <v>421</v>
      </c>
      <c r="I77" s="310" t="s">
        <v>422</v>
      </c>
      <c r="J77" s="310" t="s">
        <v>166</v>
      </c>
      <c r="K77" s="319" t="s">
        <v>691</v>
      </c>
      <c r="L77" s="310" t="s">
        <v>254</v>
      </c>
      <c r="M77" s="319" t="s">
        <v>692</v>
      </c>
      <c r="N77" s="379"/>
      <c r="R77" s="12" t="str">
        <f>IF(OR(J77='Drop downs'!$G$7,J77='Drop downs'!$G$5), B77&amp;": "&amp;K77&amp;CHAR(10),"")</f>
        <v xml:space="preserve">IIA13: Whilst the higher quantum of development in this alternative could lead to a greater volume of previously developed land being redeveloped, there is a risk that greenfield land will be needed in order to reach the housing target of 24,266dwellings. The development of such land would lead to a permanent and irreversible loss, hence a potential significant negative effect has been recorded. 
</v>
      </c>
      <c r="S77" s="12" t="str">
        <f>IF(J77='Drop downs'!$G$2,B77&amp;": "&amp;K77&amp;"
"," ")</f>
        <v xml:space="preserve"> </v>
      </c>
      <c r="T77" s="12" t="str">
        <f>IF(E77='Drop downs'!$B$6,B77&amp;": "&amp;K77&amp;"","")</f>
        <v/>
      </c>
      <c r="U77" t="str">
        <f>IF(M77&gt;0,B77&amp;":"&amp;M77&amp;"
","")</f>
        <v xml:space="preserve">IIA13:The loss of greenfield land would be permanent and irreversible. 
</v>
      </c>
      <c r="V77" t="str">
        <f>IF(N77&gt;0,B77&amp;":"&amp;N77&amp;"
","")</f>
        <v/>
      </c>
    </row>
    <row r="78" spans="1:22" x14ac:dyDescent="0.35">
      <c r="A78" s="305"/>
      <c r="B78" s="308"/>
      <c r="C78" s="83" t="s">
        <v>403</v>
      </c>
      <c r="D78" s="82" t="s">
        <v>250</v>
      </c>
      <c r="E78" s="298"/>
      <c r="F78" s="298"/>
      <c r="G78" s="298"/>
      <c r="H78" s="298"/>
      <c r="I78" s="298"/>
      <c r="J78" s="298"/>
      <c r="K78" s="236"/>
      <c r="L78" s="298"/>
      <c r="M78" s="236"/>
      <c r="N78" s="381"/>
      <c r="R78" s="12"/>
      <c r="S78" s="12"/>
      <c r="T78" s="12"/>
    </row>
    <row r="79" spans="1:22" x14ac:dyDescent="0.35">
      <c r="A79" s="305"/>
      <c r="B79" s="308"/>
      <c r="C79" s="83" t="s">
        <v>404</v>
      </c>
      <c r="D79" s="3" t="s">
        <v>254</v>
      </c>
      <c r="E79" s="298"/>
      <c r="F79" s="298"/>
      <c r="G79" s="298"/>
      <c r="H79" s="298"/>
      <c r="I79" s="298"/>
      <c r="J79" s="298"/>
      <c r="K79" s="236"/>
      <c r="L79" s="298"/>
      <c r="M79" s="236"/>
      <c r="N79" s="381"/>
      <c r="R79" s="12"/>
      <c r="S79" s="12"/>
      <c r="T79" s="12"/>
    </row>
    <row r="80" spans="1:22" x14ac:dyDescent="0.35">
      <c r="A80" s="305"/>
      <c r="B80" s="308"/>
      <c r="C80" s="84" t="s">
        <v>405</v>
      </c>
      <c r="D80" s="3" t="s">
        <v>254</v>
      </c>
      <c r="E80" s="298"/>
      <c r="F80" s="298"/>
      <c r="G80" s="298"/>
      <c r="H80" s="298"/>
      <c r="I80" s="298"/>
      <c r="J80" s="298"/>
      <c r="K80" s="236"/>
      <c r="L80" s="298"/>
      <c r="M80" s="236"/>
      <c r="N80" s="381"/>
      <c r="R80" s="12"/>
      <c r="S80" s="12"/>
      <c r="T80" s="12"/>
    </row>
    <row r="81" spans="1:22" ht="29" x14ac:dyDescent="0.35">
      <c r="A81" s="305"/>
      <c r="B81" s="308"/>
      <c r="C81" s="84" t="s">
        <v>406</v>
      </c>
      <c r="D81" s="3" t="s">
        <v>254</v>
      </c>
      <c r="E81" s="298"/>
      <c r="F81" s="298"/>
      <c r="G81" s="298"/>
      <c r="H81" s="298"/>
      <c r="I81" s="298"/>
      <c r="J81" s="298"/>
      <c r="K81" s="236"/>
      <c r="L81" s="298"/>
      <c r="M81" s="236"/>
      <c r="N81" s="381"/>
      <c r="R81" s="12"/>
      <c r="S81" s="12"/>
      <c r="T81" s="12"/>
    </row>
    <row r="82" spans="1:22" ht="29" x14ac:dyDescent="0.35">
      <c r="A82" s="305"/>
      <c r="B82" s="308"/>
      <c r="C82" s="84" t="s">
        <v>407</v>
      </c>
      <c r="D82" s="3" t="s">
        <v>254</v>
      </c>
      <c r="E82" s="298"/>
      <c r="F82" s="298"/>
      <c r="G82" s="298"/>
      <c r="H82" s="298"/>
      <c r="I82" s="298"/>
      <c r="J82" s="298"/>
      <c r="K82" s="236"/>
      <c r="L82" s="298"/>
      <c r="M82" s="236"/>
      <c r="N82" s="381"/>
      <c r="R82" s="12"/>
      <c r="S82" s="12"/>
      <c r="T82" s="12"/>
    </row>
    <row r="83" spans="1:22" ht="29.5" customHeight="1" thickBot="1" x14ac:dyDescent="0.4">
      <c r="A83" s="306"/>
      <c r="B83" s="309"/>
      <c r="C83" s="90" t="s">
        <v>408</v>
      </c>
      <c r="D83" s="80" t="s">
        <v>254</v>
      </c>
      <c r="E83" s="299"/>
      <c r="F83" s="299"/>
      <c r="G83" s="299"/>
      <c r="H83" s="299"/>
      <c r="I83" s="299"/>
      <c r="J83" s="299"/>
      <c r="K83" s="301"/>
      <c r="L83" s="299"/>
      <c r="M83" s="301"/>
      <c r="N83" s="380"/>
      <c r="R83" s="12"/>
      <c r="S83" s="12"/>
      <c r="T83" s="12"/>
    </row>
    <row r="84" spans="1:22" x14ac:dyDescent="0.35">
      <c r="A84" s="323" t="s">
        <v>409</v>
      </c>
      <c r="B84" s="307" t="s">
        <v>129</v>
      </c>
      <c r="C84" s="99" t="s">
        <v>410</v>
      </c>
      <c r="D84" s="79" t="s">
        <v>254</v>
      </c>
      <c r="E84" s="310" t="s">
        <v>101</v>
      </c>
      <c r="F84" s="310" t="s">
        <v>101</v>
      </c>
      <c r="G84" s="310" t="s">
        <v>101</v>
      </c>
      <c r="H84" s="310" t="s">
        <v>101</v>
      </c>
      <c r="I84" s="310" t="s">
        <v>101</v>
      </c>
      <c r="J84" s="310" t="s">
        <v>159</v>
      </c>
      <c r="K84" s="319" t="s">
        <v>570</v>
      </c>
      <c r="L84" s="310" t="s">
        <v>254</v>
      </c>
      <c r="M84" s="319"/>
      <c r="N84" s="379"/>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82" t="s">
        <v>254</v>
      </c>
      <c r="E85" s="298"/>
      <c r="F85" s="298"/>
      <c r="G85" s="298"/>
      <c r="H85" s="298"/>
      <c r="I85" s="298"/>
      <c r="J85" s="298"/>
      <c r="K85" s="236"/>
      <c r="L85" s="298"/>
      <c r="M85" s="236"/>
      <c r="N85" s="381"/>
      <c r="R85" s="12"/>
      <c r="S85" s="12"/>
      <c r="T85" s="12"/>
    </row>
    <row r="86" spans="1:22" x14ac:dyDescent="0.35">
      <c r="A86" s="305"/>
      <c r="B86" s="308"/>
      <c r="C86" s="84" t="s">
        <v>412</v>
      </c>
      <c r="D86" s="82" t="s">
        <v>254</v>
      </c>
      <c r="E86" s="298"/>
      <c r="F86" s="298"/>
      <c r="G86" s="298"/>
      <c r="H86" s="298"/>
      <c r="I86" s="298"/>
      <c r="J86" s="298"/>
      <c r="K86" s="236"/>
      <c r="L86" s="298"/>
      <c r="M86" s="236"/>
      <c r="N86" s="381"/>
      <c r="R86" s="12"/>
      <c r="S86" s="12"/>
      <c r="T86" s="12"/>
    </row>
    <row r="87" spans="1:22" ht="15" thickBot="1" x14ac:dyDescent="0.4">
      <c r="A87" s="306"/>
      <c r="B87" s="309"/>
      <c r="C87" s="87" t="s">
        <v>413</v>
      </c>
      <c r="D87" s="120" t="s">
        <v>254</v>
      </c>
      <c r="E87" s="299"/>
      <c r="F87" s="299"/>
      <c r="G87" s="299"/>
      <c r="H87" s="299"/>
      <c r="I87" s="299"/>
      <c r="J87" s="299"/>
      <c r="K87" s="301"/>
      <c r="L87" s="299"/>
      <c r="M87" s="301"/>
      <c r="N87" s="380"/>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xml:space="preserve">IIA1: It is unclear how residential development will be met at a higher quantum of 24,266 dwellings. A higher housing requirement may increase the pressure to redevelop some of the existing employment uses , town centre uses or mixed-use areas/uses for delivering additional housing, hence an uncertain effect has been recorded. 
IIA5: There is potential for a positive effect IIA5 for this alternative, as it aims to deliver 24,266 homes across Harrow. A higher housing requirement could increase opportunities to deliver additional family sized housing, affordable housing (including low cost rented housing and/or housing to meet the needs of an ageing population and those with specialist needs. This is above the need identified within the Borough, so could also help to meet unmet need within the region. However, there is some uncertainty regarding if this higher quantum would be deliverable, particularly on previously developed sites within the existing built-up area of the Borough.  
IIA6: This alternative prioritises development in locations which are accessible such as the Harrow and Wealdstone Opportunity area (which includes the Harrow Metropolitan and Wealdstone District Centres), as well as prioritising residential development in areas with good existing transport links and services (eg: within  800m of town centres and tube/rail stations, as well as within locations with a PTAL 3-6). However, there is some uncertainty in relation to whether a higher housing requirement can be accommodated within the existing urban area and whether this may result in some development in less accessible locations to local facilities, services, jobs or if more dispersed patterns of development may be required. This may have some impact on use of sustainable modes of transport hence an uncertain effect has been recorded. 
IIA7: A higher quantum of development (24,266 dwellings) over the plan period could contribute to air, noise and light pollution,  particularly in areas where there are currently lower levels of pollution such as light pollution around Weald Woods. It is likely that a higher quantum will lead to greater pollution levels, although it is noted that this will be dependent on the location and design of developments. Therefore, a potential significant negative effect has been identified.  
IIA10: The higher quantum of growth within this alternative (24,266 dwellings) will require more land for development. It is noted within the alternative that this could therefore increase pressure to develop Green Belt and Metropolitan Open Land, if sites cannot be accomodated within existing urban areas. The development of these designations would lead to a permanent and irreversible loss of habitats and the biodiversity they support. 
IIA11: It is unclear how a higher quantum of development (24,266 dwellings) over the plan period could affect the historic environment. A higher density of development could erode the historic setting, with a greater number of taller buildings and fewer settlement gaps. This could be mitigated by polices such as GR4 (Building Heights). However, the exact location, design and scale of development is unknown, hence an uncertain effect has been recorded. 
IIA12: This policy encourages the development of previously developed land in accessible locations, such as the Harrow and Wealdstone Opportunity area.  However, the higher quantum of growth within this alternative (24,266 dwellings) will require more land for development. It is noted within the alternative that this could therefore increase pressure to develop Green Belt and Metropolitan Open Land, thus giving the potential to alter the townscape and landscape features of the Borough. 
IIA13: Whilst the higher quantum of development in this alternative could lead to a greater volume of previously developed land being redeveloped, there is a risk that greenfield land will be needed in order to reach the housing target of 24,266dwellings. The development of such land would lead to a permanent and irreversible loss, hence a potential significant negative effect has been recorded.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292" t="s">
        <v>693</v>
      </c>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41" t="str">
        <f>U8&amp;U18&amp;U20&amp;U28&amp;U36&amp;U42&amp;U47&amp;U49&amp;U54&amp;U57&amp;U65&amp;U72&amp;U77&amp;U84</f>
        <v xml:space="preserve">IIA5:Further investigations into the sites available for development would need to be undertaken to confirm if the 24,266 dwelling target is deliverable. 
IIA7:Further investigations into the sites available for development and design measures taken at each site to minimise air, noise and light pollution will need to be undertaken.
IIA10:The loss of Green Belt and Metropolitan Open Land would be irreversible and therefore unmitigable. 
IIA11:Further investigations into the sites available for development would need to be undertaken.
IIA12:The addition of a criterion which notes that within the Harrow and Wealdstone Opportunity area, development will need to consider the potential effects on MOL both through direct development and surrounding development could help to mitigate the negative effect identified. 
IIA13:The loss of greenfield land would be permanent and irreversible.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jX0PN/c1W63fnGMcm1Lmae+N2OprGDMLkA+ab0Tgu1Zkp0r2IQoGz+Lo7V1SWLIOuPoldJoqM6iyVLZvN8qipQ==" saltValue="OaQk45Lkqf6H6aI/oiSZcw==" spinCount="100000" sheet="1" objects="1" scenarios="1"/>
  <autoFilter ref="A7:M87" xr:uid="{D2C47CAF-421C-4D58-AA7A-22430CCF83D7}"/>
  <mergeCells count="182">
    <mergeCell ref="A98:N98"/>
    <mergeCell ref="A92:N92"/>
    <mergeCell ref="A93:N93"/>
    <mergeCell ref="A94:N94"/>
    <mergeCell ref="A95:N95"/>
    <mergeCell ref="A96:N96"/>
    <mergeCell ref="A97:N97"/>
    <mergeCell ref="L84:L87"/>
    <mergeCell ref="M84:M87"/>
    <mergeCell ref="N84:N87"/>
    <mergeCell ref="A89:N89"/>
    <mergeCell ref="A90:N90"/>
    <mergeCell ref="A91:N91"/>
    <mergeCell ref="A84:A87"/>
    <mergeCell ref="B84:B87"/>
    <mergeCell ref="E84:E87"/>
    <mergeCell ref="F84:F87"/>
    <mergeCell ref="G84:G87"/>
    <mergeCell ref="H84:H87"/>
    <mergeCell ref="I84:I87"/>
    <mergeCell ref="J84:J87"/>
    <mergeCell ref="K84:K8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A6:C6"/>
    <mergeCell ref="E6:N6"/>
    <mergeCell ref="A8:A17"/>
    <mergeCell ref="B8:B17"/>
    <mergeCell ref="E8:E17"/>
    <mergeCell ref="F8:F17"/>
    <mergeCell ref="G8:G17"/>
    <mergeCell ref="N8:N17"/>
    <mergeCell ref="H8:H17"/>
    <mergeCell ref="I8:I17"/>
    <mergeCell ref="J8:J17"/>
    <mergeCell ref="K8:K17"/>
    <mergeCell ref="L8:L17"/>
    <mergeCell ref="M8:M17"/>
  </mergeCells>
  <conditionalFormatting sqref="C50:C53">
    <cfRule type="expression" dxfId="3925" priority="15">
      <formula>$D50="No"</formula>
    </cfRule>
  </conditionalFormatting>
  <conditionalFormatting sqref="C8:D87">
    <cfRule type="expression" dxfId="3924" priority="1">
      <formula>$D8="No"</formula>
    </cfRule>
  </conditionalFormatting>
  <conditionalFormatting sqref="J8 J18 J49 J65 J72 J77 J84">
    <cfRule type="cellIs" dxfId="3923" priority="51" operator="equal">
      <formula>"Minor Positive"</formula>
    </cfRule>
    <cfRule type="cellIs" dxfId="3922" priority="50" operator="equal">
      <formula>"Neutral"</formula>
    </cfRule>
    <cfRule type="cellIs" dxfId="3921" priority="49" operator="equal">
      <formula>"Uncertain"</formula>
    </cfRule>
    <cfRule type="cellIs" dxfId="3920" priority="48" operator="equal">
      <formula>"Minor Negative"</formula>
    </cfRule>
    <cfRule type="cellIs" dxfId="3919" priority="47" operator="equal">
      <formula>"Significant Negative"</formula>
    </cfRule>
    <cfRule type="cellIs" dxfId="3918" priority="52" operator="equal">
      <formula>"Significant Positive"</formula>
    </cfRule>
  </conditionalFormatting>
  <conditionalFormatting sqref="J20">
    <cfRule type="cellIs" dxfId="3917" priority="40" operator="equal">
      <formula>"Significant Positive"</formula>
    </cfRule>
    <cfRule type="cellIs" dxfId="3916" priority="39" operator="equal">
      <formula>"Minor Positive"</formula>
    </cfRule>
    <cfRule type="cellIs" dxfId="3915" priority="38" operator="equal">
      <formula>"Neutral"</formula>
    </cfRule>
    <cfRule type="cellIs" dxfId="3914" priority="37" operator="equal">
      <formula>"Uncertain"</formula>
    </cfRule>
    <cfRule type="cellIs" dxfId="3913" priority="36" operator="equal">
      <formula>"Minor Negative"</formula>
    </cfRule>
    <cfRule type="cellIs" dxfId="3912" priority="35" operator="equal">
      <formula>"Significant Negative"</formula>
    </cfRule>
  </conditionalFormatting>
  <conditionalFormatting sqref="J28">
    <cfRule type="cellIs" dxfId="3911" priority="2" operator="equal">
      <formula>"Significant Negative"</formula>
    </cfRule>
    <cfRule type="cellIs" dxfId="3910" priority="3" operator="equal">
      <formula>"Minor Negative"</formula>
    </cfRule>
    <cfRule type="cellIs" dxfId="3909" priority="4" operator="equal">
      <formula>"Uncertain"</formula>
    </cfRule>
    <cfRule type="cellIs" dxfId="3908" priority="5" operator="equal">
      <formula>"Neutral"</formula>
    </cfRule>
    <cfRule type="cellIs" dxfId="3907" priority="6" operator="equal">
      <formula>"Minor Positive"</formula>
    </cfRule>
    <cfRule type="cellIs" dxfId="3906" priority="7" operator="equal">
      <formula>"Significant Positive"</formula>
    </cfRule>
  </conditionalFormatting>
  <conditionalFormatting sqref="J36">
    <cfRule type="cellIs" dxfId="3905" priority="29" operator="equal">
      <formula>"Significant Negative"</formula>
    </cfRule>
    <cfRule type="cellIs" dxfId="3904" priority="30" operator="equal">
      <formula>"Minor Negative"</formula>
    </cfRule>
    <cfRule type="cellIs" dxfId="3903" priority="31" operator="equal">
      <formula>"Uncertain"</formula>
    </cfRule>
    <cfRule type="cellIs" dxfId="3902" priority="32" operator="equal">
      <formula>"Neutral"</formula>
    </cfRule>
    <cfRule type="cellIs" dxfId="3901" priority="33" operator="equal">
      <formula>"Minor Positive"</formula>
    </cfRule>
    <cfRule type="cellIs" dxfId="3900" priority="34" operator="equal">
      <formula>"Significant Positive"</formula>
    </cfRule>
  </conditionalFormatting>
  <conditionalFormatting sqref="J42">
    <cfRule type="cellIs" dxfId="3899" priority="27" operator="equal">
      <formula>"Minor Positive"</formula>
    </cfRule>
    <cfRule type="cellIs" dxfId="3898" priority="26" operator="equal">
      <formula>"Neutral"</formula>
    </cfRule>
    <cfRule type="cellIs" dxfId="3897" priority="25" operator="equal">
      <formula>"Uncertain"</formula>
    </cfRule>
    <cfRule type="cellIs" dxfId="3896" priority="24" operator="equal">
      <formula>"Minor Negative"</formula>
    </cfRule>
    <cfRule type="cellIs" dxfId="3895" priority="23" operator="equal">
      <formula>"Significant Negative"</formula>
    </cfRule>
    <cfRule type="cellIs" dxfId="3894" priority="28" operator="equal">
      <formula>"Significant Positive"</formula>
    </cfRule>
  </conditionalFormatting>
  <conditionalFormatting sqref="J47">
    <cfRule type="cellIs" dxfId="3893" priority="41" operator="equal">
      <formula>"Significant Negative"</formula>
    </cfRule>
    <cfRule type="cellIs" dxfId="3892" priority="42" operator="equal">
      <formula>"Minor Negative"</formula>
    </cfRule>
    <cfRule type="cellIs" dxfId="3891" priority="43" operator="equal">
      <formula>"Uncertain"</formula>
    </cfRule>
    <cfRule type="cellIs" dxfId="3890" priority="44" operator="equal">
      <formula>"Neutral"</formula>
    </cfRule>
    <cfRule type="cellIs" dxfId="3889" priority="45" operator="equal">
      <formula>"Minor Positive"</formula>
    </cfRule>
    <cfRule type="cellIs" dxfId="3888" priority="46" operator="equal">
      <formula>"Significant Positive"</formula>
    </cfRule>
  </conditionalFormatting>
  <conditionalFormatting sqref="J54">
    <cfRule type="cellIs" dxfId="3887" priority="22" operator="equal">
      <formula>"Significant Positive"</formula>
    </cfRule>
    <cfRule type="cellIs" dxfId="3886" priority="21" operator="equal">
      <formula>"Minor Positive"</formula>
    </cfRule>
    <cfRule type="cellIs" dxfId="3885" priority="20" operator="equal">
      <formula>"Neutral"</formula>
    </cfRule>
    <cfRule type="cellIs" dxfId="3884" priority="19" operator="equal">
      <formula>"Uncertain"</formula>
    </cfRule>
    <cfRule type="cellIs" dxfId="3883" priority="18" operator="equal">
      <formula>"Minor Negative"</formula>
    </cfRule>
    <cfRule type="cellIs" dxfId="3882" priority="17" operator="equal">
      <formula>"Significant Negative"</formula>
    </cfRule>
  </conditionalFormatting>
  <conditionalFormatting sqref="J57">
    <cfRule type="cellIs" dxfId="3881" priority="8" operator="equal">
      <formula>"Significant Negative"</formula>
    </cfRule>
    <cfRule type="cellIs" dxfId="3880" priority="9" operator="equal">
      <formula>"Minor Negative"</formula>
    </cfRule>
    <cfRule type="cellIs" dxfId="3879" priority="10" operator="equal">
      <formula>"Uncertain"</formula>
    </cfRule>
    <cfRule type="cellIs" dxfId="3878" priority="11" operator="equal">
      <formula>"Neutral"</formula>
    </cfRule>
    <cfRule type="cellIs" dxfId="3877" priority="12" operator="equal">
      <formula>"Minor Positive"</formula>
    </cfRule>
    <cfRule type="cellIs" dxfId="3876" priority="13" operator="equal">
      <formula>"Significant Positive"</formula>
    </cfRule>
  </conditionalFormatting>
  <pageMargins left="0.7" right="0.7" top="0.75" bottom="0.75" header="0.3" footer="0.3"/>
  <pageSetup orientation="portrait" horizontalDpi="4294967293" verticalDpi="4294967293"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DDDB1-D207-48F8-96FE-75FA387C550C}">
  <sheetPr codeName="Sheet81">
    <tabColor rgb="FF7030A0"/>
  </sheetPr>
  <dimension ref="A1:V98"/>
  <sheetViews>
    <sheetView zoomScale="60" zoomScaleNormal="60" workbookViewId="0">
      <selection activeCell="K3" sqref="K3"/>
    </sheetView>
  </sheetViews>
  <sheetFormatPr defaultColWidth="8.54296875" defaultRowHeight="14.5" x14ac:dyDescent="0.35"/>
  <cols>
    <col min="1" max="1" width="27.453125" customWidth="1"/>
    <col min="2" max="2" width="5.81640625" hidden="1" customWidth="1"/>
    <col min="3" max="3" width="103.81640625" customWidth="1"/>
    <col min="4" max="4" width="7.453125" customWidth="1"/>
    <col min="5" max="5" width="9.453125" customWidth="1"/>
    <col min="6" max="6" width="11.54296875" customWidth="1"/>
    <col min="7" max="7" width="9.54296875" customWidth="1"/>
    <col min="8" max="8" width="8.81640625" customWidth="1"/>
    <col min="9" max="9" width="14.453125" customWidth="1"/>
    <col min="10" max="10" width="11.453125" customWidth="1"/>
    <col min="11" max="11" width="56.453125" customWidth="1"/>
    <col min="12" max="12" width="12.8164062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694</v>
      </c>
      <c r="D1" s="263"/>
      <c r="E1" s="263"/>
      <c r="F1" s="264"/>
      <c r="G1" s="16"/>
      <c r="I1" s="7"/>
      <c r="J1" s="7"/>
      <c r="K1" s="7"/>
    </row>
    <row r="2" spans="1:22" x14ac:dyDescent="0.35">
      <c r="A2" s="74" t="s">
        <v>29</v>
      </c>
      <c r="B2" s="9"/>
      <c r="C2" s="263" t="s">
        <v>658</v>
      </c>
      <c r="D2" s="263"/>
      <c r="E2" s="263"/>
      <c r="F2" s="264"/>
      <c r="I2" s="8"/>
      <c r="J2" s="8"/>
      <c r="K2" s="8"/>
    </row>
    <row r="3" spans="1:22" ht="72.5" x14ac:dyDescent="0.35">
      <c r="A3" s="75" t="s">
        <v>30</v>
      </c>
      <c r="B3" s="4"/>
      <c r="C3" s="47" t="s">
        <v>695</v>
      </c>
      <c r="D3" s="47"/>
      <c r="E3" s="47"/>
      <c r="F3" s="48"/>
      <c r="I3" s="8"/>
      <c r="J3" s="8"/>
      <c r="K3" s="8"/>
    </row>
    <row r="4" spans="1:22" ht="35.15" customHeight="1" x14ac:dyDescent="0.35">
      <c r="A4" s="75" t="s">
        <v>31</v>
      </c>
      <c r="B4" s="17"/>
      <c r="C4" s="229" t="s">
        <v>696</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93.5"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29.15" customHeight="1" x14ac:dyDescent="0.35">
      <c r="A8" s="316" t="s">
        <v>251</v>
      </c>
      <c r="B8" s="327" t="s">
        <v>116</v>
      </c>
      <c r="C8" s="86" t="s">
        <v>321</v>
      </c>
      <c r="D8" s="86" t="s">
        <v>254</v>
      </c>
      <c r="E8" s="325" t="s">
        <v>432</v>
      </c>
      <c r="F8" s="325" t="s">
        <v>419</v>
      </c>
      <c r="G8" s="325" t="s">
        <v>424</v>
      </c>
      <c r="H8" s="325" t="s">
        <v>477</v>
      </c>
      <c r="I8" s="325" t="s">
        <v>436</v>
      </c>
      <c r="J8" s="310" t="s">
        <v>157</v>
      </c>
      <c r="K8" s="319" t="s">
        <v>697</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c r="F10" s="326"/>
      <c r="G10" s="326"/>
      <c r="H10" s="326"/>
      <c r="I10" s="326"/>
      <c r="J10" s="298"/>
      <c r="K10" s="236"/>
      <c r="L10" s="298"/>
      <c r="M10" s="298"/>
      <c r="N10" s="340"/>
      <c r="R10" s="12"/>
      <c r="S10" s="12"/>
      <c r="T10" s="12"/>
    </row>
    <row r="11" spans="1:22" x14ac:dyDescent="0.35">
      <c r="A11" s="317"/>
      <c r="B11" s="328"/>
      <c r="C11" s="24" t="s">
        <v>324</v>
      </c>
      <c r="D11" s="24" t="s">
        <v>254</v>
      </c>
      <c r="E11" s="326"/>
      <c r="F11" s="326"/>
      <c r="G11" s="326"/>
      <c r="H11" s="326"/>
      <c r="I11" s="326"/>
      <c r="J11" s="298"/>
      <c r="K11" s="236"/>
      <c r="L11" s="298"/>
      <c r="M11" s="298"/>
      <c r="N11" s="340"/>
      <c r="R11" s="12"/>
      <c r="S11" s="12"/>
      <c r="T11" s="12"/>
    </row>
    <row r="12" spans="1:22" x14ac:dyDescent="0.35">
      <c r="A12" s="317"/>
      <c r="B12" s="328"/>
      <c r="C12" s="24" t="s">
        <v>325</v>
      </c>
      <c r="D12" s="24" t="s">
        <v>254</v>
      </c>
      <c r="E12" s="326"/>
      <c r="F12" s="326"/>
      <c r="G12" s="326"/>
      <c r="H12" s="326"/>
      <c r="I12" s="326"/>
      <c r="J12" s="298"/>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ht="30.65" customHeight="1" x14ac:dyDescent="0.35">
      <c r="A14" s="317"/>
      <c r="B14" s="328"/>
      <c r="C14" s="24" t="s">
        <v>327</v>
      </c>
      <c r="D14" s="24" t="s">
        <v>250</v>
      </c>
      <c r="E14" s="326"/>
      <c r="F14" s="326"/>
      <c r="G14" s="326"/>
      <c r="H14" s="326"/>
      <c r="I14" s="326"/>
      <c r="J14" s="298"/>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254</v>
      </c>
      <c r="E16" s="326"/>
      <c r="F16" s="326"/>
      <c r="G16" s="326"/>
      <c r="H16" s="326"/>
      <c r="I16" s="326"/>
      <c r="J16" s="298"/>
      <c r="K16" s="236"/>
      <c r="L16" s="298"/>
      <c r="M16" s="298"/>
      <c r="N16" s="340"/>
      <c r="R16" s="12"/>
      <c r="S16" s="12"/>
      <c r="T16" s="12"/>
    </row>
    <row r="17" spans="1:22" ht="15" thickBot="1" x14ac:dyDescent="0.4">
      <c r="A17" s="322"/>
      <c r="B17" s="396"/>
      <c r="C17" s="88" t="s">
        <v>330</v>
      </c>
      <c r="D17" s="88" t="s">
        <v>250</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675</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63.75" customHeight="1" thickBot="1" x14ac:dyDescent="0.4">
      <c r="A19" s="306"/>
      <c r="B19" s="309"/>
      <c r="C19" s="88" t="s">
        <v>333</v>
      </c>
      <c r="D19" s="88" t="s">
        <v>254</v>
      </c>
      <c r="E19" s="299"/>
      <c r="F19" s="299"/>
      <c r="G19" s="299"/>
      <c r="H19" s="299"/>
      <c r="I19" s="299"/>
      <c r="J19" s="299"/>
      <c r="K19" s="301"/>
      <c r="L19" s="299"/>
      <c r="M19" s="299"/>
      <c r="N19" s="380"/>
      <c r="R19" s="12"/>
      <c r="S19" s="12"/>
      <c r="T19" s="12"/>
    </row>
    <row r="20" spans="1:22" ht="72.5" x14ac:dyDescent="0.35">
      <c r="A20" s="316" t="s">
        <v>334</v>
      </c>
      <c r="B20" s="307" t="s">
        <v>118</v>
      </c>
      <c r="C20" s="79" t="s">
        <v>335</v>
      </c>
      <c r="D20" s="86" t="s">
        <v>250</v>
      </c>
      <c r="E20" s="310" t="s">
        <v>432</v>
      </c>
      <c r="F20" s="310" t="s">
        <v>441</v>
      </c>
      <c r="G20" s="310" t="s">
        <v>519</v>
      </c>
      <c r="H20" s="310" t="s">
        <v>477</v>
      </c>
      <c r="I20" s="310" t="s">
        <v>436</v>
      </c>
      <c r="J20" s="310" t="s">
        <v>157</v>
      </c>
      <c r="K20" s="319" t="s">
        <v>698</v>
      </c>
      <c r="L20" s="310" t="s">
        <v>250</v>
      </c>
      <c r="M20" s="310"/>
      <c r="N20" s="379"/>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17"/>
      <c r="B21" s="308"/>
      <c r="C21" s="3" t="s">
        <v>336</v>
      </c>
      <c r="D21" s="24" t="s">
        <v>254</v>
      </c>
      <c r="E21" s="298"/>
      <c r="F21" s="298"/>
      <c r="G21" s="298"/>
      <c r="H21" s="298"/>
      <c r="I21" s="298"/>
      <c r="J21" s="298"/>
      <c r="K21" s="236"/>
      <c r="L21" s="298"/>
      <c r="M21" s="298"/>
      <c r="N21" s="381"/>
      <c r="R21" s="12"/>
      <c r="S21" s="12"/>
      <c r="T21" s="12"/>
    </row>
    <row r="22" spans="1:22" ht="14.5" customHeight="1" x14ac:dyDescent="0.35">
      <c r="A22" s="317"/>
      <c r="B22" s="308"/>
      <c r="C22" s="3" t="s">
        <v>337</v>
      </c>
      <c r="D22" s="24" t="s">
        <v>254</v>
      </c>
      <c r="E22" s="298"/>
      <c r="F22" s="298"/>
      <c r="G22" s="298"/>
      <c r="H22" s="298"/>
      <c r="I22" s="298"/>
      <c r="J22" s="298"/>
      <c r="K22" s="236"/>
      <c r="L22" s="298"/>
      <c r="M22" s="298"/>
      <c r="N22" s="381"/>
      <c r="R22" s="12"/>
      <c r="S22" s="12"/>
      <c r="T22" s="12"/>
    </row>
    <row r="23" spans="1:22" x14ac:dyDescent="0.35">
      <c r="A23" s="317"/>
      <c r="B23" s="308"/>
      <c r="C23" s="3" t="s">
        <v>338</v>
      </c>
      <c r="D23" s="24" t="s">
        <v>254</v>
      </c>
      <c r="E23" s="298"/>
      <c r="F23" s="298"/>
      <c r="G23" s="298"/>
      <c r="H23" s="298"/>
      <c r="I23" s="298"/>
      <c r="J23" s="298"/>
      <c r="K23" s="236"/>
      <c r="L23" s="298"/>
      <c r="M23" s="298"/>
      <c r="N23" s="381"/>
      <c r="R23" s="12"/>
      <c r="S23" s="12"/>
      <c r="T23" s="12"/>
    </row>
    <row r="24" spans="1:22" ht="14.5" customHeight="1" x14ac:dyDescent="0.35">
      <c r="A24" s="317"/>
      <c r="B24" s="308"/>
      <c r="C24" s="3" t="s">
        <v>339</v>
      </c>
      <c r="D24" s="24" t="s">
        <v>250</v>
      </c>
      <c r="E24" s="298"/>
      <c r="F24" s="298"/>
      <c r="G24" s="298"/>
      <c r="H24" s="298"/>
      <c r="I24" s="298"/>
      <c r="J24" s="298"/>
      <c r="K24" s="236"/>
      <c r="L24" s="298"/>
      <c r="M24" s="298"/>
      <c r="N24" s="381"/>
      <c r="R24" s="12"/>
      <c r="S24" s="12"/>
      <c r="T24" s="12"/>
    </row>
    <row r="25" spans="1:22" ht="29" x14ac:dyDescent="0.35">
      <c r="A25" s="317"/>
      <c r="B25" s="308"/>
      <c r="C25" s="3" t="s">
        <v>340</v>
      </c>
      <c r="D25" s="24" t="s">
        <v>254</v>
      </c>
      <c r="E25" s="298"/>
      <c r="F25" s="298"/>
      <c r="G25" s="298"/>
      <c r="H25" s="298"/>
      <c r="I25" s="298"/>
      <c r="J25" s="298"/>
      <c r="K25" s="236"/>
      <c r="L25" s="298"/>
      <c r="M25" s="298"/>
      <c r="N25" s="381"/>
      <c r="R25" s="12"/>
      <c r="S25" s="12"/>
      <c r="T25" s="12"/>
    </row>
    <row r="26" spans="1:22" ht="14.5" customHeight="1" x14ac:dyDescent="0.35">
      <c r="A26" s="317"/>
      <c r="B26" s="308"/>
      <c r="C26" s="3" t="s">
        <v>341</v>
      </c>
      <c r="D26" s="24" t="s">
        <v>254</v>
      </c>
      <c r="E26" s="298"/>
      <c r="F26" s="298"/>
      <c r="G26" s="298"/>
      <c r="H26" s="298"/>
      <c r="I26" s="298"/>
      <c r="J26" s="298"/>
      <c r="K26" s="236"/>
      <c r="L26" s="298"/>
      <c r="M26" s="298"/>
      <c r="N26" s="381"/>
      <c r="R26" s="12"/>
      <c r="S26" s="12"/>
      <c r="T26" s="12"/>
    </row>
    <row r="27" spans="1:22" ht="29.5" thickBot="1" x14ac:dyDescent="0.4">
      <c r="A27" s="322"/>
      <c r="B27" s="309"/>
      <c r="C27" s="80" t="s">
        <v>342</v>
      </c>
      <c r="D27" s="88" t="s">
        <v>250</v>
      </c>
      <c r="E27" s="299"/>
      <c r="F27" s="299"/>
      <c r="G27" s="299"/>
      <c r="H27" s="299"/>
      <c r="I27" s="299"/>
      <c r="J27" s="299"/>
      <c r="K27" s="301"/>
      <c r="L27" s="299"/>
      <c r="M27" s="299"/>
      <c r="N27" s="380"/>
      <c r="R27" s="12"/>
      <c r="S27" s="12"/>
      <c r="T27" s="12"/>
    </row>
    <row r="28" spans="1:22" ht="29" x14ac:dyDescent="0.35">
      <c r="A28" s="316" t="s">
        <v>343</v>
      </c>
      <c r="B28" s="307" t="s">
        <v>119</v>
      </c>
      <c r="C28" s="85" t="s">
        <v>344</v>
      </c>
      <c r="D28" s="79" t="s">
        <v>254</v>
      </c>
      <c r="E28" s="310" t="s">
        <v>101</v>
      </c>
      <c r="F28" s="310" t="s">
        <v>101</v>
      </c>
      <c r="G28" s="310" t="s">
        <v>101</v>
      </c>
      <c r="H28" s="310" t="s">
        <v>101</v>
      </c>
      <c r="I28" s="310" t="s">
        <v>101</v>
      </c>
      <c r="J28" s="310" t="s">
        <v>159</v>
      </c>
      <c r="K28" s="319" t="s">
        <v>570</v>
      </c>
      <c r="L28" s="310" t="s">
        <v>254</v>
      </c>
      <c r="M28" s="310"/>
      <c r="N28" s="379"/>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c>
    </row>
    <row r="29" spans="1:22" ht="29" x14ac:dyDescent="0.35">
      <c r="A29" s="317"/>
      <c r="B29" s="308"/>
      <c r="C29" s="83" t="s">
        <v>345</v>
      </c>
      <c r="D29" s="3" t="s">
        <v>254</v>
      </c>
      <c r="E29" s="298"/>
      <c r="F29" s="298"/>
      <c r="G29" s="298"/>
      <c r="H29" s="298"/>
      <c r="I29" s="298"/>
      <c r="J29" s="298"/>
      <c r="K29" s="236"/>
      <c r="L29" s="298"/>
      <c r="M29" s="298"/>
      <c r="N29" s="381"/>
      <c r="R29" s="12"/>
      <c r="S29" s="12"/>
      <c r="T29" s="12"/>
    </row>
    <row r="30" spans="1:22" x14ac:dyDescent="0.35">
      <c r="A30" s="317"/>
      <c r="B30" s="308"/>
      <c r="C30" s="83" t="s">
        <v>346</v>
      </c>
      <c r="D30" s="3" t="s">
        <v>250</v>
      </c>
      <c r="E30" s="298"/>
      <c r="F30" s="298"/>
      <c r="G30" s="298"/>
      <c r="H30" s="298"/>
      <c r="I30" s="298"/>
      <c r="J30" s="298"/>
      <c r="K30" s="236"/>
      <c r="L30" s="298"/>
      <c r="M30" s="298"/>
      <c r="N30" s="381"/>
      <c r="R30" s="12"/>
      <c r="S30" s="12"/>
      <c r="T30" s="12"/>
    </row>
    <row r="31" spans="1:22" ht="30" customHeight="1" x14ac:dyDescent="0.35">
      <c r="A31" s="317"/>
      <c r="B31" s="308"/>
      <c r="C31" s="83" t="s">
        <v>347</v>
      </c>
      <c r="D31" s="3" t="s">
        <v>254</v>
      </c>
      <c r="E31" s="298"/>
      <c r="F31" s="298"/>
      <c r="G31" s="298"/>
      <c r="H31" s="298"/>
      <c r="I31" s="298"/>
      <c r="J31" s="298"/>
      <c r="K31" s="236"/>
      <c r="L31" s="298"/>
      <c r="M31" s="298"/>
      <c r="N31" s="381"/>
      <c r="R31" s="12"/>
      <c r="S31" s="12"/>
      <c r="T31" s="12"/>
    </row>
    <row r="32" spans="1:22" x14ac:dyDescent="0.35">
      <c r="A32" s="317"/>
      <c r="B32" s="308"/>
      <c r="C32" s="83" t="s">
        <v>348</v>
      </c>
      <c r="D32" s="3" t="s">
        <v>254</v>
      </c>
      <c r="E32" s="298"/>
      <c r="F32" s="298"/>
      <c r="G32" s="298"/>
      <c r="H32" s="298"/>
      <c r="I32" s="298"/>
      <c r="J32" s="298"/>
      <c r="K32" s="236"/>
      <c r="L32" s="298"/>
      <c r="M32" s="298"/>
      <c r="N32" s="381"/>
      <c r="R32" s="12"/>
      <c r="S32" s="12"/>
      <c r="T32" s="12"/>
    </row>
    <row r="33" spans="1:22" x14ac:dyDescent="0.35">
      <c r="A33" s="317"/>
      <c r="B33" s="308"/>
      <c r="C33" s="83" t="s">
        <v>349</v>
      </c>
      <c r="D33" s="3" t="s">
        <v>254</v>
      </c>
      <c r="E33" s="298"/>
      <c r="F33" s="298"/>
      <c r="G33" s="298"/>
      <c r="H33" s="298"/>
      <c r="I33" s="298"/>
      <c r="J33" s="298"/>
      <c r="K33" s="236"/>
      <c r="L33" s="298"/>
      <c r="M33" s="298"/>
      <c r="N33" s="381"/>
      <c r="R33" s="12"/>
      <c r="S33" s="12"/>
      <c r="T33" s="12"/>
    </row>
    <row r="34" spans="1:22" x14ac:dyDescent="0.35">
      <c r="A34" s="317"/>
      <c r="B34" s="308"/>
      <c r="C34" s="83" t="s">
        <v>350</v>
      </c>
      <c r="D34" s="3" t="s">
        <v>254</v>
      </c>
      <c r="E34" s="298"/>
      <c r="F34" s="298"/>
      <c r="G34" s="298"/>
      <c r="H34" s="298"/>
      <c r="I34" s="298"/>
      <c r="J34" s="298"/>
      <c r="K34" s="236"/>
      <c r="L34" s="298"/>
      <c r="M34" s="298"/>
      <c r="N34" s="381"/>
      <c r="R34" s="12"/>
      <c r="S34" s="12"/>
      <c r="T34" s="12"/>
    </row>
    <row r="35" spans="1:22" ht="15" thickBot="1" x14ac:dyDescent="0.4">
      <c r="A35" s="322"/>
      <c r="B35" s="309"/>
      <c r="C35" s="93" t="s">
        <v>351</v>
      </c>
      <c r="D35" s="80" t="s">
        <v>254</v>
      </c>
      <c r="E35" s="299"/>
      <c r="F35" s="299"/>
      <c r="G35" s="299"/>
      <c r="H35" s="299"/>
      <c r="I35" s="299"/>
      <c r="J35" s="299"/>
      <c r="K35" s="301"/>
      <c r="L35" s="299"/>
      <c r="M35" s="299"/>
      <c r="N35" s="380"/>
      <c r="R35" s="12"/>
      <c r="S35" s="12"/>
      <c r="T35" s="12"/>
    </row>
    <row r="36" spans="1:22" x14ac:dyDescent="0.35">
      <c r="A36" s="316" t="s">
        <v>352</v>
      </c>
      <c r="B36" s="307" t="s">
        <v>120</v>
      </c>
      <c r="C36" s="79" t="s">
        <v>353</v>
      </c>
      <c r="D36" s="79" t="s">
        <v>250</v>
      </c>
      <c r="E36" s="310" t="s">
        <v>418</v>
      </c>
      <c r="F36" s="310" t="s">
        <v>419</v>
      </c>
      <c r="G36" s="310" t="s">
        <v>420</v>
      </c>
      <c r="H36" s="344" t="s">
        <v>477</v>
      </c>
      <c r="I36" s="310" t="s">
        <v>436</v>
      </c>
      <c r="J36" s="310" t="s">
        <v>166</v>
      </c>
      <c r="K36" s="319" t="s">
        <v>699</v>
      </c>
      <c r="L36" s="310" t="s">
        <v>254</v>
      </c>
      <c r="M36" s="310"/>
      <c r="N36" s="379"/>
      <c r="R36" s="12" t="str">
        <f>IF(OR(J36='Drop downs'!$G$7,J36='Drop downs'!$G$5), B36&amp;": "&amp;K36&amp;CHAR(10),"")</f>
        <v xml:space="preserve">IIA5: There is potential for a positive effect IIA5 for this alternative, as it aims to deliver 12,829 homes across Harrow. However, it is noted that this is unlikely to meet the identified housing need for the Borough over the plan period including the need for affordable and family sized homes, hence a potential significant negative effect has been recorded. 
</v>
      </c>
      <c r="S36" s="12" t="str">
        <f>IF(J36='Drop downs'!$G$2,B36&amp;": "&amp;K36&amp;"
"," ")</f>
        <v xml:space="preserve"> </v>
      </c>
      <c r="T36" s="12" t="str">
        <f>IF(E36='Drop downs'!$B$6,B36&amp;": "&amp;K36&amp;"","")</f>
        <v/>
      </c>
      <c r="U36" t="str">
        <f>IF(M36&gt;0,B36&amp;":"&amp;M36&amp;"
","")</f>
        <v/>
      </c>
      <c r="V36" t="str">
        <f>IF(N36&gt;0,B36&amp;":"&amp;N36&amp;"
","")</f>
        <v/>
      </c>
    </row>
    <row r="37" spans="1:22" ht="29" x14ac:dyDescent="0.35">
      <c r="A37" s="317"/>
      <c r="B37" s="308"/>
      <c r="C37" s="3" t="s">
        <v>354</v>
      </c>
      <c r="D37" s="3" t="s">
        <v>250</v>
      </c>
      <c r="E37" s="298"/>
      <c r="F37" s="298"/>
      <c r="G37" s="298"/>
      <c r="H37" s="271"/>
      <c r="I37" s="298"/>
      <c r="J37" s="298"/>
      <c r="K37" s="236"/>
      <c r="L37" s="298"/>
      <c r="M37" s="298"/>
      <c r="N37" s="381"/>
      <c r="R37" s="12"/>
      <c r="S37" s="12"/>
      <c r="T37" s="12"/>
    </row>
    <row r="38" spans="1:22" x14ac:dyDescent="0.35">
      <c r="A38" s="317"/>
      <c r="B38" s="308"/>
      <c r="C38" s="3" t="s">
        <v>355</v>
      </c>
      <c r="D38" s="3" t="s">
        <v>250</v>
      </c>
      <c r="E38" s="298"/>
      <c r="F38" s="298"/>
      <c r="G38" s="298"/>
      <c r="H38" s="271"/>
      <c r="I38" s="298"/>
      <c r="J38" s="298"/>
      <c r="K38" s="236"/>
      <c r="L38" s="298"/>
      <c r="M38" s="298"/>
      <c r="N38" s="381"/>
      <c r="R38" s="12"/>
      <c r="S38" s="12"/>
      <c r="T38" s="12"/>
    </row>
    <row r="39" spans="1:22" ht="29" x14ac:dyDescent="0.35">
      <c r="A39" s="317"/>
      <c r="B39" s="308"/>
      <c r="C39" s="3" t="s">
        <v>356</v>
      </c>
      <c r="D39" s="3" t="s">
        <v>250</v>
      </c>
      <c r="E39" s="298"/>
      <c r="F39" s="298"/>
      <c r="G39" s="298"/>
      <c r="H39" s="271"/>
      <c r="I39" s="298"/>
      <c r="J39" s="298"/>
      <c r="K39" s="236"/>
      <c r="L39" s="298"/>
      <c r="M39" s="298"/>
      <c r="N39" s="381"/>
      <c r="R39" s="12"/>
      <c r="S39" s="12"/>
      <c r="T39" s="12"/>
    </row>
    <row r="40" spans="1:22" ht="43.5" x14ac:dyDescent="0.35">
      <c r="A40" s="317"/>
      <c r="B40" s="308"/>
      <c r="C40" s="3" t="s">
        <v>357</v>
      </c>
      <c r="D40" s="3" t="s">
        <v>250</v>
      </c>
      <c r="E40" s="298"/>
      <c r="F40" s="298"/>
      <c r="G40" s="298"/>
      <c r="H40" s="271"/>
      <c r="I40" s="298"/>
      <c r="J40" s="298"/>
      <c r="K40" s="236"/>
      <c r="L40" s="298"/>
      <c r="M40" s="298"/>
      <c r="N40" s="381"/>
      <c r="R40" s="12"/>
      <c r="S40" s="12"/>
      <c r="T40" s="12"/>
    </row>
    <row r="41" spans="1:22" ht="29.5" thickBot="1" x14ac:dyDescent="0.4">
      <c r="A41" s="322"/>
      <c r="B41" s="309"/>
      <c r="C41" s="80" t="s">
        <v>358</v>
      </c>
      <c r="D41" s="80" t="s">
        <v>250</v>
      </c>
      <c r="E41" s="299"/>
      <c r="F41" s="299"/>
      <c r="G41" s="299"/>
      <c r="H41" s="345"/>
      <c r="I41" s="299"/>
      <c r="J41" s="299"/>
      <c r="K41" s="301"/>
      <c r="L41" s="299"/>
      <c r="M41" s="299"/>
      <c r="N41" s="380"/>
      <c r="R41" s="12"/>
      <c r="S41" s="12"/>
      <c r="T41" s="12"/>
    </row>
    <row r="42" spans="1:22" ht="29" x14ac:dyDescent="0.35">
      <c r="A42" s="316" t="s">
        <v>359</v>
      </c>
      <c r="B42" s="307" t="s">
        <v>121</v>
      </c>
      <c r="C42" s="79" t="s">
        <v>360</v>
      </c>
      <c r="D42" s="79" t="s">
        <v>250</v>
      </c>
      <c r="E42" s="310" t="s">
        <v>432</v>
      </c>
      <c r="F42" s="310" t="s">
        <v>441</v>
      </c>
      <c r="G42" s="310" t="s">
        <v>519</v>
      </c>
      <c r="H42" s="310" t="s">
        <v>421</v>
      </c>
      <c r="I42" s="310" t="s">
        <v>436</v>
      </c>
      <c r="J42" s="310" t="s">
        <v>157</v>
      </c>
      <c r="K42" s="319" t="s">
        <v>700</v>
      </c>
      <c r="L42" s="310" t="s">
        <v>250</v>
      </c>
      <c r="M42" s="310"/>
      <c r="N42" s="379"/>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17"/>
      <c r="B43" s="308"/>
      <c r="C43" s="3" t="s">
        <v>361</v>
      </c>
      <c r="D43" s="3" t="s">
        <v>250</v>
      </c>
      <c r="E43" s="298"/>
      <c r="F43" s="298"/>
      <c r="G43" s="298"/>
      <c r="H43" s="298"/>
      <c r="I43" s="298"/>
      <c r="J43" s="298"/>
      <c r="K43" s="236"/>
      <c r="L43" s="298"/>
      <c r="M43" s="298"/>
      <c r="N43" s="381"/>
      <c r="R43" s="12"/>
      <c r="S43" s="12"/>
      <c r="T43" s="12"/>
    </row>
    <row r="44" spans="1:22" x14ac:dyDescent="0.35">
      <c r="A44" s="317"/>
      <c r="B44" s="308"/>
      <c r="C44" s="3" t="s">
        <v>362</v>
      </c>
      <c r="D44" s="3" t="s">
        <v>254</v>
      </c>
      <c r="E44" s="298"/>
      <c r="F44" s="298"/>
      <c r="G44" s="298"/>
      <c r="H44" s="298"/>
      <c r="I44" s="298"/>
      <c r="J44" s="298"/>
      <c r="K44" s="236"/>
      <c r="L44" s="298"/>
      <c r="M44" s="298"/>
      <c r="N44" s="381"/>
      <c r="R44" s="12"/>
      <c r="S44" s="12"/>
      <c r="T44" s="12"/>
    </row>
    <row r="45" spans="1:22" ht="29.15" customHeight="1" x14ac:dyDescent="0.35">
      <c r="A45" s="317"/>
      <c r="B45" s="308"/>
      <c r="C45" s="3" t="s">
        <v>363</v>
      </c>
      <c r="D45" s="3" t="s">
        <v>254</v>
      </c>
      <c r="E45" s="298"/>
      <c r="F45" s="298"/>
      <c r="G45" s="298"/>
      <c r="H45" s="298"/>
      <c r="I45" s="298"/>
      <c r="J45" s="298"/>
      <c r="K45" s="236"/>
      <c r="L45" s="298"/>
      <c r="M45" s="298"/>
      <c r="N45" s="381"/>
      <c r="R45" s="12"/>
      <c r="S45" s="12"/>
      <c r="T45" s="12"/>
    </row>
    <row r="46" spans="1:22" ht="29.5" thickBot="1" x14ac:dyDescent="0.4">
      <c r="A46" s="322"/>
      <c r="B46" s="309"/>
      <c r="C46" s="80" t="s">
        <v>364</v>
      </c>
      <c r="D46" s="80" t="s">
        <v>254</v>
      </c>
      <c r="E46" s="299"/>
      <c r="F46" s="299"/>
      <c r="G46" s="299"/>
      <c r="H46" s="299"/>
      <c r="I46" s="299"/>
      <c r="J46" s="299"/>
      <c r="K46" s="301"/>
      <c r="L46" s="299"/>
      <c r="M46" s="299"/>
      <c r="N46" s="380"/>
      <c r="R46" s="12"/>
      <c r="S46" s="12"/>
      <c r="T46" s="12"/>
    </row>
    <row r="47" spans="1:22" ht="43.5" x14ac:dyDescent="0.35">
      <c r="A47" s="316" t="s">
        <v>365</v>
      </c>
      <c r="B47" s="307" t="s">
        <v>122</v>
      </c>
      <c r="C47" s="79" t="s">
        <v>366</v>
      </c>
      <c r="D47" s="79" t="s">
        <v>250</v>
      </c>
      <c r="E47" s="310" t="s">
        <v>418</v>
      </c>
      <c r="F47" s="310" t="s">
        <v>441</v>
      </c>
      <c r="G47" s="310" t="s">
        <v>419</v>
      </c>
      <c r="H47" s="310" t="s">
        <v>477</v>
      </c>
      <c r="I47" s="310" t="s">
        <v>436</v>
      </c>
      <c r="J47" s="310" t="s">
        <v>701</v>
      </c>
      <c r="K47" s="319" t="s">
        <v>702</v>
      </c>
      <c r="L47" s="310" t="s">
        <v>254</v>
      </c>
      <c r="M47" s="310"/>
      <c r="N47" s="379"/>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149.5" customHeight="1" thickBot="1" x14ac:dyDescent="0.4">
      <c r="A48" s="322"/>
      <c r="B48" s="309"/>
      <c r="C48" s="80" t="s">
        <v>367</v>
      </c>
      <c r="D48" s="80" t="s">
        <v>250</v>
      </c>
      <c r="E48" s="299"/>
      <c r="F48" s="299"/>
      <c r="G48" s="299"/>
      <c r="H48" s="299"/>
      <c r="I48" s="299"/>
      <c r="J48" s="299"/>
      <c r="K48" s="301"/>
      <c r="L48" s="299"/>
      <c r="M48" s="299"/>
      <c r="N48" s="380"/>
      <c r="R48" s="12"/>
      <c r="S48" s="12"/>
      <c r="T48" s="12"/>
    </row>
    <row r="49" spans="1:22" ht="29.15" customHeight="1" x14ac:dyDescent="0.35">
      <c r="A49" s="316" t="s">
        <v>368</v>
      </c>
      <c r="B49" s="307" t="s">
        <v>123</v>
      </c>
      <c r="C49" s="86" t="s">
        <v>369</v>
      </c>
      <c r="D49" s="86" t="s">
        <v>254</v>
      </c>
      <c r="E49" s="310" t="s">
        <v>101</v>
      </c>
      <c r="F49" s="310" t="s">
        <v>101</v>
      </c>
      <c r="G49" s="310" t="s">
        <v>101</v>
      </c>
      <c r="H49" s="310" t="s">
        <v>101</v>
      </c>
      <c r="I49" s="310" t="s">
        <v>101</v>
      </c>
      <c r="J49" s="310" t="s">
        <v>159</v>
      </c>
      <c r="K49" s="319" t="s">
        <v>570</v>
      </c>
      <c r="L49" s="310" t="s">
        <v>254</v>
      </c>
      <c r="M49" s="310"/>
      <c r="N49" s="374"/>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17"/>
      <c r="B50" s="308"/>
      <c r="C50" s="24" t="s">
        <v>370</v>
      </c>
      <c r="D50" s="24" t="s">
        <v>254</v>
      </c>
      <c r="E50" s="298"/>
      <c r="F50" s="298"/>
      <c r="G50" s="298"/>
      <c r="H50" s="298"/>
      <c r="I50" s="298"/>
      <c r="J50" s="298"/>
      <c r="K50" s="236"/>
      <c r="L50" s="298"/>
      <c r="M50" s="298"/>
      <c r="N50" s="375"/>
      <c r="R50" s="12"/>
      <c r="S50" s="12"/>
      <c r="T50" s="12"/>
    </row>
    <row r="51" spans="1:22" x14ac:dyDescent="0.35">
      <c r="A51" s="317"/>
      <c r="B51" s="308"/>
      <c r="C51" s="97" t="s">
        <v>371</v>
      </c>
      <c r="D51" s="24" t="s">
        <v>254</v>
      </c>
      <c r="E51" s="298"/>
      <c r="F51" s="298"/>
      <c r="G51" s="298"/>
      <c r="H51" s="298"/>
      <c r="I51" s="298"/>
      <c r="J51" s="298"/>
      <c r="K51" s="236"/>
      <c r="L51" s="298"/>
      <c r="M51" s="298"/>
      <c r="N51" s="375"/>
      <c r="R51" s="12"/>
      <c r="S51" s="12"/>
      <c r="T51" s="12"/>
    </row>
    <row r="52" spans="1:22" x14ac:dyDescent="0.35">
      <c r="A52" s="317"/>
      <c r="B52" s="308"/>
      <c r="C52" s="24" t="s">
        <v>372</v>
      </c>
      <c r="D52" s="24" t="s">
        <v>254</v>
      </c>
      <c r="E52" s="298"/>
      <c r="F52" s="298"/>
      <c r="G52" s="298"/>
      <c r="H52" s="298"/>
      <c r="I52" s="298"/>
      <c r="J52" s="298"/>
      <c r="K52" s="236"/>
      <c r="L52" s="298"/>
      <c r="M52" s="298"/>
      <c r="N52" s="375"/>
      <c r="R52" s="12"/>
      <c r="S52" s="12"/>
      <c r="T52" s="12"/>
    </row>
    <row r="53" spans="1:22" ht="17.5" customHeight="1" thickBot="1" x14ac:dyDescent="0.4">
      <c r="A53" s="322"/>
      <c r="B53" s="309"/>
      <c r="C53" s="88" t="s">
        <v>373</v>
      </c>
      <c r="D53" s="121" t="s">
        <v>254</v>
      </c>
      <c r="E53" s="299"/>
      <c r="F53" s="299"/>
      <c r="G53" s="299"/>
      <c r="H53" s="299"/>
      <c r="I53" s="299"/>
      <c r="J53" s="299"/>
      <c r="K53" s="301"/>
      <c r="L53" s="299"/>
      <c r="M53" s="299"/>
      <c r="N53" s="376"/>
      <c r="R53" s="12"/>
      <c r="S53" s="12"/>
      <c r="T53" s="12"/>
    </row>
    <row r="54" spans="1:22" ht="37.5" customHeight="1" x14ac:dyDescent="0.35">
      <c r="A54" s="316" t="s">
        <v>374</v>
      </c>
      <c r="B54" s="307" t="s">
        <v>124</v>
      </c>
      <c r="C54" s="95" t="s">
        <v>375</v>
      </c>
      <c r="D54" s="86" t="s">
        <v>254</v>
      </c>
      <c r="E54" s="310" t="s">
        <v>101</v>
      </c>
      <c r="F54" s="310" t="s">
        <v>101</v>
      </c>
      <c r="G54" s="310" t="s">
        <v>101</v>
      </c>
      <c r="H54" s="310" t="s">
        <v>101</v>
      </c>
      <c r="I54" s="310" t="s">
        <v>101</v>
      </c>
      <c r="J54" s="310" t="s">
        <v>159</v>
      </c>
      <c r="K54" s="319" t="s">
        <v>570</v>
      </c>
      <c r="L54" s="310" t="s">
        <v>254</v>
      </c>
      <c r="M54" s="310"/>
      <c r="N54" s="374"/>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27.65" customHeight="1" x14ac:dyDescent="0.35">
      <c r="A55" s="317"/>
      <c r="B55" s="308"/>
      <c r="C55" s="94" t="s">
        <v>376</v>
      </c>
      <c r="D55" s="24" t="s">
        <v>254</v>
      </c>
      <c r="E55" s="298"/>
      <c r="F55" s="298"/>
      <c r="G55" s="298"/>
      <c r="H55" s="298"/>
      <c r="I55" s="298"/>
      <c r="J55" s="298"/>
      <c r="K55" s="236"/>
      <c r="L55" s="298"/>
      <c r="M55" s="298"/>
      <c r="N55" s="375"/>
      <c r="R55" s="12"/>
      <c r="S55" s="12"/>
      <c r="T55" s="12"/>
    </row>
    <row r="56" spans="1:22" ht="29.5" thickBot="1" x14ac:dyDescent="0.4">
      <c r="A56" s="322"/>
      <c r="B56" s="309"/>
      <c r="C56" s="90" t="s">
        <v>377</v>
      </c>
      <c r="D56" s="88" t="s">
        <v>254</v>
      </c>
      <c r="E56" s="299"/>
      <c r="F56" s="299"/>
      <c r="G56" s="299"/>
      <c r="H56" s="299"/>
      <c r="I56" s="299"/>
      <c r="J56" s="299"/>
      <c r="K56" s="301"/>
      <c r="L56" s="299"/>
      <c r="M56" s="299"/>
      <c r="N56" s="376"/>
      <c r="R56" s="12"/>
      <c r="S56" s="12"/>
      <c r="T56" s="12"/>
    </row>
    <row r="57" spans="1:22" ht="14.5" customHeight="1" x14ac:dyDescent="0.35">
      <c r="A57" s="316" t="s">
        <v>378</v>
      </c>
      <c r="B57" s="307" t="s">
        <v>125</v>
      </c>
      <c r="C57" s="86" t="s">
        <v>379</v>
      </c>
      <c r="D57" s="86" t="s">
        <v>254</v>
      </c>
      <c r="E57" s="310" t="s">
        <v>101</v>
      </c>
      <c r="F57" s="310" t="s">
        <v>101</v>
      </c>
      <c r="G57" s="310" t="s">
        <v>101</v>
      </c>
      <c r="H57" s="310" t="s">
        <v>101</v>
      </c>
      <c r="I57" s="310" t="s">
        <v>101</v>
      </c>
      <c r="J57" s="310" t="s">
        <v>159</v>
      </c>
      <c r="K57" s="319" t="s">
        <v>703</v>
      </c>
      <c r="L57" s="310" t="s">
        <v>254</v>
      </c>
      <c r="M57" s="310"/>
      <c r="N57" s="374"/>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17"/>
      <c r="B58" s="308"/>
      <c r="C58" s="24" t="s">
        <v>380</v>
      </c>
      <c r="D58" s="24" t="s">
        <v>254</v>
      </c>
      <c r="E58" s="298"/>
      <c r="F58" s="298"/>
      <c r="G58" s="298"/>
      <c r="H58" s="298"/>
      <c r="I58" s="298"/>
      <c r="J58" s="298"/>
      <c r="K58" s="236"/>
      <c r="L58" s="298"/>
      <c r="M58" s="298"/>
      <c r="N58" s="375"/>
      <c r="R58" s="12"/>
      <c r="S58" s="12"/>
      <c r="T58" s="12"/>
    </row>
    <row r="59" spans="1:22" x14ac:dyDescent="0.35">
      <c r="A59" s="317"/>
      <c r="B59" s="308"/>
      <c r="C59" s="24" t="s">
        <v>381</v>
      </c>
      <c r="D59" s="24" t="s">
        <v>254</v>
      </c>
      <c r="E59" s="298"/>
      <c r="F59" s="298"/>
      <c r="G59" s="298"/>
      <c r="H59" s="298"/>
      <c r="I59" s="298"/>
      <c r="J59" s="298"/>
      <c r="K59" s="236"/>
      <c r="L59" s="298"/>
      <c r="M59" s="298"/>
      <c r="N59" s="375"/>
      <c r="R59" s="12"/>
      <c r="S59" s="12"/>
      <c r="T59" s="12"/>
    </row>
    <row r="60" spans="1:22" x14ac:dyDescent="0.35">
      <c r="A60" s="317"/>
      <c r="B60" s="308"/>
      <c r="C60" s="24" t="s">
        <v>382</v>
      </c>
      <c r="D60" s="24" t="s">
        <v>254</v>
      </c>
      <c r="E60" s="298"/>
      <c r="F60" s="298"/>
      <c r="G60" s="298"/>
      <c r="H60" s="298"/>
      <c r="I60" s="298"/>
      <c r="J60" s="298"/>
      <c r="K60" s="236"/>
      <c r="L60" s="298"/>
      <c r="M60" s="298"/>
      <c r="N60" s="375"/>
      <c r="R60" s="12"/>
      <c r="S60" s="12"/>
      <c r="T60" s="12"/>
    </row>
    <row r="61" spans="1:22" x14ac:dyDescent="0.35">
      <c r="A61" s="317"/>
      <c r="B61" s="308"/>
      <c r="C61" s="24" t="s">
        <v>383</v>
      </c>
      <c r="D61" s="24" t="s">
        <v>254</v>
      </c>
      <c r="E61" s="298"/>
      <c r="F61" s="298"/>
      <c r="G61" s="298"/>
      <c r="H61" s="298"/>
      <c r="I61" s="298"/>
      <c r="J61" s="298"/>
      <c r="K61" s="236"/>
      <c r="L61" s="298"/>
      <c r="M61" s="298"/>
      <c r="N61" s="375"/>
      <c r="R61" s="12"/>
      <c r="S61" s="12"/>
      <c r="T61" s="12"/>
    </row>
    <row r="62" spans="1:22" x14ac:dyDescent="0.35">
      <c r="A62" s="317"/>
      <c r="B62" s="308"/>
      <c r="C62" s="24" t="s">
        <v>384</v>
      </c>
      <c r="D62" s="24" t="s">
        <v>254</v>
      </c>
      <c r="E62" s="298"/>
      <c r="F62" s="298"/>
      <c r="G62" s="298"/>
      <c r="H62" s="298"/>
      <c r="I62" s="298"/>
      <c r="J62" s="298"/>
      <c r="K62" s="236"/>
      <c r="L62" s="298"/>
      <c r="M62" s="298"/>
      <c r="N62" s="375"/>
      <c r="R62" s="12"/>
      <c r="S62" s="12"/>
      <c r="T62" s="12"/>
    </row>
    <row r="63" spans="1:22" ht="29" x14ac:dyDescent="0.35">
      <c r="A63" s="317"/>
      <c r="B63" s="308"/>
      <c r="C63" s="24" t="s">
        <v>385</v>
      </c>
      <c r="D63" s="24" t="s">
        <v>254</v>
      </c>
      <c r="E63" s="298"/>
      <c r="F63" s="298"/>
      <c r="G63" s="298"/>
      <c r="H63" s="298"/>
      <c r="I63" s="298"/>
      <c r="J63" s="298"/>
      <c r="K63" s="236"/>
      <c r="L63" s="298"/>
      <c r="M63" s="298"/>
      <c r="N63" s="375"/>
      <c r="R63" s="12"/>
      <c r="S63" s="12"/>
      <c r="T63" s="12"/>
    </row>
    <row r="64" spans="1:22" ht="15" thickBot="1" x14ac:dyDescent="0.4">
      <c r="A64" s="322"/>
      <c r="B64" s="309"/>
      <c r="C64" s="88" t="s">
        <v>386</v>
      </c>
      <c r="D64" s="88" t="s">
        <v>254</v>
      </c>
      <c r="E64" s="299"/>
      <c r="F64" s="299"/>
      <c r="G64" s="299"/>
      <c r="H64" s="299"/>
      <c r="I64" s="299"/>
      <c r="J64" s="299"/>
      <c r="K64" s="301"/>
      <c r="L64" s="299"/>
      <c r="M64" s="299"/>
      <c r="N64" s="376"/>
      <c r="R64" s="12"/>
      <c r="S64" s="12"/>
      <c r="T64" s="12"/>
    </row>
    <row r="65" spans="1:22" ht="14.5" customHeight="1" x14ac:dyDescent="0.35">
      <c r="A65" s="316" t="s">
        <v>387</v>
      </c>
      <c r="B65" s="307" t="s">
        <v>126</v>
      </c>
      <c r="C65" s="85" t="s">
        <v>452</v>
      </c>
      <c r="D65" s="86" t="s">
        <v>254</v>
      </c>
      <c r="E65" s="310" t="s">
        <v>101</v>
      </c>
      <c r="F65" s="310" t="s">
        <v>101</v>
      </c>
      <c r="G65" s="310" t="s">
        <v>101</v>
      </c>
      <c r="H65" s="310" t="s">
        <v>101</v>
      </c>
      <c r="I65" s="310" t="s">
        <v>101</v>
      </c>
      <c r="J65" s="310" t="s">
        <v>159</v>
      </c>
      <c r="K65" s="319" t="s">
        <v>570</v>
      </c>
      <c r="L65" s="310" t="s">
        <v>254</v>
      </c>
      <c r="M65" s="310"/>
      <c r="N65" s="374"/>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17"/>
      <c r="B66" s="308"/>
      <c r="C66" s="83" t="s">
        <v>389</v>
      </c>
      <c r="D66" s="24" t="s">
        <v>254</v>
      </c>
      <c r="E66" s="298"/>
      <c r="F66" s="298"/>
      <c r="G66" s="298"/>
      <c r="H66" s="298"/>
      <c r="I66" s="298"/>
      <c r="J66" s="298"/>
      <c r="K66" s="236"/>
      <c r="L66" s="298"/>
      <c r="M66" s="298"/>
      <c r="N66" s="375"/>
      <c r="R66" s="12"/>
      <c r="S66" s="12"/>
      <c r="T66" s="12"/>
    </row>
    <row r="67" spans="1:22" ht="29" x14ac:dyDescent="0.35">
      <c r="A67" s="317"/>
      <c r="B67" s="308"/>
      <c r="C67" s="83" t="s">
        <v>390</v>
      </c>
      <c r="D67" s="24" t="s">
        <v>254</v>
      </c>
      <c r="E67" s="298"/>
      <c r="F67" s="298"/>
      <c r="G67" s="298"/>
      <c r="H67" s="298"/>
      <c r="I67" s="298"/>
      <c r="J67" s="298"/>
      <c r="K67" s="236"/>
      <c r="L67" s="298"/>
      <c r="M67" s="298"/>
      <c r="N67" s="375"/>
      <c r="R67" s="12"/>
      <c r="S67" s="12"/>
      <c r="T67" s="12"/>
    </row>
    <row r="68" spans="1:22" x14ac:dyDescent="0.35">
      <c r="A68" s="317"/>
      <c r="B68" s="308"/>
      <c r="C68" s="83" t="s">
        <v>391</v>
      </c>
      <c r="D68" s="24" t="s">
        <v>254</v>
      </c>
      <c r="E68" s="298"/>
      <c r="F68" s="298"/>
      <c r="G68" s="298"/>
      <c r="H68" s="298"/>
      <c r="I68" s="298"/>
      <c r="J68" s="298"/>
      <c r="K68" s="236"/>
      <c r="L68" s="298"/>
      <c r="M68" s="298"/>
      <c r="N68" s="375"/>
      <c r="R68" s="12"/>
      <c r="S68" s="12"/>
      <c r="T68" s="12"/>
    </row>
    <row r="69" spans="1:22" ht="21.65" customHeight="1" x14ac:dyDescent="0.35">
      <c r="A69" s="317"/>
      <c r="B69" s="308"/>
      <c r="C69" s="83" t="s">
        <v>454</v>
      </c>
      <c r="D69" s="24" t="s">
        <v>254</v>
      </c>
      <c r="E69" s="298"/>
      <c r="F69" s="298"/>
      <c r="G69" s="298"/>
      <c r="H69" s="298"/>
      <c r="I69" s="298"/>
      <c r="J69" s="298"/>
      <c r="K69" s="236"/>
      <c r="L69" s="298"/>
      <c r="M69" s="298"/>
      <c r="N69" s="375"/>
      <c r="R69" s="12"/>
      <c r="S69" s="12"/>
      <c r="T69" s="12"/>
    </row>
    <row r="70" spans="1:22" ht="17.149999999999999" customHeight="1" x14ac:dyDescent="0.35">
      <c r="A70" s="317"/>
      <c r="B70" s="308"/>
      <c r="C70" s="83" t="s">
        <v>393</v>
      </c>
      <c r="D70" s="24" t="s">
        <v>254</v>
      </c>
      <c r="E70" s="298"/>
      <c r="F70" s="298"/>
      <c r="G70" s="298"/>
      <c r="H70" s="298"/>
      <c r="I70" s="298"/>
      <c r="J70" s="298"/>
      <c r="K70" s="236"/>
      <c r="L70" s="298"/>
      <c r="M70" s="298"/>
      <c r="N70" s="375"/>
      <c r="R70" s="12"/>
      <c r="S70" s="12"/>
      <c r="T70" s="12"/>
    </row>
    <row r="71" spans="1:22" ht="22.5" customHeight="1" thickBot="1" x14ac:dyDescent="0.4">
      <c r="A71" s="322"/>
      <c r="B71" s="309"/>
      <c r="C71" s="93" t="s">
        <v>394</v>
      </c>
      <c r="D71" s="88" t="s">
        <v>254</v>
      </c>
      <c r="E71" s="299"/>
      <c r="F71" s="299"/>
      <c r="G71" s="299"/>
      <c r="H71" s="299"/>
      <c r="I71" s="299"/>
      <c r="J71" s="299"/>
      <c r="K71" s="301"/>
      <c r="L71" s="299"/>
      <c r="M71" s="299"/>
      <c r="N71" s="376"/>
      <c r="R71" s="12"/>
      <c r="S71" s="12"/>
      <c r="T71" s="12"/>
    </row>
    <row r="72" spans="1:22" ht="14.5" customHeight="1" x14ac:dyDescent="0.35">
      <c r="A72" s="316" t="s">
        <v>395</v>
      </c>
      <c r="B72" s="307" t="s">
        <v>127</v>
      </c>
      <c r="C72" s="85" t="s">
        <v>396</v>
      </c>
      <c r="D72" s="86" t="s">
        <v>250</v>
      </c>
      <c r="E72" s="310" t="s">
        <v>418</v>
      </c>
      <c r="F72" s="310" t="s">
        <v>419</v>
      </c>
      <c r="G72" s="310" t="s">
        <v>424</v>
      </c>
      <c r="H72" s="310" t="s">
        <v>421</v>
      </c>
      <c r="I72" s="310" t="s">
        <v>422</v>
      </c>
      <c r="J72" s="310" t="s">
        <v>164</v>
      </c>
      <c r="K72" s="311" t="s">
        <v>667</v>
      </c>
      <c r="L72" s="310" t="s">
        <v>254</v>
      </c>
      <c r="M72" s="325"/>
      <c r="N72" s="382"/>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17"/>
      <c r="B73" s="308"/>
      <c r="C73" s="83" t="s">
        <v>397</v>
      </c>
      <c r="D73" s="24" t="s">
        <v>254</v>
      </c>
      <c r="E73" s="298"/>
      <c r="F73" s="298"/>
      <c r="G73" s="298"/>
      <c r="H73" s="298"/>
      <c r="I73" s="298"/>
      <c r="J73" s="298"/>
      <c r="K73" s="312"/>
      <c r="L73" s="298"/>
      <c r="M73" s="326"/>
      <c r="N73" s="383"/>
      <c r="R73" s="12"/>
      <c r="S73" s="12"/>
      <c r="T73" s="12"/>
    </row>
    <row r="74" spans="1:22" x14ac:dyDescent="0.35">
      <c r="A74" s="317"/>
      <c r="B74" s="308"/>
      <c r="C74" s="83" t="s">
        <v>398</v>
      </c>
      <c r="D74" s="24" t="s">
        <v>250</v>
      </c>
      <c r="E74" s="298"/>
      <c r="F74" s="298"/>
      <c r="G74" s="298"/>
      <c r="H74" s="298"/>
      <c r="I74" s="298"/>
      <c r="J74" s="298"/>
      <c r="K74" s="312"/>
      <c r="L74" s="298"/>
      <c r="M74" s="326"/>
      <c r="N74" s="383"/>
      <c r="R74" s="12"/>
      <c r="S74" s="12"/>
      <c r="T74" s="12"/>
    </row>
    <row r="75" spans="1:22" x14ac:dyDescent="0.35">
      <c r="A75" s="317"/>
      <c r="B75" s="308"/>
      <c r="C75" s="83" t="s">
        <v>399</v>
      </c>
      <c r="D75" s="24" t="s">
        <v>254</v>
      </c>
      <c r="E75" s="298"/>
      <c r="F75" s="298"/>
      <c r="G75" s="298"/>
      <c r="H75" s="298"/>
      <c r="I75" s="298"/>
      <c r="J75" s="298"/>
      <c r="K75" s="312"/>
      <c r="L75" s="298"/>
      <c r="M75" s="326"/>
      <c r="N75" s="383"/>
      <c r="R75" s="12"/>
      <c r="S75" s="12"/>
      <c r="T75" s="12"/>
    </row>
    <row r="76" spans="1:22" ht="90.65" customHeight="1" thickBot="1" x14ac:dyDescent="0.4">
      <c r="A76" s="322"/>
      <c r="B76" s="309"/>
      <c r="C76" s="87" t="s">
        <v>400</v>
      </c>
      <c r="D76" s="88" t="s">
        <v>254</v>
      </c>
      <c r="E76" s="299"/>
      <c r="F76" s="299"/>
      <c r="G76" s="299"/>
      <c r="H76" s="299"/>
      <c r="I76" s="299"/>
      <c r="J76" s="299"/>
      <c r="K76" s="313"/>
      <c r="L76" s="299"/>
      <c r="M76" s="397"/>
      <c r="N76" s="384"/>
      <c r="R76" s="12"/>
      <c r="S76" s="12"/>
      <c r="T76" s="12"/>
    </row>
    <row r="77" spans="1:22" ht="29.5" customHeight="1" x14ac:dyDescent="0.35">
      <c r="A77" s="323" t="s">
        <v>401</v>
      </c>
      <c r="B77" s="307" t="s">
        <v>128</v>
      </c>
      <c r="C77" s="85" t="s">
        <v>402</v>
      </c>
      <c r="D77" s="79" t="s">
        <v>250</v>
      </c>
      <c r="E77" s="310" t="s">
        <v>418</v>
      </c>
      <c r="F77" s="310" t="s">
        <v>441</v>
      </c>
      <c r="G77" s="310" t="s">
        <v>424</v>
      </c>
      <c r="H77" s="310" t="s">
        <v>421</v>
      </c>
      <c r="I77" s="310" t="s">
        <v>557</v>
      </c>
      <c r="J77" s="310" t="s">
        <v>157</v>
      </c>
      <c r="K77" s="319" t="s">
        <v>668</v>
      </c>
      <c r="L77" s="310" t="s">
        <v>254</v>
      </c>
      <c r="M77" s="310"/>
      <c r="N77" s="374" t="s">
        <v>669</v>
      </c>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xml:space="preserve">IIA13:The explicit mention of avoiding greenfield land where possible for future housing development could help to enhance the potential effect for IIA13. 
</v>
      </c>
    </row>
    <row r="78" spans="1:22" x14ac:dyDescent="0.35">
      <c r="A78" s="305"/>
      <c r="B78" s="308"/>
      <c r="C78" s="83" t="s">
        <v>403</v>
      </c>
      <c r="D78" s="82" t="s">
        <v>250</v>
      </c>
      <c r="E78" s="298"/>
      <c r="F78" s="298"/>
      <c r="G78" s="298"/>
      <c r="H78" s="298"/>
      <c r="I78" s="298"/>
      <c r="J78" s="298"/>
      <c r="K78" s="236"/>
      <c r="L78" s="298"/>
      <c r="M78" s="298"/>
      <c r="N78" s="375"/>
      <c r="R78" s="12"/>
      <c r="S78" s="12"/>
      <c r="T78" s="12"/>
    </row>
    <row r="79" spans="1:22" x14ac:dyDescent="0.35">
      <c r="A79" s="305"/>
      <c r="B79" s="308"/>
      <c r="C79" s="83" t="s">
        <v>404</v>
      </c>
      <c r="D79" s="3" t="s">
        <v>254</v>
      </c>
      <c r="E79" s="298"/>
      <c r="F79" s="298"/>
      <c r="G79" s="298"/>
      <c r="H79" s="298"/>
      <c r="I79" s="298"/>
      <c r="J79" s="298"/>
      <c r="K79" s="236"/>
      <c r="L79" s="298"/>
      <c r="M79" s="298"/>
      <c r="N79" s="375"/>
      <c r="R79" s="12"/>
      <c r="S79" s="12"/>
      <c r="T79" s="12"/>
    </row>
    <row r="80" spans="1:22" x14ac:dyDescent="0.35">
      <c r="A80" s="305"/>
      <c r="B80" s="308"/>
      <c r="C80" s="84" t="s">
        <v>405</v>
      </c>
      <c r="D80" s="3" t="s">
        <v>254</v>
      </c>
      <c r="E80" s="298"/>
      <c r="F80" s="298"/>
      <c r="G80" s="298"/>
      <c r="H80" s="298"/>
      <c r="I80" s="298"/>
      <c r="J80" s="298"/>
      <c r="K80" s="236"/>
      <c r="L80" s="298"/>
      <c r="M80" s="298"/>
      <c r="N80" s="375"/>
      <c r="R80" s="12"/>
      <c r="S80" s="12"/>
      <c r="T80" s="12"/>
    </row>
    <row r="81" spans="1:22" ht="29" x14ac:dyDescent="0.35">
      <c r="A81" s="305"/>
      <c r="B81" s="308"/>
      <c r="C81" s="84" t="s">
        <v>406</v>
      </c>
      <c r="D81" s="3" t="s">
        <v>254</v>
      </c>
      <c r="E81" s="298"/>
      <c r="F81" s="298"/>
      <c r="G81" s="298"/>
      <c r="H81" s="298"/>
      <c r="I81" s="298"/>
      <c r="J81" s="298"/>
      <c r="K81" s="236"/>
      <c r="L81" s="298"/>
      <c r="M81" s="298"/>
      <c r="N81" s="375"/>
      <c r="R81" s="12"/>
      <c r="S81" s="12"/>
      <c r="T81" s="12"/>
    </row>
    <row r="82" spans="1:22" ht="29" x14ac:dyDescent="0.35">
      <c r="A82" s="305"/>
      <c r="B82" s="308"/>
      <c r="C82" s="84" t="s">
        <v>407</v>
      </c>
      <c r="D82" s="3" t="s">
        <v>254</v>
      </c>
      <c r="E82" s="298"/>
      <c r="F82" s="298"/>
      <c r="G82" s="298"/>
      <c r="H82" s="298"/>
      <c r="I82" s="298"/>
      <c r="J82" s="298"/>
      <c r="K82" s="236"/>
      <c r="L82" s="298"/>
      <c r="M82" s="298"/>
      <c r="N82" s="375"/>
      <c r="R82" s="12"/>
      <c r="S82" s="12"/>
      <c r="T82" s="12"/>
    </row>
    <row r="83" spans="1:22" ht="29.5" customHeight="1" thickBot="1" x14ac:dyDescent="0.4">
      <c r="A83" s="306"/>
      <c r="B83" s="309"/>
      <c r="C83" s="90" t="s">
        <v>408</v>
      </c>
      <c r="D83" s="80" t="s">
        <v>254</v>
      </c>
      <c r="E83" s="299"/>
      <c r="F83" s="299"/>
      <c r="G83" s="299"/>
      <c r="H83" s="299"/>
      <c r="I83" s="299"/>
      <c r="J83" s="299"/>
      <c r="K83" s="301"/>
      <c r="L83" s="299"/>
      <c r="M83" s="299"/>
      <c r="N83" s="376"/>
      <c r="R83" s="12"/>
      <c r="S83" s="12"/>
      <c r="T83" s="12"/>
    </row>
    <row r="84" spans="1:22" ht="14.5" customHeight="1" x14ac:dyDescent="0.35">
      <c r="A84" s="323" t="s">
        <v>409</v>
      </c>
      <c r="B84" s="307" t="s">
        <v>129</v>
      </c>
      <c r="C84" s="99" t="s">
        <v>410</v>
      </c>
      <c r="D84" s="79" t="s">
        <v>254</v>
      </c>
      <c r="E84" s="310" t="s">
        <v>101</v>
      </c>
      <c r="F84" s="310" t="s">
        <v>101</v>
      </c>
      <c r="G84" s="310" t="s">
        <v>101</v>
      </c>
      <c r="H84" s="310" t="s">
        <v>101</v>
      </c>
      <c r="I84" s="310" t="s">
        <v>101</v>
      </c>
      <c r="J84" s="310" t="s">
        <v>159</v>
      </c>
      <c r="K84" s="319" t="s">
        <v>570</v>
      </c>
      <c r="L84" s="310" t="s">
        <v>254</v>
      </c>
      <c r="M84" s="310"/>
      <c r="N84" s="374"/>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82" t="s">
        <v>254</v>
      </c>
      <c r="E85" s="298"/>
      <c r="F85" s="298"/>
      <c r="G85" s="298"/>
      <c r="H85" s="298"/>
      <c r="I85" s="298"/>
      <c r="J85" s="298"/>
      <c r="K85" s="236"/>
      <c r="L85" s="298"/>
      <c r="M85" s="298"/>
      <c r="N85" s="375"/>
      <c r="R85" s="12"/>
      <c r="S85" s="12"/>
      <c r="T85" s="12"/>
    </row>
    <row r="86" spans="1:22" x14ac:dyDescent="0.35">
      <c r="A86" s="305"/>
      <c r="B86" s="308"/>
      <c r="C86" s="84" t="s">
        <v>412</v>
      </c>
      <c r="D86" s="82" t="s">
        <v>254</v>
      </c>
      <c r="E86" s="298"/>
      <c r="F86" s="298"/>
      <c r="G86" s="298"/>
      <c r="H86" s="298"/>
      <c r="I86" s="298"/>
      <c r="J86" s="298"/>
      <c r="K86" s="236"/>
      <c r="L86" s="298"/>
      <c r="M86" s="298"/>
      <c r="N86" s="375"/>
      <c r="R86" s="12"/>
      <c r="S86" s="12"/>
      <c r="T86" s="12"/>
    </row>
    <row r="87" spans="1:22" ht="15" thickBot="1" x14ac:dyDescent="0.4">
      <c r="A87" s="306"/>
      <c r="B87" s="309"/>
      <c r="C87" s="87" t="s">
        <v>413</v>
      </c>
      <c r="D87" s="120" t="s">
        <v>254</v>
      </c>
      <c r="E87" s="299"/>
      <c r="F87" s="299"/>
      <c r="G87" s="299"/>
      <c r="H87" s="299"/>
      <c r="I87" s="299"/>
      <c r="J87" s="299"/>
      <c r="K87" s="301"/>
      <c r="L87" s="299"/>
      <c r="M87" s="299"/>
      <c r="N87" s="376"/>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xml:space="preserve">IIA5: There is potential for a positive effect IIA5 for this alternative, as it aims to deliver 12,829 homes across Harrow. However, it is noted that this is unlikely to meet the identified housing need for the Borough over the plan period including the need for affordable and family sized homes, hence a potential significant negative effect has been recorded.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292" t="s">
        <v>704</v>
      </c>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41" t="str">
        <f>V8&amp;V18&amp;V20&amp;V28&amp;V36&amp;V42&amp;V47&amp;V49&amp;V54&amp;V57&amp;V65&amp;V72&amp;V77&amp;V84</f>
        <v xml:space="preserve">IIA13:The explicit mention of avoiding greenfield land where possible for future housing development could help to enhance the potential effect for IIA13. 
</v>
      </c>
      <c r="B98" s="342"/>
      <c r="C98" s="342"/>
      <c r="D98" s="342"/>
      <c r="E98" s="342"/>
      <c r="F98" s="342"/>
      <c r="G98" s="342"/>
      <c r="H98" s="342"/>
      <c r="I98" s="342"/>
      <c r="J98" s="342"/>
      <c r="K98" s="342"/>
      <c r="L98" s="342"/>
      <c r="M98" s="342"/>
      <c r="N98" s="343"/>
    </row>
  </sheetData>
  <sheetProtection algorithmName="SHA-512" hashValue="bl0RCjgOogXmyC+s7TjdSGbteikQ3a2TXEZ5kxA+bqHwaaM4wfPlBJIpRg0vbLdbGmIQN7gTNJ1zahZr+EIDHA==" saltValue="rzl+rKhYQHQTrjQ+91oaOw==" spinCount="100000" sheet="1" objects="1" scenarios="1"/>
  <autoFilter ref="A7:M87" xr:uid="{D2C47CAF-421C-4D58-AA7A-22430CCF83D7}"/>
  <mergeCells count="183">
    <mergeCell ref="A98:N98"/>
    <mergeCell ref="A92:N92"/>
    <mergeCell ref="A93:N93"/>
    <mergeCell ref="A94:N94"/>
    <mergeCell ref="A95:N95"/>
    <mergeCell ref="A96:N96"/>
    <mergeCell ref="A97:N97"/>
    <mergeCell ref="L84:L87"/>
    <mergeCell ref="M84:M87"/>
    <mergeCell ref="N84:N87"/>
    <mergeCell ref="A89:N89"/>
    <mergeCell ref="A90:N90"/>
    <mergeCell ref="A91:N91"/>
    <mergeCell ref="A84:A87"/>
    <mergeCell ref="B84:B87"/>
    <mergeCell ref="E84:E87"/>
    <mergeCell ref="F84:F87"/>
    <mergeCell ref="G84:G87"/>
    <mergeCell ref="H84:H87"/>
    <mergeCell ref="I84:I87"/>
    <mergeCell ref="J84:J87"/>
    <mergeCell ref="K84:K8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s>
  <conditionalFormatting sqref="C50:C53">
    <cfRule type="expression" dxfId="3875" priority="27">
      <formula>$D50="No"</formula>
    </cfRule>
  </conditionalFormatting>
  <conditionalFormatting sqref="C8:D87">
    <cfRule type="expression" dxfId="3874" priority="1">
      <formula>$D8="No"</formula>
    </cfRule>
  </conditionalFormatting>
  <conditionalFormatting sqref="J8">
    <cfRule type="cellIs" dxfId="3873" priority="2" operator="equal">
      <formula>"Significant Negative"</formula>
    </cfRule>
    <cfRule type="cellIs" dxfId="3872" priority="3" operator="equal">
      <formula>"Minor Negative"</formula>
    </cfRule>
    <cfRule type="cellIs" dxfId="3871" priority="4" operator="equal">
      <formula>"Uncertain"</formula>
    </cfRule>
    <cfRule type="cellIs" dxfId="3870" priority="5" operator="equal">
      <formula>"Neutral"</formula>
    </cfRule>
    <cfRule type="cellIs" dxfId="3869" priority="6" operator="equal">
      <formula>"Minor Positive"</formula>
    </cfRule>
    <cfRule type="cellIs" dxfId="3868" priority="7" operator="equal">
      <formula>"Significant Positive"</formula>
    </cfRule>
  </conditionalFormatting>
  <conditionalFormatting sqref="J18 J28">
    <cfRule type="cellIs" dxfId="3867" priority="61" operator="equal">
      <formula>"Uncertain"</formula>
    </cfRule>
    <cfRule type="cellIs" dxfId="3866" priority="60" operator="equal">
      <formula>"Minor Negative"</formula>
    </cfRule>
    <cfRule type="cellIs" dxfId="3865" priority="59" operator="equal">
      <formula>"Significant Negative"</formula>
    </cfRule>
    <cfRule type="cellIs" dxfId="3864" priority="64" operator="equal">
      <formula>"Significant Positive"</formula>
    </cfRule>
    <cfRule type="cellIs" dxfId="3863" priority="63" operator="equal">
      <formula>"Minor Positive"</formula>
    </cfRule>
    <cfRule type="cellIs" dxfId="3862" priority="62" operator="equal">
      <formula>"Neutral"</formula>
    </cfRule>
  </conditionalFormatting>
  <conditionalFormatting sqref="J20">
    <cfRule type="cellIs" dxfId="3861" priority="47" operator="equal">
      <formula>"Significant Negative"</formula>
    </cfRule>
    <cfRule type="cellIs" dxfId="3860" priority="48" operator="equal">
      <formula>"Minor Negative"</formula>
    </cfRule>
    <cfRule type="cellIs" dxfId="3859" priority="49" operator="equal">
      <formula>"Uncertain"</formula>
    </cfRule>
    <cfRule type="cellIs" dxfId="3858" priority="50" operator="equal">
      <formula>"Neutral"</formula>
    </cfRule>
    <cfRule type="cellIs" dxfId="3857" priority="51" operator="equal">
      <formula>"Minor Positive"</formula>
    </cfRule>
    <cfRule type="cellIs" dxfId="3856" priority="52" operator="equal">
      <formula>"Significant Positive"</formula>
    </cfRule>
  </conditionalFormatting>
  <conditionalFormatting sqref="J36">
    <cfRule type="cellIs" dxfId="3855" priority="41" operator="equal">
      <formula>"Significant Negative"</formula>
    </cfRule>
    <cfRule type="cellIs" dxfId="3854" priority="42" operator="equal">
      <formula>"Minor Negative"</formula>
    </cfRule>
    <cfRule type="cellIs" dxfId="3853" priority="43" operator="equal">
      <formula>"Uncertain"</formula>
    </cfRule>
    <cfRule type="cellIs" dxfId="3852" priority="44" operator="equal">
      <formula>"Neutral"</formula>
    </cfRule>
    <cfRule type="cellIs" dxfId="3851" priority="45" operator="equal">
      <formula>"Minor Positive"</formula>
    </cfRule>
    <cfRule type="cellIs" dxfId="3850" priority="46" operator="equal">
      <formula>"Significant Positive"</formula>
    </cfRule>
  </conditionalFormatting>
  <conditionalFormatting sqref="J42">
    <cfRule type="cellIs" dxfId="3849" priority="40" operator="equal">
      <formula>"Significant Positive"</formula>
    </cfRule>
    <cfRule type="cellIs" dxfId="3848" priority="39" operator="equal">
      <formula>"Minor Positive"</formula>
    </cfRule>
    <cfRule type="cellIs" dxfId="3847" priority="38" operator="equal">
      <formula>"Neutral"</formula>
    </cfRule>
    <cfRule type="cellIs" dxfId="3846" priority="37" operator="equal">
      <formula>"Uncertain"</formula>
    </cfRule>
    <cfRule type="cellIs" dxfId="3845" priority="36" operator="equal">
      <formula>"Minor Negative"</formula>
    </cfRule>
    <cfRule type="cellIs" dxfId="3844" priority="35" operator="equal">
      <formula>"Significant Negative"</formula>
    </cfRule>
  </conditionalFormatting>
  <conditionalFormatting sqref="J47">
    <cfRule type="cellIs" dxfId="3843" priority="53" operator="equal">
      <formula>"Significant Negative"</formula>
    </cfRule>
    <cfRule type="cellIs" dxfId="3842" priority="54" operator="equal">
      <formula>"Minor Negative"</formula>
    </cfRule>
    <cfRule type="cellIs" dxfId="3841" priority="55" operator="equal">
      <formula>"Uncertain"</formula>
    </cfRule>
    <cfRule type="cellIs" dxfId="3840" priority="56" operator="equal">
      <formula>"Neutral"</formula>
    </cfRule>
    <cfRule type="cellIs" dxfId="3839" priority="57" operator="equal">
      <formula>"Minor Positive"</formula>
    </cfRule>
    <cfRule type="cellIs" dxfId="3838" priority="58" operator="equal">
      <formula>"Significant Positive"</formula>
    </cfRule>
  </conditionalFormatting>
  <conditionalFormatting sqref="J49 J57 J65 J72 J77 J84">
    <cfRule type="cellIs" dxfId="3837" priority="14" operator="equal">
      <formula>"Significant Negative"</formula>
    </cfRule>
    <cfRule type="cellIs" dxfId="3836" priority="15" operator="equal">
      <formula>"Minor Negative"</formula>
    </cfRule>
    <cfRule type="cellIs" dxfId="3835" priority="16" operator="equal">
      <formula>"Uncertain"</formula>
    </cfRule>
    <cfRule type="cellIs" dxfId="3834" priority="17" operator="equal">
      <formula>"Neutral"</formula>
    </cfRule>
    <cfRule type="cellIs" dxfId="3833" priority="18" operator="equal">
      <formula>"Minor Positive"</formula>
    </cfRule>
    <cfRule type="cellIs" dxfId="3832" priority="19" operator="equal">
      <formula>"Significant Positive"</formula>
    </cfRule>
  </conditionalFormatting>
  <conditionalFormatting sqref="J54">
    <cfRule type="cellIs" dxfId="3831" priority="8" operator="equal">
      <formula>"Significant Negative"</formula>
    </cfRule>
    <cfRule type="cellIs" dxfId="3830" priority="9" operator="equal">
      <formula>"Minor Negative"</formula>
    </cfRule>
    <cfRule type="cellIs" dxfId="3829" priority="10" operator="equal">
      <formula>"Uncertain"</formula>
    </cfRule>
    <cfRule type="cellIs" dxfId="3828" priority="11" operator="equal">
      <formula>"Neutral"</formula>
    </cfRule>
    <cfRule type="cellIs" dxfId="3827" priority="12" operator="equal">
      <formula>"Minor Positive"</formula>
    </cfRule>
    <cfRule type="cellIs" dxfId="3826" priority="13" operator="equal">
      <formula>"Significant Positive"</formula>
    </cfRule>
  </conditionalFormatting>
  <pageMargins left="0.7" right="0.7" top="0.75" bottom="0.75" header="0.3" footer="0.3"/>
  <pageSetup orientation="portrait" horizontalDpi="4294967293" verticalDpi="4294967293"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6A2FC-CCA2-4EDC-8AB0-A29F5AE66BF3}">
  <sheetPr codeName="Sheet82">
    <tabColor theme="4" tint="0.79998168889431442"/>
  </sheetPr>
  <dimension ref="A1:V98"/>
  <sheetViews>
    <sheetView zoomScale="60" zoomScaleNormal="60" workbookViewId="0">
      <pane xSplit="4" ySplit="7" topLeftCell="I35" activePane="bottomRight" state="frozen"/>
      <selection pane="topRight" activeCell="D33" sqref="D33"/>
      <selection pane="bottomLeft" activeCell="D33" sqref="D33"/>
      <selection pane="bottomRight" activeCell="D33" sqref="D33"/>
    </sheetView>
  </sheetViews>
  <sheetFormatPr defaultColWidth="8.54296875" defaultRowHeight="14.5" x14ac:dyDescent="0.35"/>
  <cols>
    <col min="1" max="1" width="28" customWidth="1"/>
    <col min="2" max="2" width="5.81640625" hidden="1" customWidth="1"/>
    <col min="3" max="3" width="113.1796875" bestFit="1"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705</v>
      </c>
      <c r="D1" s="263"/>
      <c r="E1" s="263"/>
      <c r="F1" s="264"/>
      <c r="G1" s="16"/>
      <c r="I1" s="7"/>
      <c r="J1" s="7"/>
      <c r="K1" s="7"/>
    </row>
    <row r="2" spans="1:22" x14ac:dyDescent="0.35">
      <c r="A2" s="74" t="s">
        <v>29</v>
      </c>
      <c r="B2" s="9"/>
      <c r="C2" s="263" t="s">
        <v>658</v>
      </c>
      <c r="D2" s="263"/>
      <c r="E2" s="263"/>
      <c r="F2" s="264"/>
      <c r="I2" s="8"/>
      <c r="J2" s="8"/>
      <c r="K2" s="8"/>
    </row>
    <row r="3" spans="1:22" ht="45.75" customHeight="1" x14ac:dyDescent="0.35">
      <c r="A3" s="75" t="s">
        <v>30</v>
      </c>
      <c r="B3" s="4"/>
      <c r="C3" s="263" t="s">
        <v>706</v>
      </c>
      <c r="D3" s="263"/>
      <c r="E3" s="263"/>
      <c r="F3" s="264"/>
      <c r="I3" s="8"/>
      <c r="J3" s="8"/>
      <c r="K3" s="8"/>
    </row>
    <row r="4" spans="1:22" ht="17.25" customHeight="1" x14ac:dyDescent="0.35">
      <c r="A4" s="75" t="s">
        <v>31</v>
      </c>
      <c r="B4" s="17"/>
      <c r="C4" s="229" t="s">
        <v>530</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47"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661</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c r="F10" s="326"/>
      <c r="G10" s="326"/>
      <c r="H10" s="326"/>
      <c r="I10" s="326"/>
      <c r="J10" s="298"/>
      <c r="K10" s="236"/>
      <c r="L10" s="298"/>
      <c r="M10" s="298"/>
      <c r="N10" s="340"/>
      <c r="R10" s="12"/>
      <c r="S10" s="12"/>
      <c r="T10" s="12"/>
    </row>
    <row r="11" spans="1:22" x14ac:dyDescent="0.35">
      <c r="A11" s="317"/>
      <c r="B11" s="328"/>
      <c r="C11" s="24" t="s">
        <v>324</v>
      </c>
      <c r="D11" s="24" t="s">
        <v>254</v>
      </c>
      <c r="E11" s="326"/>
      <c r="F11" s="326"/>
      <c r="G11" s="326"/>
      <c r="H11" s="326"/>
      <c r="I11" s="326"/>
      <c r="J11" s="298"/>
      <c r="K11" s="236"/>
      <c r="L11" s="298"/>
      <c r="M11" s="298"/>
      <c r="N11" s="340"/>
      <c r="R11" s="12"/>
      <c r="S11" s="12"/>
      <c r="T11" s="12"/>
    </row>
    <row r="12" spans="1:22" x14ac:dyDescent="0.35">
      <c r="A12" s="317"/>
      <c r="B12" s="328"/>
      <c r="C12" s="24" t="s">
        <v>325</v>
      </c>
      <c r="D12" s="24" t="s">
        <v>254</v>
      </c>
      <c r="E12" s="326"/>
      <c r="F12" s="326"/>
      <c r="G12" s="326"/>
      <c r="H12" s="326"/>
      <c r="I12" s="326"/>
      <c r="J12" s="298"/>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x14ac:dyDescent="0.35">
      <c r="A14" s="317"/>
      <c r="B14" s="328"/>
      <c r="C14" s="24" t="s">
        <v>327</v>
      </c>
      <c r="D14" s="24" t="s">
        <v>254</v>
      </c>
      <c r="E14" s="326"/>
      <c r="F14" s="326"/>
      <c r="G14" s="326"/>
      <c r="H14" s="326"/>
      <c r="I14" s="326"/>
      <c r="J14" s="298"/>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254</v>
      </c>
      <c r="E16" s="326"/>
      <c r="F16" s="326"/>
      <c r="G16" s="326"/>
      <c r="H16" s="326"/>
      <c r="I16" s="326"/>
      <c r="J16" s="298"/>
      <c r="K16" s="236"/>
      <c r="L16" s="298"/>
      <c r="M16" s="298"/>
      <c r="N16" s="340"/>
      <c r="R16" s="12"/>
      <c r="S16" s="12"/>
      <c r="T16" s="12"/>
    </row>
    <row r="17" spans="1:22" ht="15" thickBot="1" x14ac:dyDescent="0.4">
      <c r="A17" s="322"/>
      <c r="B17" s="396"/>
      <c r="C17" s="88" t="s">
        <v>330</v>
      </c>
      <c r="D17" s="88" t="s">
        <v>254</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661</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254</v>
      </c>
      <c r="E19" s="299"/>
      <c r="F19" s="299"/>
      <c r="G19" s="299"/>
      <c r="H19" s="299"/>
      <c r="I19" s="299"/>
      <c r="J19" s="299"/>
      <c r="K19" s="301"/>
      <c r="L19" s="299"/>
      <c r="M19" s="299"/>
      <c r="N19" s="380"/>
      <c r="R19" s="12"/>
      <c r="S19" s="12"/>
      <c r="T19" s="12"/>
    </row>
    <row r="20" spans="1:22" ht="72.5" x14ac:dyDescent="0.35">
      <c r="A20" s="316" t="s">
        <v>334</v>
      </c>
      <c r="B20" s="307" t="s">
        <v>118</v>
      </c>
      <c r="C20" s="79" t="s">
        <v>335</v>
      </c>
      <c r="D20" s="86"/>
      <c r="E20" s="310" t="s">
        <v>432</v>
      </c>
      <c r="F20" s="310" t="s">
        <v>441</v>
      </c>
      <c r="G20" s="310" t="s">
        <v>519</v>
      </c>
      <c r="H20" s="310" t="s">
        <v>477</v>
      </c>
      <c r="I20" s="310" t="s">
        <v>436</v>
      </c>
      <c r="J20" s="310" t="s">
        <v>157</v>
      </c>
      <c r="K20" s="319" t="s">
        <v>707</v>
      </c>
      <c r="L20" s="310" t="s">
        <v>250</v>
      </c>
      <c r="M20" s="310"/>
      <c r="N20" s="374" t="s">
        <v>708</v>
      </c>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xml:space="preserve">IIA3:The inclusion of wording in criterion B (Flatted Developments) to the effect of ensuring houses on lower floors are prioritised for all residents with mobility difficulties could help to enhance the potential positive effect identified.
</v>
      </c>
    </row>
    <row r="21" spans="1:22" x14ac:dyDescent="0.35">
      <c r="A21" s="317"/>
      <c r="B21" s="308"/>
      <c r="C21" s="3" t="s">
        <v>336</v>
      </c>
      <c r="D21" s="24" t="s">
        <v>254</v>
      </c>
      <c r="E21" s="298"/>
      <c r="F21" s="298"/>
      <c r="G21" s="298"/>
      <c r="H21" s="298"/>
      <c r="I21" s="298"/>
      <c r="J21" s="298"/>
      <c r="K21" s="236"/>
      <c r="L21" s="298"/>
      <c r="M21" s="298"/>
      <c r="N21" s="375"/>
      <c r="R21" s="12"/>
      <c r="S21" s="12"/>
      <c r="T21" s="12"/>
    </row>
    <row r="22" spans="1:22" ht="14.5" customHeight="1" x14ac:dyDescent="0.35">
      <c r="A22" s="317"/>
      <c r="B22" s="308"/>
      <c r="C22" s="3" t="s">
        <v>337</v>
      </c>
      <c r="D22" s="24" t="s">
        <v>254</v>
      </c>
      <c r="E22" s="298"/>
      <c r="F22" s="298"/>
      <c r="G22" s="298"/>
      <c r="H22" s="298"/>
      <c r="I22" s="298"/>
      <c r="J22" s="298"/>
      <c r="K22" s="236"/>
      <c r="L22" s="298"/>
      <c r="M22" s="298"/>
      <c r="N22" s="375"/>
      <c r="R22" s="12"/>
      <c r="S22" s="12"/>
      <c r="T22" s="12"/>
    </row>
    <row r="23" spans="1:22" x14ac:dyDescent="0.35">
      <c r="A23" s="317"/>
      <c r="B23" s="308"/>
      <c r="C23" s="3" t="s">
        <v>338</v>
      </c>
      <c r="D23" s="24" t="s">
        <v>254</v>
      </c>
      <c r="E23" s="298"/>
      <c r="F23" s="298"/>
      <c r="G23" s="298"/>
      <c r="H23" s="298"/>
      <c r="I23" s="298"/>
      <c r="J23" s="298"/>
      <c r="K23" s="236"/>
      <c r="L23" s="298"/>
      <c r="M23" s="298"/>
      <c r="N23" s="375"/>
      <c r="R23" s="12"/>
      <c r="S23" s="12"/>
      <c r="T23" s="12"/>
    </row>
    <row r="24" spans="1:22" ht="14.5" customHeight="1" x14ac:dyDescent="0.35">
      <c r="A24" s="317"/>
      <c r="B24" s="308"/>
      <c r="C24" s="3" t="s">
        <v>339</v>
      </c>
      <c r="D24" s="24" t="s">
        <v>254</v>
      </c>
      <c r="E24" s="298"/>
      <c r="F24" s="298"/>
      <c r="G24" s="298"/>
      <c r="H24" s="298"/>
      <c r="I24" s="298"/>
      <c r="J24" s="298"/>
      <c r="K24" s="236"/>
      <c r="L24" s="298"/>
      <c r="M24" s="298"/>
      <c r="N24" s="375"/>
      <c r="R24" s="12"/>
      <c r="S24" s="12"/>
      <c r="T24" s="12"/>
    </row>
    <row r="25" spans="1:22" ht="29" x14ac:dyDescent="0.35">
      <c r="A25" s="317"/>
      <c r="B25" s="308"/>
      <c r="C25" s="3" t="s">
        <v>340</v>
      </c>
      <c r="D25" s="24" t="s">
        <v>250</v>
      </c>
      <c r="E25" s="298"/>
      <c r="F25" s="298"/>
      <c r="G25" s="298"/>
      <c r="H25" s="298"/>
      <c r="I25" s="298"/>
      <c r="J25" s="298"/>
      <c r="K25" s="236"/>
      <c r="L25" s="298"/>
      <c r="M25" s="298"/>
      <c r="N25" s="375"/>
      <c r="R25" s="12"/>
      <c r="S25" s="12"/>
      <c r="T25" s="12"/>
    </row>
    <row r="26" spans="1:22" ht="14.5" customHeight="1" x14ac:dyDescent="0.35">
      <c r="A26" s="317"/>
      <c r="B26" s="308"/>
      <c r="C26" s="3" t="s">
        <v>341</v>
      </c>
      <c r="D26" s="24" t="s">
        <v>254</v>
      </c>
      <c r="E26" s="298"/>
      <c r="F26" s="298"/>
      <c r="G26" s="298"/>
      <c r="H26" s="298"/>
      <c r="I26" s="298"/>
      <c r="J26" s="298"/>
      <c r="K26" s="236"/>
      <c r="L26" s="298"/>
      <c r="M26" s="298"/>
      <c r="N26" s="375"/>
      <c r="R26" s="12"/>
      <c r="S26" s="12"/>
      <c r="T26" s="12"/>
    </row>
    <row r="27" spans="1:22" ht="29.5" thickBot="1" x14ac:dyDescent="0.4">
      <c r="A27" s="322"/>
      <c r="B27" s="309"/>
      <c r="C27" s="80" t="s">
        <v>342</v>
      </c>
      <c r="D27" s="88"/>
      <c r="E27" s="299"/>
      <c r="F27" s="299"/>
      <c r="G27" s="299"/>
      <c r="H27" s="299"/>
      <c r="I27" s="299"/>
      <c r="J27" s="299"/>
      <c r="K27" s="301"/>
      <c r="L27" s="299"/>
      <c r="M27" s="299"/>
      <c r="N27" s="376"/>
      <c r="R27" s="12"/>
      <c r="S27" s="12"/>
      <c r="T27" s="12"/>
    </row>
    <row r="28" spans="1:22" ht="29" x14ac:dyDescent="0.35">
      <c r="A28" s="316" t="s">
        <v>343</v>
      </c>
      <c r="B28" s="307" t="s">
        <v>119</v>
      </c>
      <c r="C28" s="85" t="s">
        <v>344</v>
      </c>
      <c r="D28" s="79" t="s">
        <v>250</v>
      </c>
      <c r="E28" s="310" t="s">
        <v>418</v>
      </c>
      <c r="F28" s="310" t="s">
        <v>441</v>
      </c>
      <c r="G28" s="310" t="s">
        <v>519</v>
      </c>
      <c r="H28" s="310" t="s">
        <v>477</v>
      </c>
      <c r="I28" s="310" t="s">
        <v>436</v>
      </c>
      <c r="J28" s="310" t="s">
        <v>157</v>
      </c>
      <c r="K28" s="319" t="s">
        <v>709</v>
      </c>
      <c r="L28" s="310" t="s">
        <v>254</v>
      </c>
      <c r="M28" s="310"/>
      <c r="N28" s="374" t="s">
        <v>710</v>
      </c>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xml:space="preserve">IIA4:The inclusion of wording in criterion B (Flatted Developments) to the effect of ensuring houses on lower floors are prioritised for all residents with mobility difficulties could help to enhance the potential positive effect identified. 
</v>
      </c>
    </row>
    <row r="29" spans="1:22" ht="29" x14ac:dyDescent="0.35">
      <c r="A29" s="317"/>
      <c r="B29" s="308"/>
      <c r="C29" s="83" t="s">
        <v>345</v>
      </c>
      <c r="D29" s="3" t="s">
        <v>254</v>
      </c>
      <c r="E29" s="298"/>
      <c r="F29" s="298"/>
      <c r="G29" s="298"/>
      <c r="H29" s="298"/>
      <c r="I29" s="298"/>
      <c r="J29" s="298"/>
      <c r="K29" s="236"/>
      <c r="L29" s="298"/>
      <c r="M29" s="298"/>
      <c r="N29" s="375"/>
      <c r="R29" s="12"/>
      <c r="S29" s="12"/>
      <c r="T29" s="12"/>
    </row>
    <row r="30" spans="1:22" x14ac:dyDescent="0.35">
      <c r="A30" s="317"/>
      <c r="B30" s="308"/>
      <c r="C30" s="83" t="s">
        <v>346</v>
      </c>
      <c r="D30" s="3"/>
      <c r="E30" s="298"/>
      <c r="F30" s="298"/>
      <c r="G30" s="298"/>
      <c r="H30" s="298"/>
      <c r="I30" s="298"/>
      <c r="J30" s="298"/>
      <c r="K30" s="236"/>
      <c r="L30" s="298"/>
      <c r="M30" s="298"/>
      <c r="N30" s="375"/>
      <c r="R30" s="12"/>
      <c r="S30" s="12"/>
      <c r="T30" s="12"/>
    </row>
    <row r="31" spans="1:22" ht="30" customHeight="1" x14ac:dyDescent="0.35">
      <c r="A31" s="317"/>
      <c r="B31" s="308"/>
      <c r="C31" s="83" t="s">
        <v>347</v>
      </c>
      <c r="D31" s="3" t="s">
        <v>250</v>
      </c>
      <c r="E31" s="298"/>
      <c r="F31" s="298"/>
      <c r="G31" s="298"/>
      <c r="H31" s="298"/>
      <c r="I31" s="298"/>
      <c r="J31" s="298"/>
      <c r="K31" s="236"/>
      <c r="L31" s="298"/>
      <c r="M31" s="298"/>
      <c r="N31" s="375"/>
      <c r="R31" s="12"/>
      <c r="S31" s="12"/>
      <c r="T31" s="12"/>
    </row>
    <row r="32" spans="1:22" x14ac:dyDescent="0.35">
      <c r="A32" s="317"/>
      <c r="B32" s="308"/>
      <c r="C32" s="83" t="s">
        <v>348</v>
      </c>
      <c r="D32" s="3"/>
      <c r="E32" s="298"/>
      <c r="F32" s="298"/>
      <c r="G32" s="298"/>
      <c r="H32" s="298"/>
      <c r="I32" s="298"/>
      <c r="J32" s="298"/>
      <c r="K32" s="236"/>
      <c r="L32" s="298"/>
      <c r="M32" s="298"/>
      <c r="N32" s="375"/>
      <c r="R32" s="12"/>
      <c r="S32" s="12"/>
      <c r="T32" s="12"/>
    </row>
    <row r="33" spans="1:22" x14ac:dyDescent="0.35">
      <c r="A33" s="317"/>
      <c r="B33" s="308"/>
      <c r="C33" s="83" t="s">
        <v>349</v>
      </c>
      <c r="D33" s="3" t="s">
        <v>254</v>
      </c>
      <c r="E33" s="298"/>
      <c r="F33" s="298"/>
      <c r="G33" s="298"/>
      <c r="H33" s="298"/>
      <c r="I33" s="298"/>
      <c r="J33" s="298"/>
      <c r="K33" s="236"/>
      <c r="L33" s="298"/>
      <c r="M33" s="298"/>
      <c r="N33" s="375"/>
      <c r="R33" s="12"/>
      <c r="S33" s="12"/>
      <c r="T33" s="12"/>
    </row>
    <row r="34" spans="1:22" x14ac:dyDescent="0.35">
      <c r="A34" s="317"/>
      <c r="B34" s="308"/>
      <c r="C34" s="83" t="s">
        <v>350</v>
      </c>
      <c r="D34" s="3" t="s">
        <v>254</v>
      </c>
      <c r="E34" s="298"/>
      <c r="F34" s="298"/>
      <c r="G34" s="298"/>
      <c r="H34" s="298"/>
      <c r="I34" s="298"/>
      <c r="J34" s="298"/>
      <c r="K34" s="236"/>
      <c r="L34" s="298"/>
      <c r="M34" s="298"/>
      <c r="N34" s="375"/>
      <c r="R34" s="12"/>
      <c r="S34" s="12"/>
      <c r="T34" s="12"/>
    </row>
    <row r="35" spans="1:22" ht="15" thickBot="1" x14ac:dyDescent="0.4">
      <c r="A35" s="322"/>
      <c r="B35" s="309"/>
      <c r="C35" s="93" t="s">
        <v>351</v>
      </c>
      <c r="D35" s="80" t="s">
        <v>254</v>
      </c>
      <c r="E35" s="299"/>
      <c r="F35" s="299"/>
      <c r="G35" s="299"/>
      <c r="H35" s="299"/>
      <c r="I35" s="299"/>
      <c r="J35" s="299"/>
      <c r="K35" s="301"/>
      <c r="L35" s="299"/>
      <c r="M35" s="299"/>
      <c r="N35" s="376"/>
      <c r="R35" s="12"/>
      <c r="S35" s="12"/>
      <c r="T35" s="12"/>
    </row>
    <row r="36" spans="1:22" x14ac:dyDescent="0.35">
      <c r="A36" s="316" t="s">
        <v>352</v>
      </c>
      <c r="B36" s="307" t="s">
        <v>120</v>
      </c>
      <c r="C36" s="79" t="s">
        <v>353</v>
      </c>
      <c r="D36" s="79" t="s">
        <v>254</v>
      </c>
      <c r="E36" s="310" t="s">
        <v>418</v>
      </c>
      <c r="F36" s="310" t="s">
        <v>419</v>
      </c>
      <c r="G36" s="310" t="s">
        <v>424</v>
      </c>
      <c r="H36" s="310" t="s">
        <v>421</v>
      </c>
      <c r="I36" s="310" t="s">
        <v>422</v>
      </c>
      <c r="J36" s="310" t="s">
        <v>154</v>
      </c>
      <c r="K36" s="319" t="s">
        <v>711</v>
      </c>
      <c r="L36" s="310" t="s">
        <v>254</v>
      </c>
      <c r="M36" s="310"/>
      <c r="N36" s="379"/>
      <c r="R36" s="12" t="str">
        <f>IF(OR(J36='Drop downs'!$G$7,J36='Drop downs'!$G$5), B36&amp;": "&amp;K36&amp;CHAR(10),"")</f>
        <v/>
      </c>
      <c r="S36" s="12" t="str">
        <f>IF(J36='Drop downs'!$G$2,B36&amp;": "&amp;K36&amp;"
"," ")</f>
        <v xml:space="preserve">IIA5: Policy HO1 could help to meet several of the sub-objectives for IIA5, as housing of a mix of sizes will be provided (with a focus on family homes to meet an identified shortfall), range of tenures, and prioritises the needs of those with accessibility difficulties in flatted developments. These measures should help to meet the identified housing need within the Borough, hence a potential significant positive effect has been identified. 
</v>
      </c>
      <c r="T36" s="12" t="str">
        <f>IF(E36='Drop downs'!$B$6,B36&amp;": "&amp;K36&amp;"","")</f>
        <v/>
      </c>
      <c r="U36" t="str">
        <f>IF(M36&gt;0,B36&amp;":"&amp;M36&amp;"
","")</f>
        <v/>
      </c>
      <c r="V36" t="str">
        <f>IF(N36&gt;0,B36&amp;":"&amp;N36&amp;"
","")</f>
        <v/>
      </c>
    </row>
    <row r="37" spans="1:22" x14ac:dyDescent="0.35">
      <c r="A37" s="317"/>
      <c r="B37" s="308"/>
      <c r="C37" s="3" t="s">
        <v>354</v>
      </c>
      <c r="D37" s="3" t="s">
        <v>250</v>
      </c>
      <c r="E37" s="298"/>
      <c r="F37" s="298"/>
      <c r="G37" s="298"/>
      <c r="H37" s="298"/>
      <c r="I37" s="298"/>
      <c r="J37" s="298"/>
      <c r="K37" s="236"/>
      <c r="L37" s="298"/>
      <c r="M37" s="298"/>
      <c r="N37" s="381"/>
      <c r="R37" s="12"/>
      <c r="S37" s="12"/>
      <c r="T37" s="12"/>
    </row>
    <row r="38" spans="1:22" x14ac:dyDescent="0.35">
      <c r="A38" s="317"/>
      <c r="B38" s="308"/>
      <c r="C38" s="3" t="s">
        <v>355</v>
      </c>
      <c r="D38" s="3" t="s">
        <v>250</v>
      </c>
      <c r="E38" s="298"/>
      <c r="F38" s="298"/>
      <c r="G38" s="298"/>
      <c r="H38" s="298"/>
      <c r="I38" s="298"/>
      <c r="J38" s="298"/>
      <c r="K38" s="236"/>
      <c r="L38" s="298"/>
      <c r="M38" s="298"/>
      <c r="N38" s="381"/>
      <c r="R38" s="12"/>
      <c r="S38" s="12"/>
      <c r="T38" s="12"/>
    </row>
    <row r="39" spans="1:22" ht="29" x14ac:dyDescent="0.35">
      <c r="A39" s="317"/>
      <c r="B39" s="308"/>
      <c r="C39" s="3" t="s">
        <v>356</v>
      </c>
      <c r="D39" s="3" t="s">
        <v>250</v>
      </c>
      <c r="E39" s="298"/>
      <c r="F39" s="298"/>
      <c r="G39" s="298"/>
      <c r="H39" s="298"/>
      <c r="I39" s="298"/>
      <c r="J39" s="298"/>
      <c r="K39" s="236"/>
      <c r="L39" s="298"/>
      <c r="M39" s="298"/>
      <c r="N39" s="381"/>
      <c r="R39" s="12"/>
      <c r="S39" s="12"/>
      <c r="T39" s="12"/>
    </row>
    <row r="40" spans="1:22" ht="29" x14ac:dyDescent="0.35">
      <c r="A40" s="317"/>
      <c r="B40" s="308"/>
      <c r="C40" s="3" t="s">
        <v>357</v>
      </c>
      <c r="D40" s="3" t="s">
        <v>250</v>
      </c>
      <c r="E40" s="298"/>
      <c r="F40" s="298"/>
      <c r="G40" s="298"/>
      <c r="H40" s="298"/>
      <c r="I40" s="298"/>
      <c r="J40" s="298"/>
      <c r="K40" s="236"/>
      <c r="L40" s="298"/>
      <c r="M40" s="298"/>
      <c r="N40" s="381"/>
      <c r="R40" s="12"/>
      <c r="S40" s="12"/>
      <c r="T40" s="12"/>
    </row>
    <row r="41" spans="1:22" ht="15" thickBot="1" x14ac:dyDescent="0.4">
      <c r="A41" s="322"/>
      <c r="B41" s="309"/>
      <c r="C41" s="80" t="s">
        <v>358</v>
      </c>
      <c r="D41" s="80" t="s">
        <v>250</v>
      </c>
      <c r="E41" s="299"/>
      <c r="F41" s="299"/>
      <c r="G41" s="299"/>
      <c r="H41" s="299"/>
      <c r="I41" s="299"/>
      <c r="J41" s="299"/>
      <c r="K41" s="301"/>
      <c r="L41" s="299"/>
      <c r="M41" s="299"/>
      <c r="N41" s="380"/>
      <c r="R41" s="12"/>
      <c r="S41" s="12"/>
      <c r="T41" s="12"/>
    </row>
    <row r="42" spans="1:22" ht="29" x14ac:dyDescent="0.35">
      <c r="A42" s="316" t="s">
        <v>359</v>
      </c>
      <c r="B42" s="307" t="s">
        <v>121</v>
      </c>
      <c r="C42" s="79" t="s">
        <v>360</v>
      </c>
      <c r="D42" s="79" t="s">
        <v>250</v>
      </c>
      <c r="E42" s="310" t="s">
        <v>432</v>
      </c>
      <c r="F42" s="310" t="s">
        <v>419</v>
      </c>
      <c r="G42" s="310" t="s">
        <v>424</v>
      </c>
      <c r="H42" s="310" t="s">
        <v>421</v>
      </c>
      <c r="I42" s="310" t="s">
        <v>436</v>
      </c>
      <c r="J42" s="310" t="s">
        <v>157</v>
      </c>
      <c r="K42" s="319" t="s">
        <v>712</v>
      </c>
      <c r="L42" s="310" t="s">
        <v>254</v>
      </c>
      <c r="M42" s="310"/>
      <c r="N42" s="379"/>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17"/>
      <c r="B43" s="308"/>
      <c r="C43" s="3" t="s">
        <v>361</v>
      </c>
      <c r="D43" s="3" t="s">
        <v>250</v>
      </c>
      <c r="E43" s="298"/>
      <c r="F43" s="298"/>
      <c r="G43" s="298"/>
      <c r="H43" s="298"/>
      <c r="I43" s="298"/>
      <c r="J43" s="298"/>
      <c r="K43" s="236"/>
      <c r="L43" s="298"/>
      <c r="M43" s="298"/>
      <c r="N43" s="381"/>
      <c r="R43" s="12"/>
      <c r="S43" s="12"/>
      <c r="T43" s="12"/>
    </row>
    <row r="44" spans="1:22" x14ac:dyDescent="0.35">
      <c r="A44" s="317"/>
      <c r="B44" s="308"/>
      <c r="C44" s="3" t="s">
        <v>362</v>
      </c>
      <c r="D44" s="3" t="s">
        <v>254</v>
      </c>
      <c r="E44" s="298"/>
      <c r="F44" s="298"/>
      <c r="G44" s="298"/>
      <c r="H44" s="298"/>
      <c r="I44" s="298"/>
      <c r="J44" s="298"/>
      <c r="K44" s="236"/>
      <c r="L44" s="298"/>
      <c r="M44" s="298"/>
      <c r="N44" s="381"/>
      <c r="R44" s="12"/>
      <c r="S44" s="12"/>
      <c r="T44" s="12"/>
    </row>
    <row r="45" spans="1:22" x14ac:dyDescent="0.35">
      <c r="A45" s="317"/>
      <c r="B45" s="308"/>
      <c r="C45" s="3" t="s">
        <v>363</v>
      </c>
      <c r="D45" s="3" t="s">
        <v>254</v>
      </c>
      <c r="E45" s="298"/>
      <c r="F45" s="298"/>
      <c r="G45" s="298"/>
      <c r="H45" s="298"/>
      <c r="I45" s="298"/>
      <c r="J45" s="298"/>
      <c r="K45" s="236"/>
      <c r="L45" s="298"/>
      <c r="M45" s="298"/>
      <c r="N45" s="381"/>
      <c r="R45" s="12"/>
      <c r="S45" s="12"/>
      <c r="T45" s="12"/>
    </row>
    <row r="46" spans="1:22" ht="29.5" thickBot="1" x14ac:dyDescent="0.4">
      <c r="A46" s="322"/>
      <c r="B46" s="309"/>
      <c r="C46" s="80" t="s">
        <v>364</v>
      </c>
      <c r="D46" s="80" t="s">
        <v>254</v>
      </c>
      <c r="E46" s="299"/>
      <c r="F46" s="299"/>
      <c r="G46" s="299"/>
      <c r="H46" s="299"/>
      <c r="I46" s="299"/>
      <c r="J46" s="299"/>
      <c r="K46" s="301"/>
      <c r="L46" s="299"/>
      <c r="M46" s="299"/>
      <c r="N46" s="380"/>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319" t="s">
        <v>661</v>
      </c>
      <c r="L47" s="310" t="s">
        <v>254</v>
      </c>
      <c r="M47" s="310"/>
      <c r="N47" s="379"/>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22"/>
      <c r="B48" s="309"/>
      <c r="C48" s="80" t="s">
        <v>367</v>
      </c>
      <c r="D48" s="80" t="s">
        <v>254</v>
      </c>
      <c r="E48" s="299"/>
      <c r="F48" s="299"/>
      <c r="G48" s="299"/>
      <c r="H48" s="299"/>
      <c r="I48" s="299"/>
      <c r="J48" s="299"/>
      <c r="K48" s="301"/>
      <c r="L48" s="299"/>
      <c r="M48" s="299"/>
      <c r="N48" s="380"/>
      <c r="R48" s="12"/>
      <c r="S48" s="12"/>
      <c r="T48" s="12"/>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661</v>
      </c>
      <c r="L49" s="310" t="s">
        <v>254</v>
      </c>
      <c r="M49" s="310"/>
      <c r="N49" s="379"/>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17"/>
      <c r="B50" s="308"/>
      <c r="C50" s="24" t="s">
        <v>370</v>
      </c>
      <c r="D50" s="24" t="s">
        <v>254</v>
      </c>
      <c r="E50" s="298"/>
      <c r="F50" s="298"/>
      <c r="G50" s="298"/>
      <c r="H50" s="298"/>
      <c r="I50" s="298"/>
      <c r="J50" s="298"/>
      <c r="K50" s="236"/>
      <c r="L50" s="298"/>
      <c r="M50" s="298"/>
      <c r="N50" s="381"/>
      <c r="R50" s="12"/>
      <c r="S50" s="12"/>
      <c r="T50" s="12"/>
    </row>
    <row r="51" spans="1:22" x14ac:dyDescent="0.35">
      <c r="A51" s="317"/>
      <c r="B51" s="308"/>
      <c r="C51" s="97" t="s">
        <v>371</v>
      </c>
      <c r="D51" s="24" t="s">
        <v>254</v>
      </c>
      <c r="E51" s="298"/>
      <c r="F51" s="298"/>
      <c r="G51" s="298"/>
      <c r="H51" s="298"/>
      <c r="I51" s="298"/>
      <c r="J51" s="298"/>
      <c r="K51" s="236"/>
      <c r="L51" s="298"/>
      <c r="M51" s="298"/>
      <c r="N51" s="381"/>
      <c r="R51" s="12"/>
      <c r="S51" s="12"/>
      <c r="T51" s="12"/>
    </row>
    <row r="52" spans="1:22" x14ac:dyDescent="0.35">
      <c r="A52" s="317"/>
      <c r="B52" s="308"/>
      <c r="C52" s="24" t="s">
        <v>372</v>
      </c>
      <c r="D52" s="24" t="s">
        <v>254</v>
      </c>
      <c r="E52" s="298"/>
      <c r="F52" s="298"/>
      <c r="G52" s="298"/>
      <c r="H52" s="298"/>
      <c r="I52" s="298"/>
      <c r="J52" s="298"/>
      <c r="K52" s="236"/>
      <c r="L52" s="298"/>
      <c r="M52" s="298"/>
      <c r="N52" s="381"/>
      <c r="R52" s="12"/>
      <c r="S52" s="12"/>
      <c r="T52" s="12"/>
    </row>
    <row r="53" spans="1:22" ht="15" thickBot="1" x14ac:dyDescent="0.4">
      <c r="A53" s="322"/>
      <c r="B53" s="309"/>
      <c r="C53" s="88" t="s">
        <v>373</v>
      </c>
      <c r="D53" s="88" t="s">
        <v>254</v>
      </c>
      <c r="E53" s="299"/>
      <c r="F53" s="299"/>
      <c r="G53" s="299"/>
      <c r="H53" s="299"/>
      <c r="I53" s="299"/>
      <c r="J53" s="299"/>
      <c r="K53" s="301"/>
      <c r="L53" s="299"/>
      <c r="M53" s="299"/>
      <c r="N53" s="380"/>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661</v>
      </c>
      <c r="L54" s="310" t="s">
        <v>254</v>
      </c>
      <c r="M54" s="310"/>
      <c r="N54" s="379"/>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98"/>
      <c r="N55" s="381"/>
      <c r="R55" s="12"/>
      <c r="S55" s="12"/>
      <c r="T55" s="12"/>
    </row>
    <row r="56" spans="1:22" ht="29.5" thickBot="1" x14ac:dyDescent="0.4">
      <c r="A56" s="322"/>
      <c r="B56" s="309"/>
      <c r="C56" s="90" t="s">
        <v>377</v>
      </c>
      <c r="D56" s="88" t="s">
        <v>254</v>
      </c>
      <c r="E56" s="299"/>
      <c r="F56" s="299"/>
      <c r="G56" s="299"/>
      <c r="H56" s="299"/>
      <c r="I56" s="299"/>
      <c r="J56" s="299"/>
      <c r="K56" s="301"/>
      <c r="L56" s="299"/>
      <c r="M56" s="299"/>
      <c r="N56" s="380"/>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661</v>
      </c>
      <c r="L57" s="310" t="s">
        <v>254</v>
      </c>
      <c r="M57" s="310"/>
      <c r="N57" s="379"/>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17"/>
      <c r="B58" s="308"/>
      <c r="C58" s="24" t="s">
        <v>380</v>
      </c>
      <c r="D58" s="24" t="s">
        <v>254</v>
      </c>
      <c r="E58" s="298"/>
      <c r="F58" s="298"/>
      <c r="G58" s="298"/>
      <c r="H58" s="298"/>
      <c r="I58" s="298"/>
      <c r="J58" s="298"/>
      <c r="K58" s="236"/>
      <c r="L58" s="298"/>
      <c r="M58" s="298"/>
      <c r="N58" s="381"/>
      <c r="R58" s="12"/>
      <c r="S58" s="12"/>
      <c r="T58" s="12"/>
    </row>
    <row r="59" spans="1:22" x14ac:dyDescent="0.35">
      <c r="A59" s="317"/>
      <c r="B59" s="308"/>
      <c r="C59" s="24" t="s">
        <v>381</v>
      </c>
      <c r="D59" s="24" t="s">
        <v>254</v>
      </c>
      <c r="E59" s="298"/>
      <c r="F59" s="298"/>
      <c r="G59" s="298"/>
      <c r="H59" s="298"/>
      <c r="I59" s="298"/>
      <c r="J59" s="298"/>
      <c r="K59" s="236"/>
      <c r="L59" s="298"/>
      <c r="M59" s="298"/>
      <c r="N59" s="381"/>
      <c r="R59" s="12"/>
      <c r="S59" s="12"/>
      <c r="T59" s="12"/>
    </row>
    <row r="60" spans="1:22" x14ac:dyDescent="0.35">
      <c r="A60" s="317"/>
      <c r="B60" s="308"/>
      <c r="C60" s="24" t="s">
        <v>382</v>
      </c>
      <c r="D60" s="24" t="s">
        <v>254</v>
      </c>
      <c r="E60" s="298"/>
      <c r="F60" s="298"/>
      <c r="G60" s="298"/>
      <c r="H60" s="298"/>
      <c r="I60" s="298"/>
      <c r="J60" s="298"/>
      <c r="K60" s="236"/>
      <c r="L60" s="298"/>
      <c r="M60" s="298"/>
      <c r="N60" s="381"/>
      <c r="R60" s="12"/>
      <c r="S60" s="12"/>
      <c r="T60" s="12"/>
    </row>
    <row r="61" spans="1:22" x14ac:dyDescent="0.35">
      <c r="A61" s="317"/>
      <c r="B61" s="308"/>
      <c r="C61" s="24" t="s">
        <v>383</v>
      </c>
      <c r="D61" s="24" t="s">
        <v>254</v>
      </c>
      <c r="E61" s="298"/>
      <c r="F61" s="298"/>
      <c r="G61" s="298"/>
      <c r="H61" s="298"/>
      <c r="I61" s="298"/>
      <c r="J61" s="298"/>
      <c r="K61" s="236"/>
      <c r="L61" s="298"/>
      <c r="M61" s="298"/>
      <c r="N61" s="381"/>
      <c r="R61" s="12"/>
      <c r="S61" s="12"/>
      <c r="T61" s="12"/>
    </row>
    <row r="62" spans="1:22" x14ac:dyDescent="0.35">
      <c r="A62" s="317"/>
      <c r="B62" s="308"/>
      <c r="C62" s="24" t="s">
        <v>384</v>
      </c>
      <c r="D62" s="24" t="s">
        <v>254</v>
      </c>
      <c r="E62" s="298"/>
      <c r="F62" s="298"/>
      <c r="G62" s="298"/>
      <c r="H62" s="298"/>
      <c r="I62" s="298"/>
      <c r="J62" s="298"/>
      <c r="K62" s="236"/>
      <c r="L62" s="298"/>
      <c r="M62" s="298"/>
      <c r="N62" s="381"/>
      <c r="R62" s="12"/>
      <c r="S62" s="12"/>
      <c r="T62" s="12"/>
    </row>
    <row r="63" spans="1:22" ht="29" x14ac:dyDescent="0.35">
      <c r="A63" s="317"/>
      <c r="B63" s="308"/>
      <c r="C63" s="24" t="s">
        <v>385</v>
      </c>
      <c r="D63" s="24" t="s">
        <v>254</v>
      </c>
      <c r="E63" s="298"/>
      <c r="F63" s="298"/>
      <c r="G63" s="298"/>
      <c r="H63" s="298"/>
      <c r="I63" s="298"/>
      <c r="J63" s="298"/>
      <c r="K63" s="236"/>
      <c r="L63" s="298"/>
      <c r="M63" s="298"/>
      <c r="N63" s="381"/>
      <c r="R63" s="12"/>
      <c r="S63" s="12"/>
      <c r="T63" s="12"/>
    </row>
    <row r="64" spans="1:22" ht="15" thickBot="1" x14ac:dyDescent="0.4">
      <c r="A64" s="322"/>
      <c r="B64" s="309"/>
      <c r="C64" s="88" t="s">
        <v>386</v>
      </c>
      <c r="D64" s="88" t="s">
        <v>254</v>
      </c>
      <c r="E64" s="299"/>
      <c r="F64" s="299"/>
      <c r="G64" s="299"/>
      <c r="H64" s="299"/>
      <c r="I64" s="299"/>
      <c r="J64" s="299"/>
      <c r="K64" s="301"/>
      <c r="L64" s="299"/>
      <c r="M64" s="299"/>
      <c r="N64" s="380"/>
      <c r="R64" s="12"/>
      <c r="S64" s="12"/>
      <c r="T64" s="12"/>
    </row>
    <row r="65" spans="1:22" x14ac:dyDescent="0.35">
      <c r="A65" s="316" t="s">
        <v>387</v>
      </c>
      <c r="B65" s="307" t="s">
        <v>126</v>
      </c>
      <c r="C65" s="85" t="s">
        <v>388</v>
      </c>
      <c r="D65" s="86" t="s">
        <v>254</v>
      </c>
      <c r="E65" s="310" t="s">
        <v>418</v>
      </c>
      <c r="F65" s="310" t="s">
        <v>441</v>
      </c>
      <c r="G65" s="310" t="s">
        <v>519</v>
      </c>
      <c r="H65" s="310" t="s">
        <v>477</v>
      </c>
      <c r="I65" s="310" t="s">
        <v>436</v>
      </c>
      <c r="J65" s="310" t="s">
        <v>157</v>
      </c>
      <c r="K65" s="319" t="s">
        <v>713</v>
      </c>
      <c r="L65" s="310" t="s">
        <v>254</v>
      </c>
      <c r="M65" s="310"/>
      <c r="N65" s="379"/>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17"/>
      <c r="B66" s="308"/>
      <c r="C66" s="83" t="s">
        <v>389</v>
      </c>
      <c r="D66" s="24" t="s">
        <v>254</v>
      </c>
      <c r="E66" s="298"/>
      <c r="F66" s="298"/>
      <c r="G66" s="298"/>
      <c r="H66" s="298"/>
      <c r="I66" s="298"/>
      <c r="J66" s="298"/>
      <c r="K66" s="236"/>
      <c r="L66" s="298"/>
      <c r="M66" s="298"/>
      <c r="N66" s="381"/>
      <c r="R66" s="12"/>
      <c r="S66" s="12"/>
      <c r="T66" s="12"/>
    </row>
    <row r="67" spans="1:22" ht="29" x14ac:dyDescent="0.35">
      <c r="A67" s="317"/>
      <c r="B67" s="308"/>
      <c r="C67" s="83" t="s">
        <v>390</v>
      </c>
      <c r="D67" s="24"/>
      <c r="E67" s="298"/>
      <c r="F67" s="298"/>
      <c r="G67" s="298"/>
      <c r="H67" s="298"/>
      <c r="I67" s="298"/>
      <c r="J67" s="298"/>
      <c r="K67" s="236"/>
      <c r="L67" s="298"/>
      <c r="M67" s="298"/>
      <c r="N67" s="381"/>
      <c r="R67" s="12"/>
      <c r="S67" s="12"/>
      <c r="T67" s="12"/>
    </row>
    <row r="68" spans="1:22" x14ac:dyDescent="0.35">
      <c r="A68" s="317"/>
      <c r="B68" s="308"/>
      <c r="C68" s="83" t="s">
        <v>391</v>
      </c>
      <c r="D68" s="24" t="s">
        <v>254</v>
      </c>
      <c r="E68" s="298"/>
      <c r="F68" s="298"/>
      <c r="G68" s="298"/>
      <c r="H68" s="298"/>
      <c r="I68" s="298"/>
      <c r="J68" s="298"/>
      <c r="K68" s="236"/>
      <c r="L68" s="298"/>
      <c r="M68" s="298"/>
      <c r="N68" s="381"/>
      <c r="R68" s="12"/>
      <c r="S68" s="12"/>
      <c r="T68" s="12"/>
    </row>
    <row r="69" spans="1:22" x14ac:dyDescent="0.35">
      <c r="A69" s="317"/>
      <c r="B69" s="308"/>
      <c r="C69" s="83" t="s">
        <v>392</v>
      </c>
      <c r="D69" s="24" t="s">
        <v>254</v>
      </c>
      <c r="E69" s="298"/>
      <c r="F69" s="298"/>
      <c r="G69" s="298"/>
      <c r="H69" s="298"/>
      <c r="I69" s="298"/>
      <c r="J69" s="298"/>
      <c r="K69" s="236"/>
      <c r="L69" s="298"/>
      <c r="M69" s="298"/>
      <c r="N69" s="381"/>
      <c r="R69" s="12"/>
      <c r="S69" s="12"/>
      <c r="T69" s="12"/>
    </row>
    <row r="70" spans="1:22" x14ac:dyDescent="0.35">
      <c r="A70" s="317"/>
      <c r="B70" s="308"/>
      <c r="C70" s="83" t="s">
        <v>393</v>
      </c>
      <c r="D70" s="24" t="s">
        <v>254</v>
      </c>
      <c r="E70" s="298"/>
      <c r="F70" s="298"/>
      <c r="G70" s="298"/>
      <c r="H70" s="298"/>
      <c r="I70" s="298"/>
      <c r="J70" s="298"/>
      <c r="K70" s="236"/>
      <c r="L70" s="298"/>
      <c r="M70" s="298"/>
      <c r="N70" s="381"/>
      <c r="R70" s="12"/>
      <c r="S70" s="12"/>
      <c r="T70" s="12"/>
    </row>
    <row r="71" spans="1:22" ht="15" thickBot="1" x14ac:dyDescent="0.4">
      <c r="A71" s="322"/>
      <c r="B71" s="309"/>
      <c r="C71" s="93" t="s">
        <v>394</v>
      </c>
      <c r="D71" s="88" t="s">
        <v>254</v>
      </c>
      <c r="E71" s="299"/>
      <c r="F71" s="299"/>
      <c r="G71" s="299"/>
      <c r="H71" s="299"/>
      <c r="I71" s="299"/>
      <c r="J71" s="299"/>
      <c r="K71" s="301"/>
      <c r="L71" s="299"/>
      <c r="M71" s="299"/>
      <c r="N71" s="380"/>
      <c r="R71" s="12"/>
      <c r="S71" s="12"/>
      <c r="T71" s="12"/>
    </row>
    <row r="72" spans="1:22" x14ac:dyDescent="0.35">
      <c r="A72" s="316" t="s">
        <v>395</v>
      </c>
      <c r="B72" s="307" t="s">
        <v>127</v>
      </c>
      <c r="C72" s="85" t="s">
        <v>396</v>
      </c>
      <c r="D72" s="86"/>
      <c r="E72" s="310" t="s">
        <v>418</v>
      </c>
      <c r="F72" s="310" t="s">
        <v>441</v>
      </c>
      <c r="G72" s="310" t="s">
        <v>519</v>
      </c>
      <c r="H72" s="310" t="s">
        <v>477</v>
      </c>
      <c r="I72" s="310" t="s">
        <v>436</v>
      </c>
      <c r="J72" s="310" t="s">
        <v>157</v>
      </c>
      <c r="K72" s="311" t="s">
        <v>714</v>
      </c>
      <c r="L72" s="310" t="s">
        <v>254</v>
      </c>
      <c r="M72" s="310"/>
      <c r="N72" s="379"/>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17"/>
      <c r="B73" s="308"/>
      <c r="C73" s="83" t="s">
        <v>397</v>
      </c>
      <c r="D73" s="24" t="s">
        <v>254</v>
      </c>
      <c r="E73" s="298"/>
      <c r="F73" s="298"/>
      <c r="G73" s="298"/>
      <c r="H73" s="298"/>
      <c r="I73" s="298"/>
      <c r="J73" s="298"/>
      <c r="K73" s="312"/>
      <c r="L73" s="298"/>
      <c r="M73" s="298"/>
      <c r="N73" s="381"/>
      <c r="R73" s="12"/>
      <c r="S73" s="12"/>
      <c r="T73" s="12"/>
    </row>
    <row r="74" spans="1:22" ht="30" customHeight="1" x14ac:dyDescent="0.35">
      <c r="A74" s="317"/>
      <c r="B74" s="308"/>
      <c r="C74" s="83" t="s">
        <v>398</v>
      </c>
      <c r="D74" s="24" t="s">
        <v>254</v>
      </c>
      <c r="E74" s="298"/>
      <c r="F74" s="298"/>
      <c r="G74" s="298"/>
      <c r="H74" s="298"/>
      <c r="I74" s="298"/>
      <c r="J74" s="298"/>
      <c r="K74" s="312"/>
      <c r="L74" s="298"/>
      <c r="M74" s="298"/>
      <c r="N74" s="381"/>
      <c r="R74" s="12"/>
      <c r="S74" s="12"/>
      <c r="T74" s="12"/>
    </row>
    <row r="75" spans="1:22" x14ac:dyDescent="0.35">
      <c r="A75" s="317"/>
      <c r="B75" s="308"/>
      <c r="C75" s="83" t="s">
        <v>399</v>
      </c>
      <c r="D75" s="24" t="s">
        <v>254</v>
      </c>
      <c r="E75" s="298"/>
      <c r="F75" s="298"/>
      <c r="G75" s="298"/>
      <c r="H75" s="298"/>
      <c r="I75" s="298"/>
      <c r="J75" s="298"/>
      <c r="K75" s="312"/>
      <c r="L75" s="298"/>
      <c r="M75" s="298"/>
      <c r="N75" s="381"/>
      <c r="R75" s="12"/>
      <c r="S75" s="12"/>
      <c r="T75" s="12"/>
    </row>
    <row r="76" spans="1:22" ht="26.5" customHeight="1" thickBot="1" x14ac:dyDescent="0.4">
      <c r="A76" s="322"/>
      <c r="B76" s="309"/>
      <c r="C76" s="87" t="s">
        <v>400</v>
      </c>
      <c r="D76" s="88" t="s">
        <v>254</v>
      </c>
      <c r="E76" s="299"/>
      <c r="F76" s="299"/>
      <c r="G76" s="299"/>
      <c r="H76" s="299"/>
      <c r="I76" s="299"/>
      <c r="J76" s="299"/>
      <c r="K76" s="313"/>
      <c r="L76" s="299"/>
      <c r="M76" s="299"/>
      <c r="N76" s="380"/>
      <c r="R76" s="12"/>
      <c r="S76" s="12"/>
      <c r="T76" s="12"/>
    </row>
    <row r="77" spans="1:22" x14ac:dyDescent="0.35">
      <c r="A77" s="323" t="s">
        <v>401</v>
      </c>
      <c r="B77" s="307" t="s">
        <v>128</v>
      </c>
      <c r="C77" s="85" t="s">
        <v>402</v>
      </c>
      <c r="D77" s="79" t="s">
        <v>254</v>
      </c>
      <c r="E77" s="310" t="s">
        <v>101</v>
      </c>
      <c r="F77" s="310" t="s">
        <v>101</v>
      </c>
      <c r="G77" s="310" t="s">
        <v>101</v>
      </c>
      <c r="H77" s="310" t="s">
        <v>101</v>
      </c>
      <c r="I77" s="310" t="s">
        <v>101</v>
      </c>
      <c r="J77" s="310" t="s">
        <v>159</v>
      </c>
      <c r="K77" s="319" t="s">
        <v>661</v>
      </c>
      <c r="L77" s="310" t="s">
        <v>254</v>
      </c>
      <c r="M77" s="310"/>
      <c r="N77" s="379"/>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98"/>
      <c r="N78" s="381"/>
      <c r="R78" s="12"/>
      <c r="S78" s="12"/>
      <c r="T78" s="12"/>
    </row>
    <row r="79" spans="1:22" x14ac:dyDescent="0.35">
      <c r="A79" s="305"/>
      <c r="B79" s="308"/>
      <c r="C79" s="83" t="s">
        <v>404</v>
      </c>
      <c r="D79" s="3" t="s">
        <v>254</v>
      </c>
      <c r="E79" s="298"/>
      <c r="F79" s="298"/>
      <c r="G79" s="298"/>
      <c r="H79" s="298"/>
      <c r="I79" s="298"/>
      <c r="J79" s="298"/>
      <c r="K79" s="236"/>
      <c r="L79" s="298"/>
      <c r="M79" s="298"/>
      <c r="N79" s="381"/>
      <c r="R79" s="12"/>
      <c r="S79" s="12"/>
      <c r="T79" s="12"/>
    </row>
    <row r="80" spans="1:22" x14ac:dyDescent="0.35">
      <c r="A80" s="305"/>
      <c r="B80" s="308"/>
      <c r="C80" s="84" t="s">
        <v>405</v>
      </c>
      <c r="D80" s="3" t="s">
        <v>254</v>
      </c>
      <c r="E80" s="298"/>
      <c r="F80" s="298"/>
      <c r="G80" s="298"/>
      <c r="H80" s="298"/>
      <c r="I80" s="298"/>
      <c r="J80" s="298"/>
      <c r="K80" s="236"/>
      <c r="L80" s="298"/>
      <c r="M80" s="298"/>
      <c r="N80" s="381"/>
      <c r="R80" s="12"/>
      <c r="S80" s="12"/>
      <c r="T80" s="12"/>
    </row>
    <row r="81" spans="1:22" ht="29" x14ac:dyDescent="0.35">
      <c r="A81" s="305"/>
      <c r="B81" s="308"/>
      <c r="C81" s="84" t="s">
        <v>406</v>
      </c>
      <c r="D81" s="3" t="s">
        <v>254</v>
      </c>
      <c r="E81" s="298"/>
      <c r="F81" s="298"/>
      <c r="G81" s="298"/>
      <c r="H81" s="298"/>
      <c r="I81" s="298"/>
      <c r="J81" s="298"/>
      <c r="K81" s="236"/>
      <c r="L81" s="298"/>
      <c r="M81" s="298"/>
      <c r="N81" s="381"/>
      <c r="R81" s="12"/>
      <c r="S81" s="12"/>
      <c r="T81" s="12"/>
    </row>
    <row r="82" spans="1:22" ht="29" x14ac:dyDescent="0.35">
      <c r="A82" s="305"/>
      <c r="B82" s="308"/>
      <c r="C82" s="84" t="s">
        <v>407</v>
      </c>
      <c r="D82" s="3" t="s">
        <v>254</v>
      </c>
      <c r="E82" s="298"/>
      <c r="F82" s="298"/>
      <c r="G82" s="298"/>
      <c r="H82" s="298"/>
      <c r="I82" s="298"/>
      <c r="J82" s="298"/>
      <c r="K82" s="236"/>
      <c r="L82" s="298"/>
      <c r="M82" s="298"/>
      <c r="N82" s="381"/>
      <c r="R82" s="12"/>
      <c r="S82" s="12"/>
      <c r="T82" s="12"/>
    </row>
    <row r="83" spans="1:22" ht="15" thickBot="1" x14ac:dyDescent="0.4">
      <c r="A83" s="306"/>
      <c r="B83" s="309"/>
      <c r="C83" s="90" t="s">
        <v>408</v>
      </c>
      <c r="D83" s="80" t="s">
        <v>254</v>
      </c>
      <c r="E83" s="299"/>
      <c r="F83" s="299"/>
      <c r="G83" s="299"/>
      <c r="H83" s="299"/>
      <c r="I83" s="299"/>
      <c r="J83" s="299"/>
      <c r="K83" s="301"/>
      <c r="L83" s="299"/>
      <c r="M83" s="299"/>
      <c r="N83" s="380"/>
      <c r="R83" s="12"/>
      <c r="S83" s="12"/>
      <c r="T83" s="12"/>
    </row>
    <row r="84" spans="1:22" x14ac:dyDescent="0.35">
      <c r="A84" s="323" t="s">
        <v>409</v>
      </c>
      <c r="B84" s="307" t="s">
        <v>129</v>
      </c>
      <c r="C84" s="99" t="s">
        <v>410</v>
      </c>
      <c r="D84" s="79" t="s">
        <v>254</v>
      </c>
      <c r="E84" s="310" t="s">
        <v>101</v>
      </c>
      <c r="F84" s="310" t="s">
        <v>101</v>
      </c>
      <c r="G84" s="310" t="s">
        <v>101</v>
      </c>
      <c r="H84" s="310" t="s">
        <v>101</v>
      </c>
      <c r="I84" s="310" t="s">
        <v>101</v>
      </c>
      <c r="J84" s="310" t="s">
        <v>159</v>
      </c>
      <c r="K84" s="319" t="s">
        <v>661</v>
      </c>
      <c r="L84" s="310" t="s">
        <v>254</v>
      </c>
      <c r="M84" s="310"/>
      <c r="N84" s="379"/>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3" t="s">
        <v>254</v>
      </c>
      <c r="E85" s="298"/>
      <c r="F85" s="298"/>
      <c r="G85" s="298"/>
      <c r="H85" s="298"/>
      <c r="I85" s="298"/>
      <c r="J85" s="298"/>
      <c r="K85" s="236"/>
      <c r="L85" s="298"/>
      <c r="M85" s="298"/>
      <c r="N85" s="381"/>
      <c r="R85" s="12"/>
      <c r="S85" s="12"/>
      <c r="T85" s="12"/>
    </row>
    <row r="86" spans="1:22" x14ac:dyDescent="0.35">
      <c r="A86" s="305"/>
      <c r="B86" s="308"/>
      <c r="C86" s="84" t="s">
        <v>412</v>
      </c>
      <c r="D86" s="3" t="s">
        <v>254</v>
      </c>
      <c r="E86" s="298"/>
      <c r="F86" s="298"/>
      <c r="G86" s="298"/>
      <c r="H86" s="298"/>
      <c r="I86" s="298"/>
      <c r="J86" s="298"/>
      <c r="K86" s="236"/>
      <c r="L86" s="298"/>
      <c r="M86" s="298"/>
      <c r="N86" s="381"/>
      <c r="R86" s="12"/>
      <c r="S86" s="12"/>
      <c r="T86" s="12"/>
    </row>
    <row r="87" spans="1:22" ht="15" thickBot="1" x14ac:dyDescent="0.4">
      <c r="A87" s="306"/>
      <c r="B87" s="309"/>
      <c r="C87" s="87" t="s">
        <v>413</v>
      </c>
      <c r="D87" s="80" t="s">
        <v>254</v>
      </c>
      <c r="E87" s="299"/>
      <c r="F87" s="299"/>
      <c r="G87" s="299"/>
      <c r="H87" s="299"/>
      <c r="I87" s="299"/>
      <c r="J87" s="299"/>
      <c r="K87" s="301"/>
      <c r="L87" s="299"/>
      <c r="M87" s="299"/>
      <c r="N87" s="380"/>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88" t="str">
        <f>R8&amp;R18&amp;R20&amp;R28&amp;R36&amp;R42&amp;R47&amp;R48&amp;R49&amp;R54&amp;R57&amp;R65&amp;R72&amp;R77&amp;R84&amp;R87</f>
        <v/>
      </c>
      <c r="B90" s="389"/>
      <c r="C90" s="389"/>
      <c r="D90" s="389"/>
      <c r="E90" s="389"/>
      <c r="F90" s="389"/>
      <c r="G90" s="389"/>
      <c r="H90" s="389"/>
      <c r="I90" s="389"/>
      <c r="J90" s="389"/>
      <c r="K90" s="389"/>
      <c r="L90" s="389"/>
      <c r="M90" s="389"/>
      <c r="N90" s="39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88" t="str">
        <f>S8&amp;S18&amp;S20&amp;S28&amp;S36&amp;S42&amp;S47&amp;S48&amp;S49&amp;S54&amp;S57&amp;S65&amp;S72&amp;S77&amp;S84&amp;S87</f>
        <v xml:space="preserve">    IIA5: Policy HO1 could help to meet several of the sub-objectives for IIA5, as housing of a mix of sizes will be provided (with a focus on family homes to meet an identified shortfall), range of tenures, and prioritises the needs of those with accessibility difficulties in flatted developments. These measures should help to meet the identified housing need within the Borough, hence a potential significant positive effect has been identified. 
         </v>
      </c>
      <c r="B92" s="389"/>
      <c r="C92" s="389"/>
      <c r="D92" s="389"/>
      <c r="E92" s="389"/>
      <c r="F92" s="389"/>
      <c r="G92" s="389"/>
      <c r="H92" s="389"/>
      <c r="I92" s="389"/>
      <c r="J92" s="389"/>
      <c r="K92" s="389"/>
      <c r="L92" s="389"/>
      <c r="M92" s="389"/>
      <c r="N92" s="39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391" t="s">
        <v>670</v>
      </c>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85" t="str">
        <f>U8&amp;U18&amp;U20&amp;U28&amp;U36&amp;U42&amp;U47&amp;U49&amp;U54&amp;U57&amp;U65&amp;U72&amp;U77&amp;U84</f>
        <v/>
      </c>
      <c r="B96" s="386"/>
      <c r="C96" s="386"/>
      <c r="D96" s="386"/>
      <c r="E96" s="386"/>
      <c r="F96" s="386"/>
      <c r="G96" s="386"/>
      <c r="H96" s="386"/>
      <c r="I96" s="386"/>
      <c r="J96" s="386"/>
      <c r="K96" s="386"/>
      <c r="L96" s="386"/>
      <c r="M96" s="386"/>
      <c r="N96" s="387"/>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85" t="str">
        <f>V8&amp;V18&amp;V20&amp;V28&amp;V36&amp;V42&amp;V47&amp;V49&amp;V54&amp;V57&amp;V65&amp;V72&amp;V77&amp;V84</f>
        <v xml:space="preserve">IIA3:The inclusion of wording in criterion B (Flatted Developments) to the effect of ensuring houses on lower floors are prioritised for all residents with mobility difficulties could help to enhance the potential positive effect identified.
IIA4:The inclusion of wording in criterion B (Flatted Developments) to the effect of ensuring houses on lower floors are prioritised for all residents with mobility difficulties could help to enhance the potential positive effect identified. 
</v>
      </c>
      <c r="B98" s="386"/>
      <c r="C98" s="386"/>
      <c r="D98" s="386"/>
      <c r="E98" s="386"/>
      <c r="F98" s="386"/>
      <c r="G98" s="386"/>
      <c r="H98" s="386"/>
      <c r="I98" s="386"/>
      <c r="J98" s="386"/>
      <c r="K98" s="386"/>
      <c r="L98" s="386"/>
      <c r="M98" s="386"/>
      <c r="N98" s="387"/>
    </row>
  </sheetData>
  <sheetProtection algorithmName="SHA-512" hashValue="Va8FV/46eawkH9yQxZwG8o5Y6nYx8jeSKrDS3PxqlrgKOXJXrviYmftEE64ORG99anwDlssXymlS16Vz9mhChg==" saltValue="vTJe1lvfVO8MkVsVomUtzQ=="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3825" priority="2">
      <formula>$D50="No"</formula>
    </cfRule>
  </conditionalFormatting>
  <conditionalFormatting sqref="C8:D87">
    <cfRule type="expression" dxfId="3824" priority="1">
      <formula>$D8="No"</formula>
    </cfRule>
  </conditionalFormatting>
  <conditionalFormatting sqref="J8 J18 J28 J49 J57 J65 J72 J77 J84">
    <cfRule type="cellIs" dxfId="3823" priority="34" operator="equal">
      <formula>"Significant Negative"</formula>
    </cfRule>
    <cfRule type="cellIs" dxfId="3822" priority="35" operator="equal">
      <formula>"Minor Negative"</formula>
    </cfRule>
    <cfRule type="cellIs" dxfId="3821" priority="36" operator="equal">
      <formula>"Uncertain"</formula>
    </cfRule>
    <cfRule type="cellIs" dxfId="3820" priority="37" operator="equal">
      <formula>"Neutral"</formula>
    </cfRule>
    <cfRule type="cellIs" dxfId="3819" priority="38" operator="equal">
      <formula>"Minor Positive"</formula>
    </cfRule>
    <cfRule type="cellIs" dxfId="3818" priority="39" operator="equal">
      <formula>"Significant Positive"</formula>
    </cfRule>
  </conditionalFormatting>
  <conditionalFormatting sqref="J20">
    <cfRule type="cellIs" dxfId="3817" priority="27" operator="equal">
      <formula>"Significant Positive"</formula>
    </cfRule>
    <cfRule type="cellIs" dxfId="3816" priority="22" operator="equal">
      <formula>"Significant Negative"</formula>
    </cfRule>
    <cfRule type="cellIs" dxfId="3815" priority="23" operator="equal">
      <formula>"Minor Negative"</formula>
    </cfRule>
    <cfRule type="cellIs" dxfId="3814" priority="24" operator="equal">
      <formula>"Uncertain"</formula>
    </cfRule>
    <cfRule type="cellIs" dxfId="3813" priority="25" operator="equal">
      <formula>"Neutral"</formula>
    </cfRule>
    <cfRule type="cellIs" dxfId="3812" priority="26" operator="equal">
      <formula>"Minor Positive"</formula>
    </cfRule>
  </conditionalFormatting>
  <conditionalFormatting sqref="J36">
    <cfRule type="cellIs" dxfId="3811" priority="16" operator="equal">
      <formula>"Significant Negative"</formula>
    </cfRule>
    <cfRule type="cellIs" dxfId="3810" priority="17" operator="equal">
      <formula>"Minor Negative"</formula>
    </cfRule>
    <cfRule type="cellIs" dxfId="3809" priority="18" operator="equal">
      <formula>"Uncertain"</formula>
    </cfRule>
    <cfRule type="cellIs" dxfId="3808" priority="19" operator="equal">
      <formula>"Neutral"</formula>
    </cfRule>
    <cfRule type="cellIs" dxfId="3807" priority="20" operator="equal">
      <formula>"Minor Positive"</formula>
    </cfRule>
    <cfRule type="cellIs" dxfId="3806" priority="21" operator="equal">
      <formula>"Significant Positive"</formula>
    </cfRule>
  </conditionalFormatting>
  <conditionalFormatting sqref="J42">
    <cfRule type="cellIs" dxfId="3805" priority="10" operator="equal">
      <formula>"Significant Negative"</formula>
    </cfRule>
    <cfRule type="cellIs" dxfId="3804" priority="11" operator="equal">
      <formula>"Minor Negative"</formula>
    </cfRule>
    <cfRule type="cellIs" dxfId="3803" priority="12" operator="equal">
      <formula>"Uncertain"</formula>
    </cfRule>
    <cfRule type="cellIs" dxfId="3802" priority="13" operator="equal">
      <formula>"Neutral"</formula>
    </cfRule>
    <cfRule type="cellIs" dxfId="3801" priority="14" operator="equal">
      <formula>"Minor Positive"</formula>
    </cfRule>
    <cfRule type="cellIs" dxfId="3800" priority="15" operator="equal">
      <formula>"Significant Positive"</formula>
    </cfRule>
  </conditionalFormatting>
  <conditionalFormatting sqref="J47">
    <cfRule type="cellIs" dxfId="3799" priority="28" operator="equal">
      <formula>"Significant Negative"</formula>
    </cfRule>
    <cfRule type="cellIs" dxfId="3798" priority="29" operator="equal">
      <formula>"Minor Negative"</formula>
    </cfRule>
    <cfRule type="cellIs" dxfId="3797" priority="30" operator="equal">
      <formula>"Uncertain"</formula>
    </cfRule>
    <cfRule type="cellIs" dxfId="3796" priority="31" operator="equal">
      <formula>"Neutral"</formula>
    </cfRule>
    <cfRule type="cellIs" dxfId="3795" priority="32" operator="equal">
      <formula>"Minor Positive"</formula>
    </cfRule>
    <cfRule type="cellIs" dxfId="3794" priority="33" operator="equal">
      <formula>"Significant Positive"</formula>
    </cfRule>
  </conditionalFormatting>
  <conditionalFormatting sqref="J54">
    <cfRule type="cellIs" dxfId="3793" priority="4" operator="equal">
      <formula>"Significant Negative"</formula>
    </cfRule>
    <cfRule type="cellIs" dxfId="3792" priority="5" operator="equal">
      <formula>"Minor Negative"</formula>
    </cfRule>
    <cfRule type="cellIs" dxfId="3791" priority="6" operator="equal">
      <formula>"Uncertain"</formula>
    </cfRule>
    <cfRule type="cellIs" dxfId="3790" priority="7" operator="equal">
      <formula>"Neutral"</formula>
    </cfRule>
    <cfRule type="cellIs" dxfId="3789" priority="8" operator="equal">
      <formula>"Minor Positive"</formula>
    </cfRule>
    <cfRule type="cellIs" dxfId="3788" priority="9" operator="equal">
      <formula>"Significant Positive"</formula>
    </cfRule>
  </conditionalFormatting>
  <pageMargins left="0.7" right="0.7" top="0.75" bottom="0.75" header="0.3" footer="0.3"/>
  <pageSetup orientation="portrait" horizontalDpi="4294967293" verticalDpi="4294967293"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5D28A-3801-4E19-820C-6B6C6CEA8F90}">
  <sheetPr codeName="Sheet145">
    <tabColor rgb="FF7030A0"/>
  </sheetPr>
  <dimension ref="A1:V98"/>
  <sheetViews>
    <sheetView topLeftCell="A48" zoomScale="60" zoomScaleNormal="60" workbookViewId="0">
      <selection activeCell="K4" sqref="K4"/>
    </sheetView>
  </sheetViews>
  <sheetFormatPr defaultColWidth="8.54296875" defaultRowHeight="14.5" x14ac:dyDescent="0.35"/>
  <cols>
    <col min="1" max="1" width="28" customWidth="1"/>
    <col min="2" max="2" width="5.81640625" hidden="1" customWidth="1"/>
    <col min="3" max="3" width="113.1796875" bestFit="1"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715</v>
      </c>
      <c r="D1" s="263"/>
      <c r="E1" s="263"/>
      <c r="F1" s="264"/>
      <c r="G1" s="16"/>
      <c r="I1" s="7"/>
      <c r="J1" s="7"/>
      <c r="K1" s="7"/>
    </row>
    <row r="2" spans="1:22" x14ac:dyDescent="0.35">
      <c r="A2" s="74" t="s">
        <v>29</v>
      </c>
      <c r="B2" s="9"/>
      <c r="C2" s="263" t="s">
        <v>658</v>
      </c>
      <c r="D2" s="263"/>
      <c r="E2" s="263"/>
      <c r="F2" s="264"/>
      <c r="I2" s="8"/>
      <c r="J2" s="8"/>
      <c r="K2" s="8"/>
    </row>
    <row r="3" spans="1:22" ht="45.75" customHeight="1" x14ac:dyDescent="0.35">
      <c r="A3" s="75" t="s">
        <v>30</v>
      </c>
      <c r="B3" s="4"/>
      <c r="C3" s="263" t="s">
        <v>716</v>
      </c>
      <c r="D3" s="263"/>
      <c r="E3" s="263"/>
      <c r="F3" s="264"/>
      <c r="I3" s="8"/>
      <c r="J3" s="8"/>
      <c r="K3" s="8"/>
    </row>
    <row r="4" spans="1:22" ht="45.65" customHeight="1" x14ac:dyDescent="0.35">
      <c r="A4" s="75" t="s">
        <v>31</v>
      </c>
      <c r="B4" s="17"/>
      <c r="C4" s="229" t="s">
        <v>717</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47"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661</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c r="F10" s="326"/>
      <c r="G10" s="326"/>
      <c r="H10" s="326"/>
      <c r="I10" s="326"/>
      <c r="J10" s="298"/>
      <c r="K10" s="236"/>
      <c r="L10" s="298"/>
      <c r="M10" s="298"/>
      <c r="N10" s="340"/>
      <c r="R10" s="12"/>
      <c r="S10" s="12"/>
      <c r="T10" s="12"/>
    </row>
    <row r="11" spans="1:22" x14ac:dyDescent="0.35">
      <c r="A11" s="317"/>
      <c r="B11" s="328"/>
      <c r="C11" s="24" t="s">
        <v>324</v>
      </c>
      <c r="D11" s="24" t="s">
        <v>254</v>
      </c>
      <c r="E11" s="326"/>
      <c r="F11" s="326"/>
      <c r="G11" s="326"/>
      <c r="H11" s="326"/>
      <c r="I11" s="326"/>
      <c r="J11" s="298"/>
      <c r="K11" s="236"/>
      <c r="L11" s="298"/>
      <c r="M11" s="298"/>
      <c r="N11" s="340"/>
      <c r="R11" s="12"/>
      <c r="S11" s="12"/>
      <c r="T11" s="12"/>
    </row>
    <row r="12" spans="1:22" x14ac:dyDescent="0.35">
      <c r="A12" s="317"/>
      <c r="B12" s="328"/>
      <c r="C12" s="24" t="s">
        <v>325</v>
      </c>
      <c r="D12" s="24" t="s">
        <v>254</v>
      </c>
      <c r="E12" s="326"/>
      <c r="F12" s="326"/>
      <c r="G12" s="326"/>
      <c r="H12" s="326"/>
      <c r="I12" s="326"/>
      <c r="J12" s="298"/>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x14ac:dyDescent="0.35">
      <c r="A14" s="317"/>
      <c r="B14" s="328"/>
      <c r="C14" s="24" t="s">
        <v>327</v>
      </c>
      <c r="D14" s="24" t="s">
        <v>254</v>
      </c>
      <c r="E14" s="326"/>
      <c r="F14" s="326"/>
      <c r="G14" s="326"/>
      <c r="H14" s="326"/>
      <c r="I14" s="326"/>
      <c r="J14" s="298"/>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254</v>
      </c>
      <c r="E16" s="326"/>
      <c r="F16" s="326"/>
      <c r="G16" s="326"/>
      <c r="H16" s="326"/>
      <c r="I16" s="326"/>
      <c r="J16" s="298"/>
      <c r="K16" s="236"/>
      <c r="L16" s="298"/>
      <c r="M16" s="298"/>
      <c r="N16" s="340"/>
      <c r="R16" s="12"/>
      <c r="S16" s="12"/>
      <c r="T16" s="12"/>
    </row>
    <row r="17" spans="1:22" ht="15" thickBot="1" x14ac:dyDescent="0.4">
      <c r="A17" s="322"/>
      <c r="B17" s="396"/>
      <c r="C17" s="88" t="s">
        <v>330</v>
      </c>
      <c r="D17" s="88" t="s">
        <v>254</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661</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254</v>
      </c>
      <c r="E19" s="299"/>
      <c r="F19" s="299"/>
      <c r="G19" s="299"/>
      <c r="H19" s="299"/>
      <c r="I19" s="299"/>
      <c r="J19" s="299"/>
      <c r="K19" s="301"/>
      <c r="L19" s="299"/>
      <c r="M19" s="299"/>
      <c r="N19" s="380"/>
      <c r="R19" s="12"/>
      <c r="S19" s="12"/>
      <c r="T19" s="12"/>
    </row>
    <row r="20" spans="1:22" ht="72.5" x14ac:dyDescent="0.35">
      <c r="A20" s="316" t="s">
        <v>334</v>
      </c>
      <c r="B20" s="307" t="s">
        <v>118</v>
      </c>
      <c r="C20" s="79" t="s">
        <v>335</v>
      </c>
      <c r="D20" s="86"/>
      <c r="E20" s="310" t="s">
        <v>432</v>
      </c>
      <c r="F20" s="310" t="s">
        <v>441</v>
      </c>
      <c r="G20" s="310" t="s">
        <v>519</v>
      </c>
      <c r="H20" s="310" t="s">
        <v>477</v>
      </c>
      <c r="I20" s="310" t="s">
        <v>436</v>
      </c>
      <c r="J20" s="310" t="s">
        <v>157</v>
      </c>
      <c r="K20" s="319" t="s">
        <v>707</v>
      </c>
      <c r="L20" s="310" t="s">
        <v>250</v>
      </c>
      <c r="M20" s="310"/>
      <c r="N20" s="374" t="s">
        <v>708</v>
      </c>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xml:space="preserve">IIA3:The inclusion of wording in criterion B (Flatted Developments) to the effect of ensuring houses on lower floors are prioritised for all residents with mobility difficulties could help to enhance the potential positive effect identified.
</v>
      </c>
    </row>
    <row r="21" spans="1:22" x14ac:dyDescent="0.35">
      <c r="A21" s="317"/>
      <c r="B21" s="308"/>
      <c r="C21" s="3" t="s">
        <v>336</v>
      </c>
      <c r="D21" s="24" t="s">
        <v>254</v>
      </c>
      <c r="E21" s="298"/>
      <c r="F21" s="298"/>
      <c r="G21" s="298"/>
      <c r="H21" s="298"/>
      <c r="I21" s="298"/>
      <c r="J21" s="298"/>
      <c r="K21" s="236"/>
      <c r="L21" s="298"/>
      <c r="M21" s="298"/>
      <c r="N21" s="375"/>
      <c r="R21" s="12"/>
      <c r="S21" s="12"/>
      <c r="T21" s="12"/>
    </row>
    <row r="22" spans="1:22" ht="14.5" customHeight="1" x14ac:dyDescent="0.35">
      <c r="A22" s="317"/>
      <c r="B22" s="308"/>
      <c r="C22" s="3" t="s">
        <v>337</v>
      </c>
      <c r="D22" s="24" t="s">
        <v>254</v>
      </c>
      <c r="E22" s="298"/>
      <c r="F22" s="298"/>
      <c r="G22" s="298"/>
      <c r="H22" s="298"/>
      <c r="I22" s="298"/>
      <c r="J22" s="298"/>
      <c r="K22" s="236"/>
      <c r="L22" s="298"/>
      <c r="M22" s="298"/>
      <c r="N22" s="375"/>
      <c r="R22" s="12"/>
      <c r="S22" s="12"/>
      <c r="T22" s="12"/>
    </row>
    <row r="23" spans="1:22" x14ac:dyDescent="0.35">
      <c r="A23" s="317"/>
      <c r="B23" s="308"/>
      <c r="C23" s="3" t="s">
        <v>338</v>
      </c>
      <c r="D23" s="24" t="s">
        <v>254</v>
      </c>
      <c r="E23" s="298"/>
      <c r="F23" s="298"/>
      <c r="G23" s="298"/>
      <c r="H23" s="298"/>
      <c r="I23" s="298"/>
      <c r="J23" s="298"/>
      <c r="K23" s="236"/>
      <c r="L23" s="298"/>
      <c r="M23" s="298"/>
      <c r="N23" s="375"/>
      <c r="R23" s="12"/>
      <c r="S23" s="12"/>
      <c r="T23" s="12"/>
    </row>
    <row r="24" spans="1:22" ht="14.5" customHeight="1" x14ac:dyDescent="0.35">
      <c r="A24" s="317"/>
      <c r="B24" s="308"/>
      <c r="C24" s="3" t="s">
        <v>339</v>
      </c>
      <c r="D24" s="24" t="s">
        <v>254</v>
      </c>
      <c r="E24" s="298"/>
      <c r="F24" s="298"/>
      <c r="G24" s="298"/>
      <c r="H24" s="298"/>
      <c r="I24" s="298"/>
      <c r="J24" s="298"/>
      <c r="K24" s="236"/>
      <c r="L24" s="298"/>
      <c r="M24" s="298"/>
      <c r="N24" s="375"/>
      <c r="R24" s="12"/>
      <c r="S24" s="12"/>
      <c r="T24" s="12"/>
    </row>
    <row r="25" spans="1:22" ht="29" x14ac:dyDescent="0.35">
      <c r="A25" s="317"/>
      <c r="B25" s="308"/>
      <c r="C25" s="3" t="s">
        <v>340</v>
      </c>
      <c r="D25" s="24" t="s">
        <v>250</v>
      </c>
      <c r="E25" s="298"/>
      <c r="F25" s="298"/>
      <c r="G25" s="298"/>
      <c r="H25" s="298"/>
      <c r="I25" s="298"/>
      <c r="J25" s="298"/>
      <c r="K25" s="236"/>
      <c r="L25" s="298"/>
      <c r="M25" s="298"/>
      <c r="N25" s="375"/>
      <c r="R25" s="12"/>
      <c r="S25" s="12"/>
      <c r="T25" s="12"/>
    </row>
    <row r="26" spans="1:22" ht="14.5" customHeight="1" x14ac:dyDescent="0.35">
      <c r="A26" s="317"/>
      <c r="B26" s="308"/>
      <c r="C26" s="3" t="s">
        <v>341</v>
      </c>
      <c r="D26" s="24" t="s">
        <v>254</v>
      </c>
      <c r="E26" s="298"/>
      <c r="F26" s="298"/>
      <c r="G26" s="298"/>
      <c r="H26" s="298"/>
      <c r="I26" s="298"/>
      <c r="J26" s="298"/>
      <c r="K26" s="236"/>
      <c r="L26" s="298"/>
      <c r="M26" s="298"/>
      <c r="N26" s="375"/>
      <c r="R26" s="12"/>
      <c r="S26" s="12"/>
      <c r="T26" s="12"/>
    </row>
    <row r="27" spans="1:22" ht="29.5" thickBot="1" x14ac:dyDescent="0.4">
      <c r="A27" s="322"/>
      <c r="B27" s="309"/>
      <c r="C27" s="80" t="s">
        <v>342</v>
      </c>
      <c r="D27" s="88"/>
      <c r="E27" s="299"/>
      <c r="F27" s="299"/>
      <c r="G27" s="299"/>
      <c r="H27" s="299"/>
      <c r="I27" s="299"/>
      <c r="J27" s="299"/>
      <c r="K27" s="301"/>
      <c r="L27" s="299"/>
      <c r="M27" s="299"/>
      <c r="N27" s="376"/>
      <c r="R27" s="12"/>
      <c r="S27" s="12"/>
      <c r="T27" s="12"/>
    </row>
    <row r="28" spans="1:22" ht="29" x14ac:dyDescent="0.35">
      <c r="A28" s="316" t="s">
        <v>343</v>
      </c>
      <c r="B28" s="307" t="s">
        <v>119</v>
      </c>
      <c r="C28" s="85" t="s">
        <v>344</v>
      </c>
      <c r="D28" s="79" t="s">
        <v>250</v>
      </c>
      <c r="E28" s="310" t="s">
        <v>418</v>
      </c>
      <c r="F28" s="310" t="s">
        <v>441</v>
      </c>
      <c r="G28" s="310" t="s">
        <v>519</v>
      </c>
      <c r="H28" s="310" t="s">
        <v>477</v>
      </c>
      <c r="I28" s="310" t="s">
        <v>436</v>
      </c>
      <c r="J28" s="310" t="s">
        <v>157</v>
      </c>
      <c r="K28" s="319" t="s">
        <v>709</v>
      </c>
      <c r="L28" s="310" t="s">
        <v>254</v>
      </c>
      <c r="M28" s="310"/>
      <c r="N28" s="374" t="s">
        <v>710</v>
      </c>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xml:space="preserve">IIA4:The inclusion of wording in criterion B (Flatted Developments) to the effect of ensuring houses on lower floors are prioritised for all residents with mobility difficulties could help to enhance the potential positive effect identified. 
</v>
      </c>
    </row>
    <row r="29" spans="1:22" ht="29" x14ac:dyDescent="0.35">
      <c r="A29" s="317"/>
      <c r="B29" s="308"/>
      <c r="C29" s="83" t="s">
        <v>345</v>
      </c>
      <c r="D29" s="3" t="s">
        <v>254</v>
      </c>
      <c r="E29" s="298"/>
      <c r="F29" s="298"/>
      <c r="G29" s="298"/>
      <c r="H29" s="298"/>
      <c r="I29" s="298"/>
      <c r="J29" s="298"/>
      <c r="K29" s="236"/>
      <c r="L29" s="298"/>
      <c r="M29" s="298"/>
      <c r="N29" s="375"/>
      <c r="R29" s="12"/>
      <c r="S29" s="12"/>
      <c r="T29" s="12"/>
    </row>
    <row r="30" spans="1:22" x14ac:dyDescent="0.35">
      <c r="A30" s="317"/>
      <c r="B30" s="308"/>
      <c r="C30" s="83" t="s">
        <v>346</v>
      </c>
      <c r="D30" s="3"/>
      <c r="E30" s="298"/>
      <c r="F30" s="298"/>
      <c r="G30" s="298"/>
      <c r="H30" s="298"/>
      <c r="I30" s="298"/>
      <c r="J30" s="298"/>
      <c r="K30" s="236"/>
      <c r="L30" s="298"/>
      <c r="M30" s="298"/>
      <c r="N30" s="375"/>
      <c r="R30" s="12"/>
      <c r="S30" s="12"/>
      <c r="T30" s="12"/>
    </row>
    <row r="31" spans="1:22" ht="30" customHeight="1" x14ac:dyDescent="0.35">
      <c r="A31" s="317"/>
      <c r="B31" s="308"/>
      <c r="C31" s="83" t="s">
        <v>347</v>
      </c>
      <c r="D31" s="3" t="s">
        <v>254</v>
      </c>
      <c r="E31" s="298"/>
      <c r="F31" s="298"/>
      <c r="G31" s="298"/>
      <c r="H31" s="298"/>
      <c r="I31" s="298"/>
      <c r="J31" s="298"/>
      <c r="K31" s="236"/>
      <c r="L31" s="298"/>
      <c r="M31" s="298"/>
      <c r="N31" s="375"/>
      <c r="R31" s="12"/>
      <c r="S31" s="12"/>
      <c r="T31" s="12"/>
    </row>
    <row r="32" spans="1:22" x14ac:dyDescent="0.35">
      <c r="A32" s="317"/>
      <c r="B32" s="308"/>
      <c r="C32" s="83" t="s">
        <v>348</v>
      </c>
      <c r="D32" s="3"/>
      <c r="E32" s="298"/>
      <c r="F32" s="298"/>
      <c r="G32" s="298"/>
      <c r="H32" s="298"/>
      <c r="I32" s="298"/>
      <c r="J32" s="298"/>
      <c r="K32" s="236"/>
      <c r="L32" s="298"/>
      <c r="M32" s="298"/>
      <c r="N32" s="375"/>
      <c r="R32" s="12"/>
      <c r="S32" s="12"/>
      <c r="T32" s="12"/>
    </row>
    <row r="33" spans="1:22" x14ac:dyDescent="0.35">
      <c r="A33" s="317"/>
      <c r="B33" s="308"/>
      <c r="C33" s="83" t="s">
        <v>349</v>
      </c>
      <c r="D33" s="3" t="s">
        <v>254</v>
      </c>
      <c r="E33" s="298"/>
      <c r="F33" s="298"/>
      <c r="G33" s="298"/>
      <c r="H33" s="298"/>
      <c r="I33" s="298"/>
      <c r="J33" s="298"/>
      <c r="K33" s="236"/>
      <c r="L33" s="298"/>
      <c r="M33" s="298"/>
      <c r="N33" s="375"/>
      <c r="R33" s="12"/>
      <c r="S33" s="12"/>
      <c r="T33" s="12"/>
    </row>
    <row r="34" spans="1:22" x14ac:dyDescent="0.35">
      <c r="A34" s="317"/>
      <c r="B34" s="308"/>
      <c r="C34" s="83" t="s">
        <v>350</v>
      </c>
      <c r="D34" s="3" t="s">
        <v>254</v>
      </c>
      <c r="E34" s="298"/>
      <c r="F34" s="298"/>
      <c r="G34" s="298"/>
      <c r="H34" s="298"/>
      <c r="I34" s="298"/>
      <c r="J34" s="298"/>
      <c r="K34" s="236"/>
      <c r="L34" s="298"/>
      <c r="M34" s="298"/>
      <c r="N34" s="375"/>
      <c r="R34" s="12"/>
      <c r="S34" s="12"/>
      <c r="T34" s="12"/>
    </row>
    <row r="35" spans="1:22" ht="15" thickBot="1" x14ac:dyDescent="0.4">
      <c r="A35" s="322"/>
      <c r="B35" s="309"/>
      <c r="C35" s="93" t="s">
        <v>351</v>
      </c>
      <c r="D35" s="80" t="s">
        <v>254</v>
      </c>
      <c r="E35" s="299"/>
      <c r="F35" s="299"/>
      <c r="G35" s="299"/>
      <c r="H35" s="299"/>
      <c r="I35" s="299"/>
      <c r="J35" s="299"/>
      <c r="K35" s="301"/>
      <c r="L35" s="299"/>
      <c r="M35" s="299"/>
      <c r="N35" s="376"/>
      <c r="R35" s="12"/>
      <c r="S35" s="12"/>
      <c r="T35" s="12"/>
    </row>
    <row r="36" spans="1:22" x14ac:dyDescent="0.35">
      <c r="A36" s="316" t="s">
        <v>352</v>
      </c>
      <c r="B36" s="307" t="s">
        <v>120</v>
      </c>
      <c r="C36" s="79" t="s">
        <v>353</v>
      </c>
      <c r="D36" s="79" t="s">
        <v>254</v>
      </c>
      <c r="E36" s="310" t="s">
        <v>418</v>
      </c>
      <c r="F36" s="310" t="s">
        <v>419</v>
      </c>
      <c r="G36" s="310" t="s">
        <v>424</v>
      </c>
      <c r="H36" s="310" t="s">
        <v>421</v>
      </c>
      <c r="I36" s="310" t="s">
        <v>422</v>
      </c>
      <c r="J36" s="310" t="s">
        <v>701</v>
      </c>
      <c r="K36" s="319" t="s">
        <v>718</v>
      </c>
      <c r="L36" s="310" t="s">
        <v>254</v>
      </c>
      <c r="M36" s="319" t="s">
        <v>719</v>
      </c>
      <c r="N36" s="379"/>
      <c r="R36" s="12" t="str">
        <f>IF(OR(J36='Drop downs'!$G$7,J36='Drop downs'!$G$5), B36&amp;": "&amp;K36&amp;CHAR(10),"")</f>
        <v/>
      </c>
      <c r="S36" s="12" t="str">
        <f>IF(J36='Drop downs'!$G$2,B36&amp;": "&amp;K36&amp;"
"," ")</f>
        <v xml:space="preserve"> </v>
      </c>
      <c r="T36" s="12" t="str">
        <f>IF(E36='Drop downs'!$B$6,B36&amp;": "&amp;K36&amp;"","")</f>
        <v/>
      </c>
      <c r="U36" t="str">
        <f>IF(M36&gt;0,B36&amp;":"&amp;M36&amp;"
","")</f>
        <v xml:space="preserve">IIA5:No mitigation is proposed, as the final mix of development would be dependant on detailed site plans.
</v>
      </c>
      <c r="V36" t="str">
        <f>IF(N36&gt;0,B36&amp;":"&amp;N36&amp;"
","")</f>
        <v/>
      </c>
    </row>
    <row r="37" spans="1:22" x14ac:dyDescent="0.35">
      <c r="A37" s="317"/>
      <c r="B37" s="308"/>
      <c r="C37" s="3" t="s">
        <v>354</v>
      </c>
      <c r="D37" s="3" t="s">
        <v>250</v>
      </c>
      <c r="E37" s="298"/>
      <c r="F37" s="298"/>
      <c r="G37" s="298"/>
      <c r="H37" s="298"/>
      <c r="I37" s="298"/>
      <c r="J37" s="298"/>
      <c r="K37" s="236"/>
      <c r="L37" s="298"/>
      <c r="M37" s="236"/>
      <c r="N37" s="381"/>
      <c r="R37" s="12"/>
      <c r="S37" s="12"/>
      <c r="T37" s="12"/>
    </row>
    <row r="38" spans="1:22" x14ac:dyDescent="0.35">
      <c r="A38" s="317"/>
      <c r="B38" s="308"/>
      <c r="C38" s="3" t="s">
        <v>355</v>
      </c>
      <c r="D38" s="3" t="s">
        <v>250</v>
      </c>
      <c r="E38" s="298"/>
      <c r="F38" s="298"/>
      <c r="G38" s="298"/>
      <c r="H38" s="298"/>
      <c r="I38" s="298"/>
      <c r="J38" s="298"/>
      <c r="K38" s="236"/>
      <c r="L38" s="298"/>
      <c r="M38" s="236"/>
      <c r="N38" s="381"/>
      <c r="R38" s="12"/>
      <c r="S38" s="12"/>
      <c r="T38" s="12"/>
    </row>
    <row r="39" spans="1:22" ht="29" x14ac:dyDescent="0.35">
      <c r="A39" s="317"/>
      <c r="B39" s="308"/>
      <c r="C39" s="3" t="s">
        <v>356</v>
      </c>
      <c r="D39" s="3" t="s">
        <v>250</v>
      </c>
      <c r="E39" s="298"/>
      <c r="F39" s="298"/>
      <c r="G39" s="298"/>
      <c r="H39" s="298"/>
      <c r="I39" s="298"/>
      <c r="J39" s="298"/>
      <c r="K39" s="236"/>
      <c r="L39" s="298"/>
      <c r="M39" s="236"/>
      <c r="N39" s="381"/>
      <c r="R39" s="12"/>
      <c r="S39" s="12"/>
      <c r="T39" s="12"/>
    </row>
    <row r="40" spans="1:22" ht="29" x14ac:dyDescent="0.35">
      <c r="A40" s="317"/>
      <c r="B40" s="308"/>
      <c r="C40" s="3" t="s">
        <v>357</v>
      </c>
      <c r="D40" s="3" t="s">
        <v>250</v>
      </c>
      <c r="E40" s="298"/>
      <c r="F40" s="298"/>
      <c r="G40" s="298"/>
      <c r="H40" s="298"/>
      <c r="I40" s="298"/>
      <c r="J40" s="298"/>
      <c r="K40" s="236"/>
      <c r="L40" s="298"/>
      <c r="M40" s="236"/>
      <c r="N40" s="381"/>
      <c r="R40" s="12"/>
      <c r="S40" s="12"/>
      <c r="T40" s="12"/>
    </row>
    <row r="41" spans="1:22" ht="120" customHeight="1" thickBot="1" x14ac:dyDescent="0.4">
      <c r="A41" s="322"/>
      <c r="B41" s="309"/>
      <c r="C41" s="80" t="s">
        <v>358</v>
      </c>
      <c r="D41" s="80" t="s">
        <v>250</v>
      </c>
      <c r="E41" s="299"/>
      <c r="F41" s="299"/>
      <c r="G41" s="299"/>
      <c r="H41" s="299"/>
      <c r="I41" s="299"/>
      <c r="J41" s="299"/>
      <c r="K41" s="301"/>
      <c r="L41" s="299"/>
      <c r="M41" s="301"/>
      <c r="N41" s="380"/>
      <c r="R41" s="12"/>
      <c r="S41" s="12"/>
      <c r="T41" s="12"/>
    </row>
    <row r="42" spans="1:22" ht="29" x14ac:dyDescent="0.35">
      <c r="A42" s="316" t="s">
        <v>359</v>
      </c>
      <c r="B42" s="307" t="s">
        <v>121</v>
      </c>
      <c r="C42" s="79" t="s">
        <v>360</v>
      </c>
      <c r="D42" s="79" t="s">
        <v>250</v>
      </c>
      <c r="E42" s="310" t="s">
        <v>432</v>
      </c>
      <c r="F42" s="310" t="s">
        <v>419</v>
      </c>
      <c r="G42" s="310" t="s">
        <v>424</v>
      </c>
      <c r="H42" s="310" t="s">
        <v>421</v>
      </c>
      <c r="I42" s="310" t="s">
        <v>436</v>
      </c>
      <c r="J42" s="310" t="s">
        <v>157</v>
      </c>
      <c r="K42" s="319" t="s">
        <v>712</v>
      </c>
      <c r="L42" s="310" t="s">
        <v>254</v>
      </c>
      <c r="M42" s="310"/>
      <c r="N42" s="379"/>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17"/>
      <c r="B43" s="308"/>
      <c r="C43" s="3" t="s">
        <v>361</v>
      </c>
      <c r="D43" s="3" t="s">
        <v>250</v>
      </c>
      <c r="E43" s="298"/>
      <c r="F43" s="298"/>
      <c r="G43" s="298"/>
      <c r="H43" s="298"/>
      <c r="I43" s="298"/>
      <c r="J43" s="298"/>
      <c r="K43" s="236"/>
      <c r="L43" s="298"/>
      <c r="M43" s="298"/>
      <c r="N43" s="381"/>
      <c r="R43" s="12"/>
      <c r="S43" s="12"/>
      <c r="T43" s="12"/>
    </row>
    <row r="44" spans="1:22" x14ac:dyDescent="0.35">
      <c r="A44" s="317"/>
      <c r="B44" s="308"/>
      <c r="C44" s="3" t="s">
        <v>362</v>
      </c>
      <c r="D44" s="3" t="s">
        <v>254</v>
      </c>
      <c r="E44" s="298"/>
      <c r="F44" s="298"/>
      <c r="G44" s="298"/>
      <c r="H44" s="298"/>
      <c r="I44" s="298"/>
      <c r="J44" s="298"/>
      <c r="K44" s="236"/>
      <c r="L44" s="298"/>
      <c r="M44" s="298"/>
      <c r="N44" s="381"/>
      <c r="R44" s="12"/>
      <c r="S44" s="12"/>
      <c r="T44" s="12"/>
    </row>
    <row r="45" spans="1:22" x14ac:dyDescent="0.35">
      <c r="A45" s="317"/>
      <c r="B45" s="308"/>
      <c r="C45" s="3" t="s">
        <v>363</v>
      </c>
      <c r="D45" s="3" t="s">
        <v>254</v>
      </c>
      <c r="E45" s="298"/>
      <c r="F45" s="298"/>
      <c r="G45" s="298"/>
      <c r="H45" s="298"/>
      <c r="I45" s="298"/>
      <c r="J45" s="298"/>
      <c r="K45" s="236"/>
      <c r="L45" s="298"/>
      <c r="M45" s="298"/>
      <c r="N45" s="381"/>
      <c r="R45" s="12"/>
      <c r="S45" s="12"/>
      <c r="T45" s="12"/>
    </row>
    <row r="46" spans="1:22" ht="29.5" thickBot="1" x14ac:dyDescent="0.4">
      <c r="A46" s="322"/>
      <c r="B46" s="309"/>
      <c r="C46" s="80" t="s">
        <v>364</v>
      </c>
      <c r="D46" s="80" t="s">
        <v>254</v>
      </c>
      <c r="E46" s="299"/>
      <c r="F46" s="299"/>
      <c r="G46" s="299"/>
      <c r="H46" s="299"/>
      <c r="I46" s="299"/>
      <c r="J46" s="299"/>
      <c r="K46" s="301"/>
      <c r="L46" s="299"/>
      <c r="M46" s="299"/>
      <c r="N46" s="380"/>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319" t="s">
        <v>661</v>
      </c>
      <c r="L47" s="310" t="s">
        <v>254</v>
      </c>
      <c r="M47" s="310"/>
      <c r="N47" s="379"/>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22"/>
      <c r="B48" s="309"/>
      <c r="C48" s="80" t="s">
        <v>367</v>
      </c>
      <c r="D48" s="80" t="s">
        <v>254</v>
      </c>
      <c r="E48" s="299"/>
      <c r="F48" s="299"/>
      <c r="G48" s="299"/>
      <c r="H48" s="299"/>
      <c r="I48" s="299"/>
      <c r="J48" s="299"/>
      <c r="K48" s="301"/>
      <c r="L48" s="299"/>
      <c r="M48" s="299"/>
      <c r="N48" s="380"/>
      <c r="R48" s="12"/>
      <c r="S48" s="12"/>
      <c r="T48" s="12"/>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661</v>
      </c>
      <c r="L49" s="310" t="s">
        <v>254</v>
      </c>
      <c r="M49" s="310"/>
      <c r="N49" s="379"/>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17"/>
      <c r="B50" s="308"/>
      <c r="C50" s="24" t="s">
        <v>370</v>
      </c>
      <c r="D50" s="24" t="s">
        <v>254</v>
      </c>
      <c r="E50" s="298"/>
      <c r="F50" s="298"/>
      <c r="G50" s="298"/>
      <c r="H50" s="298"/>
      <c r="I50" s="298"/>
      <c r="J50" s="298"/>
      <c r="K50" s="236"/>
      <c r="L50" s="298"/>
      <c r="M50" s="298"/>
      <c r="N50" s="381"/>
      <c r="R50" s="12"/>
      <c r="S50" s="12"/>
      <c r="T50" s="12"/>
    </row>
    <row r="51" spans="1:22" x14ac:dyDescent="0.35">
      <c r="A51" s="317"/>
      <c r="B51" s="308"/>
      <c r="C51" s="97" t="s">
        <v>371</v>
      </c>
      <c r="D51" s="24" t="s">
        <v>254</v>
      </c>
      <c r="E51" s="298"/>
      <c r="F51" s="298"/>
      <c r="G51" s="298"/>
      <c r="H51" s="298"/>
      <c r="I51" s="298"/>
      <c r="J51" s="298"/>
      <c r="K51" s="236"/>
      <c r="L51" s="298"/>
      <c r="M51" s="298"/>
      <c r="N51" s="381"/>
      <c r="R51" s="12"/>
      <c r="S51" s="12"/>
      <c r="T51" s="12"/>
    </row>
    <row r="52" spans="1:22" x14ac:dyDescent="0.35">
      <c r="A52" s="317"/>
      <c r="B52" s="308"/>
      <c r="C52" s="24" t="s">
        <v>372</v>
      </c>
      <c r="D52" s="24" t="s">
        <v>254</v>
      </c>
      <c r="E52" s="298"/>
      <c r="F52" s="298"/>
      <c r="G52" s="298"/>
      <c r="H52" s="298"/>
      <c r="I52" s="298"/>
      <c r="J52" s="298"/>
      <c r="K52" s="236"/>
      <c r="L52" s="298"/>
      <c r="M52" s="298"/>
      <c r="N52" s="381"/>
      <c r="R52" s="12"/>
      <c r="S52" s="12"/>
      <c r="T52" s="12"/>
    </row>
    <row r="53" spans="1:22" ht="15" thickBot="1" x14ac:dyDescent="0.4">
      <c r="A53" s="322"/>
      <c r="B53" s="309"/>
      <c r="C53" s="88" t="s">
        <v>373</v>
      </c>
      <c r="D53" s="88" t="s">
        <v>254</v>
      </c>
      <c r="E53" s="299"/>
      <c r="F53" s="299"/>
      <c r="G53" s="299"/>
      <c r="H53" s="299"/>
      <c r="I53" s="299"/>
      <c r="J53" s="299"/>
      <c r="K53" s="301"/>
      <c r="L53" s="299"/>
      <c r="M53" s="299"/>
      <c r="N53" s="380"/>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661</v>
      </c>
      <c r="L54" s="310" t="s">
        <v>254</v>
      </c>
      <c r="M54" s="310"/>
      <c r="N54" s="379"/>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98"/>
      <c r="N55" s="381"/>
      <c r="R55" s="12"/>
      <c r="S55" s="12"/>
      <c r="T55" s="12"/>
    </row>
    <row r="56" spans="1:22" ht="29.5" thickBot="1" x14ac:dyDescent="0.4">
      <c r="A56" s="322"/>
      <c r="B56" s="309"/>
      <c r="C56" s="90" t="s">
        <v>377</v>
      </c>
      <c r="D56" s="88" t="s">
        <v>254</v>
      </c>
      <c r="E56" s="299"/>
      <c r="F56" s="299"/>
      <c r="G56" s="299"/>
      <c r="H56" s="299"/>
      <c r="I56" s="299"/>
      <c r="J56" s="299"/>
      <c r="K56" s="301"/>
      <c r="L56" s="299"/>
      <c r="M56" s="299"/>
      <c r="N56" s="380"/>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661</v>
      </c>
      <c r="L57" s="310" t="s">
        <v>254</v>
      </c>
      <c r="M57" s="310"/>
      <c r="N57" s="379"/>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17"/>
      <c r="B58" s="308"/>
      <c r="C58" s="24" t="s">
        <v>380</v>
      </c>
      <c r="D58" s="24" t="s">
        <v>254</v>
      </c>
      <c r="E58" s="298"/>
      <c r="F58" s="298"/>
      <c r="G58" s="298"/>
      <c r="H58" s="298"/>
      <c r="I58" s="298"/>
      <c r="J58" s="298"/>
      <c r="K58" s="236"/>
      <c r="L58" s="298"/>
      <c r="M58" s="298"/>
      <c r="N58" s="381"/>
      <c r="R58" s="12"/>
      <c r="S58" s="12"/>
      <c r="T58" s="12"/>
    </row>
    <row r="59" spans="1:22" x14ac:dyDescent="0.35">
      <c r="A59" s="317"/>
      <c r="B59" s="308"/>
      <c r="C59" s="24" t="s">
        <v>381</v>
      </c>
      <c r="D59" s="24" t="s">
        <v>254</v>
      </c>
      <c r="E59" s="298"/>
      <c r="F59" s="298"/>
      <c r="G59" s="298"/>
      <c r="H59" s="298"/>
      <c r="I59" s="298"/>
      <c r="J59" s="298"/>
      <c r="K59" s="236"/>
      <c r="L59" s="298"/>
      <c r="M59" s="298"/>
      <c r="N59" s="381"/>
      <c r="R59" s="12"/>
      <c r="S59" s="12"/>
      <c r="T59" s="12"/>
    </row>
    <row r="60" spans="1:22" x14ac:dyDescent="0.35">
      <c r="A60" s="317"/>
      <c r="B60" s="308"/>
      <c r="C60" s="24" t="s">
        <v>382</v>
      </c>
      <c r="D60" s="24" t="s">
        <v>254</v>
      </c>
      <c r="E60" s="298"/>
      <c r="F60" s="298"/>
      <c r="G60" s="298"/>
      <c r="H60" s="298"/>
      <c r="I60" s="298"/>
      <c r="J60" s="298"/>
      <c r="K60" s="236"/>
      <c r="L60" s="298"/>
      <c r="M60" s="298"/>
      <c r="N60" s="381"/>
      <c r="R60" s="12"/>
      <c r="S60" s="12"/>
      <c r="T60" s="12"/>
    </row>
    <row r="61" spans="1:22" x14ac:dyDescent="0.35">
      <c r="A61" s="317"/>
      <c r="B61" s="308"/>
      <c r="C61" s="24" t="s">
        <v>383</v>
      </c>
      <c r="D61" s="24" t="s">
        <v>254</v>
      </c>
      <c r="E61" s="298"/>
      <c r="F61" s="298"/>
      <c r="G61" s="298"/>
      <c r="H61" s="298"/>
      <c r="I61" s="298"/>
      <c r="J61" s="298"/>
      <c r="K61" s="236"/>
      <c r="L61" s="298"/>
      <c r="M61" s="298"/>
      <c r="N61" s="381"/>
      <c r="R61" s="12"/>
      <c r="S61" s="12"/>
      <c r="T61" s="12"/>
    </row>
    <row r="62" spans="1:22" x14ac:dyDescent="0.35">
      <c r="A62" s="317"/>
      <c r="B62" s="308"/>
      <c r="C62" s="24" t="s">
        <v>384</v>
      </c>
      <c r="D62" s="24" t="s">
        <v>254</v>
      </c>
      <c r="E62" s="298"/>
      <c r="F62" s="298"/>
      <c r="G62" s="298"/>
      <c r="H62" s="298"/>
      <c r="I62" s="298"/>
      <c r="J62" s="298"/>
      <c r="K62" s="236"/>
      <c r="L62" s="298"/>
      <c r="M62" s="298"/>
      <c r="N62" s="381"/>
      <c r="R62" s="12"/>
      <c r="S62" s="12"/>
      <c r="T62" s="12"/>
    </row>
    <row r="63" spans="1:22" ht="29" x14ac:dyDescent="0.35">
      <c r="A63" s="317"/>
      <c r="B63" s="308"/>
      <c r="C63" s="24" t="s">
        <v>385</v>
      </c>
      <c r="D63" s="24" t="s">
        <v>254</v>
      </c>
      <c r="E63" s="298"/>
      <c r="F63" s="298"/>
      <c r="G63" s="298"/>
      <c r="H63" s="298"/>
      <c r="I63" s="298"/>
      <c r="J63" s="298"/>
      <c r="K63" s="236"/>
      <c r="L63" s="298"/>
      <c r="M63" s="298"/>
      <c r="N63" s="381"/>
      <c r="R63" s="12"/>
      <c r="S63" s="12"/>
      <c r="T63" s="12"/>
    </row>
    <row r="64" spans="1:22" ht="15" thickBot="1" x14ac:dyDescent="0.4">
      <c r="A64" s="322"/>
      <c r="B64" s="309"/>
      <c r="C64" s="88" t="s">
        <v>386</v>
      </c>
      <c r="D64" s="88" t="s">
        <v>254</v>
      </c>
      <c r="E64" s="299"/>
      <c r="F64" s="299"/>
      <c r="G64" s="299"/>
      <c r="H64" s="299"/>
      <c r="I64" s="299"/>
      <c r="J64" s="299"/>
      <c r="K64" s="301"/>
      <c r="L64" s="299"/>
      <c r="M64" s="299"/>
      <c r="N64" s="380"/>
      <c r="R64" s="12"/>
      <c r="S64" s="12"/>
      <c r="T64" s="12"/>
    </row>
    <row r="65" spans="1:22" x14ac:dyDescent="0.35">
      <c r="A65" s="316" t="s">
        <v>387</v>
      </c>
      <c r="B65" s="307" t="s">
        <v>126</v>
      </c>
      <c r="C65" s="85" t="s">
        <v>452</v>
      </c>
      <c r="D65" s="86" t="s">
        <v>254</v>
      </c>
      <c r="E65" s="310" t="s">
        <v>418</v>
      </c>
      <c r="F65" s="310" t="s">
        <v>441</v>
      </c>
      <c r="G65" s="310" t="s">
        <v>519</v>
      </c>
      <c r="H65" s="310" t="s">
        <v>477</v>
      </c>
      <c r="I65" s="310" t="s">
        <v>436</v>
      </c>
      <c r="J65" s="310" t="s">
        <v>157</v>
      </c>
      <c r="K65" s="319" t="s">
        <v>713</v>
      </c>
      <c r="L65" s="310" t="s">
        <v>254</v>
      </c>
      <c r="M65" s="310"/>
      <c r="N65" s="379"/>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17"/>
      <c r="B66" s="308"/>
      <c r="C66" s="83" t="s">
        <v>389</v>
      </c>
      <c r="D66" s="24" t="s">
        <v>254</v>
      </c>
      <c r="E66" s="298"/>
      <c r="F66" s="298"/>
      <c r="G66" s="298"/>
      <c r="H66" s="298"/>
      <c r="I66" s="298"/>
      <c r="J66" s="298"/>
      <c r="K66" s="236"/>
      <c r="L66" s="298"/>
      <c r="M66" s="298"/>
      <c r="N66" s="381"/>
      <c r="R66" s="12"/>
      <c r="S66" s="12"/>
      <c r="T66" s="12"/>
    </row>
    <row r="67" spans="1:22" ht="29" x14ac:dyDescent="0.35">
      <c r="A67" s="317"/>
      <c r="B67" s="308"/>
      <c r="C67" s="83" t="s">
        <v>390</v>
      </c>
      <c r="D67" s="24"/>
      <c r="E67" s="298"/>
      <c r="F67" s="298"/>
      <c r="G67" s="298"/>
      <c r="H67" s="298"/>
      <c r="I67" s="298"/>
      <c r="J67" s="298"/>
      <c r="K67" s="236"/>
      <c r="L67" s="298"/>
      <c r="M67" s="298"/>
      <c r="N67" s="381"/>
      <c r="R67" s="12"/>
      <c r="S67" s="12"/>
      <c r="T67" s="12"/>
    </row>
    <row r="68" spans="1:22" x14ac:dyDescent="0.35">
      <c r="A68" s="317"/>
      <c r="B68" s="308"/>
      <c r="C68" s="83" t="s">
        <v>391</v>
      </c>
      <c r="D68" s="24" t="s">
        <v>254</v>
      </c>
      <c r="E68" s="298"/>
      <c r="F68" s="298"/>
      <c r="G68" s="298"/>
      <c r="H68" s="298"/>
      <c r="I68" s="298"/>
      <c r="J68" s="298"/>
      <c r="K68" s="236"/>
      <c r="L68" s="298"/>
      <c r="M68" s="298"/>
      <c r="N68" s="381"/>
      <c r="R68" s="12"/>
      <c r="S68" s="12"/>
      <c r="T68" s="12"/>
    </row>
    <row r="69" spans="1:22" x14ac:dyDescent="0.35">
      <c r="A69" s="317"/>
      <c r="B69" s="308"/>
      <c r="C69" s="83" t="s">
        <v>454</v>
      </c>
      <c r="D69" s="24" t="s">
        <v>254</v>
      </c>
      <c r="E69" s="298"/>
      <c r="F69" s="298"/>
      <c r="G69" s="298"/>
      <c r="H69" s="298"/>
      <c r="I69" s="298"/>
      <c r="J69" s="298"/>
      <c r="K69" s="236"/>
      <c r="L69" s="298"/>
      <c r="M69" s="298"/>
      <c r="N69" s="381"/>
      <c r="R69" s="12"/>
      <c r="S69" s="12"/>
      <c r="T69" s="12"/>
    </row>
    <row r="70" spans="1:22" x14ac:dyDescent="0.35">
      <c r="A70" s="317"/>
      <c r="B70" s="308"/>
      <c r="C70" s="83" t="s">
        <v>393</v>
      </c>
      <c r="D70" s="24" t="s">
        <v>254</v>
      </c>
      <c r="E70" s="298"/>
      <c r="F70" s="298"/>
      <c r="G70" s="298"/>
      <c r="H70" s="298"/>
      <c r="I70" s="298"/>
      <c r="J70" s="298"/>
      <c r="K70" s="236"/>
      <c r="L70" s="298"/>
      <c r="M70" s="298"/>
      <c r="N70" s="381"/>
      <c r="R70" s="12"/>
      <c r="S70" s="12"/>
      <c r="T70" s="12"/>
    </row>
    <row r="71" spans="1:22" ht="15" thickBot="1" x14ac:dyDescent="0.4">
      <c r="A71" s="322"/>
      <c r="B71" s="309"/>
      <c r="C71" s="93" t="s">
        <v>394</v>
      </c>
      <c r="D71" s="88" t="s">
        <v>254</v>
      </c>
      <c r="E71" s="299"/>
      <c r="F71" s="299"/>
      <c r="G71" s="299"/>
      <c r="H71" s="299"/>
      <c r="I71" s="299"/>
      <c r="J71" s="299"/>
      <c r="K71" s="301"/>
      <c r="L71" s="299"/>
      <c r="M71" s="299"/>
      <c r="N71" s="380"/>
      <c r="R71" s="12"/>
      <c r="S71" s="12"/>
      <c r="T71" s="12"/>
    </row>
    <row r="72" spans="1:22" x14ac:dyDescent="0.35">
      <c r="A72" s="316" t="s">
        <v>395</v>
      </c>
      <c r="B72" s="307" t="s">
        <v>127</v>
      </c>
      <c r="C72" s="85" t="s">
        <v>396</v>
      </c>
      <c r="D72" s="86"/>
      <c r="E72" s="310" t="s">
        <v>418</v>
      </c>
      <c r="F72" s="310" t="s">
        <v>441</v>
      </c>
      <c r="G72" s="310" t="s">
        <v>519</v>
      </c>
      <c r="H72" s="310" t="s">
        <v>477</v>
      </c>
      <c r="I72" s="310" t="s">
        <v>436</v>
      </c>
      <c r="J72" s="310" t="s">
        <v>157</v>
      </c>
      <c r="K72" s="311" t="s">
        <v>714</v>
      </c>
      <c r="L72" s="310" t="s">
        <v>254</v>
      </c>
      <c r="M72" s="310"/>
      <c r="N72" s="379"/>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17"/>
      <c r="B73" s="308"/>
      <c r="C73" s="83" t="s">
        <v>397</v>
      </c>
      <c r="D73" s="24" t="s">
        <v>254</v>
      </c>
      <c r="E73" s="298"/>
      <c r="F73" s="298"/>
      <c r="G73" s="298"/>
      <c r="H73" s="298"/>
      <c r="I73" s="298"/>
      <c r="J73" s="298"/>
      <c r="K73" s="312"/>
      <c r="L73" s="298"/>
      <c r="M73" s="298"/>
      <c r="N73" s="381"/>
      <c r="R73" s="12"/>
      <c r="S73" s="12"/>
      <c r="T73" s="12"/>
    </row>
    <row r="74" spans="1:22" ht="30" customHeight="1" x14ac:dyDescent="0.35">
      <c r="A74" s="317"/>
      <c r="B74" s="308"/>
      <c r="C74" s="83" t="s">
        <v>398</v>
      </c>
      <c r="D74" s="24" t="s">
        <v>254</v>
      </c>
      <c r="E74" s="298"/>
      <c r="F74" s="298"/>
      <c r="G74" s="298"/>
      <c r="H74" s="298"/>
      <c r="I74" s="298"/>
      <c r="J74" s="298"/>
      <c r="K74" s="312"/>
      <c r="L74" s="298"/>
      <c r="M74" s="298"/>
      <c r="N74" s="381"/>
      <c r="R74" s="12"/>
      <c r="S74" s="12"/>
      <c r="T74" s="12"/>
    </row>
    <row r="75" spans="1:22" x14ac:dyDescent="0.35">
      <c r="A75" s="317"/>
      <c r="B75" s="308"/>
      <c r="C75" s="83" t="s">
        <v>399</v>
      </c>
      <c r="D75" s="24" t="s">
        <v>254</v>
      </c>
      <c r="E75" s="298"/>
      <c r="F75" s="298"/>
      <c r="G75" s="298"/>
      <c r="H75" s="298"/>
      <c r="I75" s="298"/>
      <c r="J75" s="298"/>
      <c r="K75" s="312"/>
      <c r="L75" s="298"/>
      <c r="M75" s="298"/>
      <c r="N75" s="381"/>
      <c r="R75" s="12"/>
      <c r="S75" s="12"/>
      <c r="T75" s="12"/>
    </row>
    <row r="76" spans="1:22" ht="26.5" customHeight="1" thickBot="1" x14ac:dyDescent="0.4">
      <c r="A76" s="322"/>
      <c r="B76" s="309"/>
      <c r="C76" s="87" t="s">
        <v>400</v>
      </c>
      <c r="D76" s="88" t="s">
        <v>254</v>
      </c>
      <c r="E76" s="299"/>
      <c r="F76" s="299"/>
      <c r="G76" s="299"/>
      <c r="H76" s="299"/>
      <c r="I76" s="299"/>
      <c r="J76" s="299"/>
      <c r="K76" s="313"/>
      <c r="L76" s="299"/>
      <c r="M76" s="299"/>
      <c r="N76" s="380"/>
      <c r="R76" s="12"/>
      <c r="S76" s="12"/>
      <c r="T76" s="12"/>
    </row>
    <row r="77" spans="1:22" x14ac:dyDescent="0.35">
      <c r="A77" s="323" t="s">
        <v>401</v>
      </c>
      <c r="B77" s="307" t="s">
        <v>128</v>
      </c>
      <c r="C77" s="85" t="s">
        <v>402</v>
      </c>
      <c r="D77" s="79" t="s">
        <v>254</v>
      </c>
      <c r="E77" s="310" t="s">
        <v>101</v>
      </c>
      <c r="F77" s="310" t="s">
        <v>101</v>
      </c>
      <c r="G77" s="310" t="s">
        <v>101</v>
      </c>
      <c r="H77" s="310" t="s">
        <v>101</v>
      </c>
      <c r="I77" s="310" t="s">
        <v>101</v>
      </c>
      <c r="J77" s="310" t="s">
        <v>159</v>
      </c>
      <c r="K77" s="319" t="s">
        <v>661</v>
      </c>
      <c r="L77" s="310" t="s">
        <v>254</v>
      </c>
      <c r="M77" s="310"/>
      <c r="N77" s="379"/>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98"/>
      <c r="N78" s="381"/>
      <c r="R78" s="12"/>
      <c r="S78" s="12"/>
      <c r="T78" s="12"/>
    </row>
    <row r="79" spans="1:22" x14ac:dyDescent="0.35">
      <c r="A79" s="305"/>
      <c r="B79" s="308"/>
      <c r="C79" s="83" t="s">
        <v>404</v>
      </c>
      <c r="D79" s="3" t="s">
        <v>254</v>
      </c>
      <c r="E79" s="298"/>
      <c r="F79" s="298"/>
      <c r="G79" s="298"/>
      <c r="H79" s="298"/>
      <c r="I79" s="298"/>
      <c r="J79" s="298"/>
      <c r="K79" s="236"/>
      <c r="L79" s="298"/>
      <c r="M79" s="298"/>
      <c r="N79" s="381"/>
      <c r="R79" s="12"/>
      <c r="S79" s="12"/>
      <c r="T79" s="12"/>
    </row>
    <row r="80" spans="1:22" x14ac:dyDescent="0.35">
      <c r="A80" s="305"/>
      <c r="B80" s="308"/>
      <c r="C80" s="84" t="s">
        <v>405</v>
      </c>
      <c r="D80" s="3" t="s">
        <v>254</v>
      </c>
      <c r="E80" s="298"/>
      <c r="F80" s="298"/>
      <c r="G80" s="298"/>
      <c r="H80" s="298"/>
      <c r="I80" s="298"/>
      <c r="J80" s="298"/>
      <c r="K80" s="236"/>
      <c r="L80" s="298"/>
      <c r="M80" s="298"/>
      <c r="N80" s="381"/>
      <c r="R80" s="12"/>
      <c r="S80" s="12"/>
      <c r="T80" s="12"/>
    </row>
    <row r="81" spans="1:22" ht="29" x14ac:dyDescent="0.35">
      <c r="A81" s="305"/>
      <c r="B81" s="308"/>
      <c r="C81" s="84" t="s">
        <v>406</v>
      </c>
      <c r="D81" s="3" t="s">
        <v>254</v>
      </c>
      <c r="E81" s="298"/>
      <c r="F81" s="298"/>
      <c r="G81" s="298"/>
      <c r="H81" s="298"/>
      <c r="I81" s="298"/>
      <c r="J81" s="298"/>
      <c r="K81" s="236"/>
      <c r="L81" s="298"/>
      <c r="M81" s="298"/>
      <c r="N81" s="381"/>
      <c r="R81" s="12"/>
      <c r="S81" s="12"/>
      <c r="T81" s="12"/>
    </row>
    <row r="82" spans="1:22" ht="29" x14ac:dyDescent="0.35">
      <c r="A82" s="305"/>
      <c r="B82" s="308"/>
      <c r="C82" s="84" t="s">
        <v>407</v>
      </c>
      <c r="D82" s="3" t="s">
        <v>254</v>
      </c>
      <c r="E82" s="298"/>
      <c r="F82" s="298"/>
      <c r="G82" s="298"/>
      <c r="H82" s="298"/>
      <c r="I82" s="298"/>
      <c r="J82" s="298"/>
      <c r="K82" s="236"/>
      <c r="L82" s="298"/>
      <c r="M82" s="298"/>
      <c r="N82" s="381"/>
      <c r="R82" s="12"/>
      <c r="S82" s="12"/>
      <c r="T82" s="12"/>
    </row>
    <row r="83" spans="1:22" ht="15" thickBot="1" x14ac:dyDescent="0.4">
      <c r="A83" s="306"/>
      <c r="B83" s="309"/>
      <c r="C83" s="90" t="s">
        <v>408</v>
      </c>
      <c r="D83" s="80" t="s">
        <v>254</v>
      </c>
      <c r="E83" s="299"/>
      <c r="F83" s="299"/>
      <c r="G83" s="299"/>
      <c r="H83" s="299"/>
      <c r="I83" s="299"/>
      <c r="J83" s="299"/>
      <c r="K83" s="301"/>
      <c r="L83" s="299"/>
      <c r="M83" s="299"/>
      <c r="N83" s="380"/>
      <c r="R83" s="12"/>
      <c r="S83" s="12"/>
      <c r="T83" s="12"/>
    </row>
    <row r="84" spans="1:22" x14ac:dyDescent="0.35">
      <c r="A84" s="323" t="s">
        <v>409</v>
      </c>
      <c r="B84" s="307" t="s">
        <v>129</v>
      </c>
      <c r="C84" s="99" t="s">
        <v>410</v>
      </c>
      <c r="D84" s="79" t="s">
        <v>254</v>
      </c>
      <c r="E84" s="310" t="s">
        <v>101</v>
      </c>
      <c r="F84" s="310" t="s">
        <v>101</v>
      </c>
      <c r="G84" s="310" t="s">
        <v>101</v>
      </c>
      <c r="H84" s="310" t="s">
        <v>101</v>
      </c>
      <c r="I84" s="310" t="s">
        <v>101</v>
      </c>
      <c r="J84" s="310" t="s">
        <v>159</v>
      </c>
      <c r="K84" s="319" t="s">
        <v>661</v>
      </c>
      <c r="L84" s="310" t="s">
        <v>254</v>
      </c>
      <c r="M84" s="310"/>
      <c r="N84" s="379"/>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3" t="s">
        <v>254</v>
      </c>
      <c r="E85" s="298"/>
      <c r="F85" s="298"/>
      <c r="G85" s="298"/>
      <c r="H85" s="298"/>
      <c r="I85" s="298"/>
      <c r="J85" s="298"/>
      <c r="K85" s="236"/>
      <c r="L85" s="298"/>
      <c r="M85" s="298"/>
      <c r="N85" s="381"/>
      <c r="R85" s="12"/>
      <c r="S85" s="12"/>
      <c r="T85" s="12"/>
    </row>
    <row r="86" spans="1:22" x14ac:dyDescent="0.35">
      <c r="A86" s="305"/>
      <c r="B86" s="308"/>
      <c r="C86" s="84" t="s">
        <v>412</v>
      </c>
      <c r="D86" s="3" t="s">
        <v>254</v>
      </c>
      <c r="E86" s="298"/>
      <c r="F86" s="298"/>
      <c r="G86" s="298"/>
      <c r="H86" s="298"/>
      <c r="I86" s="298"/>
      <c r="J86" s="298"/>
      <c r="K86" s="236"/>
      <c r="L86" s="298"/>
      <c r="M86" s="298"/>
      <c r="N86" s="381"/>
      <c r="R86" s="12"/>
      <c r="S86" s="12"/>
      <c r="T86" s="12"/>
    </row>
    <row r="87" spans="1:22" ht="15" thickBot="1" x14ac:dyDescent="0.4">
      <c r="A87" s="306"/>
      <c r="B87" s="309"/>
      <c r="C87" s="87" t="s">
        <v>413</v>
      </c>
      <c r="D87" s="80" t="s">
        <v>254</v>
      </c>
      <c r="E87" s="299"/>
      <c r="F87" s="299"/>
      <c r="G87" s="299"/>
      <c r="H87" s="299"/>
      <c r="I87" s="299"/>
      <c r="J87" s="299"/>
      <c r="K87" s="301"/>
      <c r="L87" s="299"/>
      <c r="M87" s="299"/>
      <c r="N87" s="380"/>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88" t="str">
        <f>R8&amp;R18&amp;R20&amp;R28&amp;R36&amp;R42&amp;R47&amp;R48&amp;R49&amp;R54&amp;R57&amp;R65&amp;R72&amp;R77&amp;R84&amp;R87</f>
        <v/>
      </c>
      <c r="B90" s="389"/>
      <c r="C90" s="389"/>
      <c r="D90" s="389"/>
      <c r="E90" s="389"/>
      <c r="F90" s="389"/>
      <c r="G90" s="389"/>
      <c r="H90" s="389"/>
      <c r="I90" s="389"/>
      <c r="J90" s="389"/>
      <c r="K90" s="389"/>
      <c r="L90" s="389"/>
      <c r="M90" s="389"/>
      <c r="N90" s="39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88" t="str">
        <f>S8&amp;S18&amp;S20&amp;S28&amp;S36&amp;S42&amp;S47&amp;S48&amp;S49&amp;S54&amp;S57&amp;S65&amp;S72&amp;S77&amp;S84&amp;S87</f>
        <v xml:space="preserve">              </v>
      </c>
      <c r="B92" s="389"/>
      <c r="C92" s="389"/>
      <c r="D92" s="389"/>
      <c r="E92" s="389"/>
      <c r="F92" s="389"/>
      <c r="G92" s="389"/>
      <c r="H92" s="389"/>
      <c r="I92" s="389"/>
      <c r="J92" s="389"/>
      <c r="K92" s="389"/>
      <c r="L92" s="389"/>
      <c r="M92" s="389"/>
      <c r="N92" s="39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391" t="s">
        <v>670</v>
      </c>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85" t="str">
        <f>U8&amp;U18&amp;U20&amp;U28&amp;U36&amp;U42&amp;U47&amp;U49&amp;U54&amp;U57&amp;U65&amp;U72&amp;U77&amp;U84</f>
        <v xml:space="preserve">IIA5:No mitigation is proposed, as the final mix of development would be dependant on detailed site plans.
</v>
      </c>
      <c r="B96" s="386"/>
      <c r="C96" s="386"/>
      <c r="D96" s="386"/>
      <c r="E96" s="386"/>
      <c r="F96" s="386"/>
      <c r="G96" s="386"/>
      <c r="H96" s="386"/>
      <c r="I96" s="386"/>
      <c r="J96" s="386"/>
      <c r="K96" s="386"/>
      <c r="L96" s="386"/>
      <c r="M96" s="386"/>
      <c r="N96" s="387"/>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85" t="str">
        <f>V8&amp;V18&amp;V20&amp;V28&amp;V36&amp;V42&amp;V47&amp;V49&amp;V54&amp;V57&amp;V65&amp;V72&amp;V77&amp;V84</f>
        <v xml:space="preserve">IIA3:The inclusion of wording in criterion B (Flatted Developments) to the effect of ensuring houses on lower floors are prioritised for all residents with mobility difficulties could help to enhance the potential positive effect identified.
IIA4:The inclusion of wording in criterion B (Flatted Developments) to the effect of ensuring houses on lower floors are prioritised for all residents with mobility difficulties could help to enhance the potential positive effect identified. 
</v>
      </c>
      <c r="B98" s="386"/>
      <c r="C98" s="386"/>
      <c r="D98" s="386"/>
      <c r="E98" s="386"/>
      <c r="F98" s="386"/>
      <c r="G98" s="386"/>
      <c r="H98" s="386"/>
      <c r="I98" s="386"/>
      <c r="J98" s="386"/>
      <c r="K98" s="386"/>
      <c r="L98" s="386"/>
      <c r="M98" s="386"/>
      <c r="N98" s="387"/>
    </row>
  </sheetData>
  <sheetProtection algorithmName="SHA-512" hashValue="+DnaQDYa8kDtAK2q6StKGND6dpWQUbDRrJzk69iB2oZrecRIn7EWPJq0Dzjwt639wvsvqOLgTP6IVJ5gOwbqsw==" saltValue="rB/c2MP16psghiWlTYqQyA=="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3787" priority="3">
      <formula>$D50="No"</formula>
    </cfRule>
  </conditionalFormatting>
  <conditionalFormatting sqref="C8:D87">
    <cfRule type="expression" dxfId="3786" priority="1">
      <formula>$D8="No"</formula>
    </cfRule>
  </conditionalFormatting>
  <conditionalFormatting sqref="J8 J18 J28 J49 J57 J65 J72 J77 J84">
    <cfRule type="cellIs" dxfId="3785" priority="35" operator="equal">
      <formula>"Significant Negative"</formula>
    </cfRule>
    <cfRule type="cellIs" dxfId="3784" priority="36" operator="equal">
      <formula>"Minor Negative"</formula>
    </cfRule>
    <cfRule type="cellIs" dxfId="3783" priority="37" operator="equal">
      <formula>"Uncertain"</formula>
    </cfRule>
    <cfRule type="cellIs" dxfId="3782" priority="38" operator="equal">
      <formula>"Neutral"</formula>
    </cfRule>
    <cfRule type="cellIs" dxfId="3781" priority="39" operator="equal">
      <formula>"Minor Positive"</formula>
    </cfRule>
    <cfRule type="cellIs" dxfId="3780" priority="40" operator="equal">
      <formula>"Significant Positive"</formula>
    </cfRule>
  </conditionalFormatting>
  <conditionalFormatting sqref="J20">
    <cfRule type="cellIs" dxfId="3779" priority="28" operator="equal">
      <formula>"Significant Positive"</formula>
    </cfRule>
    <cfRule type="cellIs" dxfId="3778" priority="23" operator="equal">
      <formula>"Significant Negative"</formula>
    </cfRule>
    <cfRule type="cellIs" dxfId="3777" priority="24" operator="equal">
      <formula>"Minor Negative"</formula>
    </cfRule>
    <cfRule type="cellIs" dxfId="3776" priority="25" operator="equal">
      <formula>"Uncertain"</formula>
    </cfRule>
    <cfRule type="cellIs" dxfId="3775" priority="26" operator="equal">
      <formula>"Neutral"</formula>
    </cfRule>
    <cfRule type="cellIs" dxfId="3774" priority="27" operator="equal">
      <formula>"Minor Positive"</formula>
    </cfRule>
  </conditionalFormatting>
  <conditionalFormatting sqref="J36">
    <cfRule type="cellIs" dxfId="3773" priority="17" operator="equal">
      <formula>"Significant Negative"</formula>
    </cfRule>
    <cfRule type="cellIs" dxfId="3772" priority="18" operator="equal">
      <formula>"Minor Negative"</formula>
    </cfRule>
    <cfRule type="cellIs" dxfId="3771" priority="19" operator="equal">
      <formula>"Uncertain"</formula>
    </cfRule>
    <cfRule type="cellIs" dxfId="3770" priority="20" operator="equal">
      <formula>"Neutral"</formula>
    </cfRule>
    <cfRule type="cellIs" dxfId="3769" priority="21" operator="equal">
      <formula>"Minor Positive"</formula>
    </cfRule>
    <cfRule type="cellIs" dxfId="3768" priority="22" operator="equal">
      <formula>"Significant Positive"</formula>
    </cfRule>
  </conditionalFormatting>
  <conditionalFormatting sqref="J42">
    <cfRule type="cellIs" dxfId="3767" priority="11" operator="equal">
      <formula>"Significant Negative"</formula>
    </cfRule>
    <cfRule type="cellIs" dxfId="3766" priority="12" operator="equal">
      <formula>"Minor Negative"</formula>
    </cfRule>
    <cfRule type="cellIs" dxfId="3765" priority="13" operator="equal">
      <formula>"Uncertain"</formula>
    </cfRule>
    <cfRule type="cellIs" dxfId="3764" priority="14" operator="equal">
      <formula>"Neutral"</formula>
    </cfRule>
    <cfRule type="cellIs" dxfId="3763" priority="15" operator="equal">
      <formula>"Minor Positive"</formula>
    </cfRule>
    <cfRule type="cellIs" dxfId="3762" priority="16" operator="equal">
      <formula>"Significant Positive"</formula>
    </cfRule>
  </conditionalFormatting>
  <conditionalFormatting sqref="J47">
    <cfRule type="cellIs" dxfId="3761" priority="29" operator="equal">
      <formula>"Significant Negative"</formula>
    </cfRule>
    <cfRule type="cellIs" dxfId="3760" priority="30" operator="equal">
      <formula>"Minor Negative"</formula>
    </cfRule>
    <cfRule type="cellIs" dxfId="3759" priority="31" operator="equal">
      <formula>"Uncertain"</formula>
    </cfRule>
    <cfRule type="cellIs" dxfId="3758" priority="32" operator="equal">
      <formula>"Neutral"</formula>
    </cfRule>
    <cfRule type="cellIs" dxfId="3757" priority="33" operator="equal">
      <formula>"Minor Positive"</formula>
    </cfRule>
    <cfRule type="cellIs" dxfId="3756" priority="34" operator="equal">
      <formula>"Significant Positive"</formula>
    </cfRule>
  </conditionalFormatting>
  <conditionalFormatting sqref="J54">
    <cfRule type="cellIs" dxfId="3755" priority="5" operator="equal">
      <formula>"Significant Negative"</formula>
    </cfRule>
    <cfRule type="cellIs" dxfId="3754" priority="6" operator="equal">
      <formula>"Minor Negative"</formula>
    </cfRule>
    <cfRule type="cellIs" dxfId="3753" priority="7" operator="equal">
      <formula>"Uncertain"</formula>
    </cfRule>
    <cfRule type="cellIs" dxfId="3752" priority="8" operator="equal">
      <formula>"Neutral"</formula>
    </cfRule>
    <cfRule type="cellIs" dxfId="3751" priority="9" operator="equal">
      <formula>"Minor Positive"</formula>
    </cfRule>
    <cfRule type="cellIs" dxfId="3750" priority="10" operator="equal">
      <formula>"Significant Positive"</formula>
    </cfRule>
  </conditionalFormatting>
  <pageMargins left="0.7" right="0.7" top="0.75" bottom="0.75" header="0.3" footer="0.3"/>
  <pageSetup orientation="portrait" horizontalDpi="4294967293" verticalDpi="4294967293"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D319-9137-4AA3-A9D7-35478EEC08D3}">
  <sheetPr codeName="Sheet157">
    <tabColor rgb="FF7030A0"/>
  </sheetPr>
  <dimension ref="A1:V98"/>
  <sheetViews>
    <sheetView topLeftCell="A43" zoomScale="60" zoomScaleNormal="60" workbookViewId="0">
      <selection activeCell="J4" sqref="J4"/>
    </sheetView>
  </sheetViews>
  <sheetFormatPr defaultColWidth="8.54296875" defaultRowHeight="14.5" x14ac:dyDescent="0.35"/>
  <cols>
    <col min="1" max="1" width="28" customWidth="1"/>
    <col min="2" max="2" width="5.81640625" hidden="1" customWidth="1"/>
    <col min="3" max="3" width="113.1796875" bestFit="1"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720</v>
      </c>
      <c r="D1" s="263"/>
      <c r="E1" s="263"/>
      <c r="F1" s="264"/>
      <c r="G1" s="16"/>
      <c r="I1" s="7"/>
      <c r="J1" s="7"/>
      <c r="K1" s="7"/>
    </row>
    <row r="2" spans="1:22" x14ac:dyDescent="0.35">
      <c r="A2" s="74" t="s">
        <v>29</v>
      </c>
      <c r="B2" s="9"/>
      <c r="C2" s="263" t="s">
        <v>658</v>
      </c>
      <c r="D2" s="263"/>
      <c r="E2" s="263"/>
      <c r="F2" s="264"/>
      <c r="I2" s="8"/>
      <c r="J2" s="8"/>
      <c r="K2" s="8"/>
    </row>
    <row r="3" spans="1:22" ht="45.75" customHeight="1" x14ac:dyDescent="0.35">
      <c r="A3" s="75" t="s">
        <v>30</v>
      </c>
      <c r="B3" s="4"/>
      <c r="C3" s="263" t="s">
        <v>721</v>
      </c>
      <c r="D3" s="263"/>
      <c r="E3" s="263"/>
      <c r="F3" s="264"/>
      <c r="I3" s="8"/>
      <c r="J3" s="8"/>
      <c r="K3" s="8"/>
    </row>
    <row r="4" spans="1:22" ht="34.5" customHeight="1" x14ac:dyDescent="0.35">
      <c r="A4" s="75" t="s">
        <v>31</v>
      </c>
      <c r="B4" s="17"/>
      <c r="C4" s="229" t="s">
        <v>717</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47"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661</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c r="F10" s="326"/>
      <c r="G10" s="326"/>
      <c r="H10" s="326"/>
      <c r="I10" s="326"/>
      <c r="J10" s="298"/>
      <c r="K10" s="236"/>
      <c r="L10" s="298"/>
      <c r="M10" s="298"/>
      <c r="N10" s="340"/>
      <c r="R10" s="12"/>
      <c r="S10" s="12"/>
      <c r="T10" s="12"/>
    </row>
    <row r="11" spans="1:22" x14ac:dyDescent="0.35">
      <c r="A11" s="317"/>
      <c r="B11" s="328"/>
      <c r="C11" s="24" t="s">
        <v>324</v>
      </c>
      <c r="D11" s="24" t="s">
        <v>254</v>
      </c>
      <c r="E11" s="326"/>
      <c r="F11" s="326"/>
      <c r="G11" s="326"/>
      <c r="H11" s="326"/>
      <c r="I11" s="326"/>
      <c r="J11" s="298"/>
      <c r="K11" s="236"/>
      <c r="L11" s="298"/>
      <c r="M11" s="298"/>
      <c r="N11" s="340"/>
      <c r="R11" s="12"/>
      <c r="S11" s="12"/>
      <c r="T11" s="12"/>
    </row>
    <row r="12" spans="1:22" x14ac:dyDescent="0.35">
      <c r="A12" s="317"/>
      <c r="B12" s="328"/>
      <c r="C12" s="24" t="s">
        <v>325</v>
      </c>
      <c r="D12" s="24" t="s">
        <v>254</v>
      </c>
      <c r="E12" s="326"/>
      <c r="F12" s="326"/>
      <c r="G12" s="326"/>
      <c r="H12" s="326"/>
      <c r="I12" s="326"/>
      <c r="J12" s="298"/>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x14ac:dyDescent="0.35">
      <c r="A14" s="317"/>
      <c r="B14" s="328"/>
      <c r="C14" s="24" t="s">
        <v>327</v>
      </c>
      <c r="D14" s="24" t="s">
        <v>254</v>
      </c>
      <c r="E14" s="326"/>
      <c r="F14" s="326"/>
      <c r="G14" s="326"/>
      <c r="H14" s="326"/>
      <c r="I14" s="326"/>
      <c r="J14" s="298"/>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254</v>
      </c>
      <c r="E16" s="326"/>
      <c r="F16" s="326"/>
      <c r="G16" s="326"/>
      <c r="H16" s="326"/>
      <c r="I16" s="326"/>
      <c r="J16" s="298"/>
      <c r="K16" s="236"/>
      <c r="L16" s="298"/>
      <c r="M16" s="298"/>
      <c r="N16" s="340"/>
      <c r="R16" s="12"/>
      <c r="S16" s="12"/>
      <c r="T16" s="12"/>
    </row>
    <row r="17" spans="1:22" ht="15" thickBot="1" x14ac:dyDescent="0.4">
      <c r="A17" s="322"/>
      <c r="B17" s="396"/>
      <c r="C17" s="88" t="s">
        <v>330</v>
      </c>
      <c r="D17" s="88" t="s">
        <v>254</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661</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254</v>
      </c>
      <c r="E19" s="299"/>
      <c r="F19" s="299"/>
      <c r="G19" s="299"/>
      <c r="H19" s="299"/>
      <c r="I19" s="299"/>
      <c r="J19" s="299"/>
      <c r="K19" s="301"/>
      <c r="L19" s="299"/>
      <c r="M19" s="299"/>
      <c r="N19" s="380"/>
      <c r="R19" s="12"/>
      <c r="S19" s="12"/>
      <c r="T19" s="12"/>
    </row>
    <row r="20" spans="1:22" ht="72.5" x14ac:dyDescent="0.35">
      <c r="A20" s="316" t="s">
        <v>334</v>
      </c>
      <c r="B20" s="307" t="s">
        <v>118</v>
      </c>
      <c r="C20" s="79" t="s">
        <v>335</v>
      </c>
      <c r="D20" s="86"/>
      <c r="E20" s="310" t="s">
        <v>432</v>
      </c>
      <c r="F20" s="310" t="s">
        <v>441</v>
      </c>
      <c r="G20" s="310" t="s">
        <v>519</v>
      </c>
      <c r="H20" s="310" t="s">
        <v>477</v>
      </c>
      <c r="I20" s="310" t="s">
        <v>436</v>
      </c>
      <c r="J20" s="310" t="s">
        <v>157</v>
      </c>
      <c r="K20" s="319" t="s">
        <v>707</v>
      </c>
      <c r="L20" s="310" t="s">
        <v>250</v>
      </c>
      <c r="M20" s="310"/>
      <c r="N20" s="374" t="s">
        <v>708</v>
      </c>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xml:space="preserve">IIA3:The inclusion of wording in criterion B (Flatted Developments) to the effect of ensuring houses on lower floors are prioritised for all residents with mobility difficulties could help to enhance the potential positive effect identified.
</v>
      </c>
    </row>
    <row r="21" spans="1:22" x14ac:dyDescent="0.35">
      <c r="A21" s="317"/>
      <c r="B21" s="308"/>
      <c r="C21" s="3" t="s">
        <v>336</v>
      </c>
      <c r="D21" s="24" t="s">
        <v>254</v>
      </c>
      <c r="E21" s="298"/>
      <c r="F21" s="298"/>
      <c r="G21" s="298"/>
      <c r="H21" s="298"/>
      <c r="I21" s="298"/>
      <c r="J21" s="298"/>
      <c r="K21" s="236"/>
      <c r="L21" s="298"/>
      <c r="M21" s="298"/>
      <c r="N21" s="375"/>
      <c r="R21" s="12"/>
      <c r="S21" s="12"/>
      <c r="T21" s="12"/>
    </row>
    <row r="22" spans="1:22" ht="14.5" customHeight="1" x14ac:dyDescent="0.35">
      <c r="A22" s="317"/>
      <c r="B22" s="308"/>
      <c r="C22" s="3" t="s">
        <v>337</v>
      </c>
      <c r="D22" s="24" t="s">
        <v>254</v>
      </c>
      <c r="E22" s="298"/>
      <c r="F22" s="298"/>
      <c r="G22" s="298"/>
      <c r="H22" s="298"/>
      <c r="I22" s="298"/>
      <c r="J22" s="298"/>
      <c r="K22" s="236"/>
      <c r="L22" s="298"/>
      <c r="M22" s="298"/>
      <c r="N22" s="375"/>
      <c r="R22" s="12"/>
      <c r="S22" s="12"/>
      <c r="T22" s="12"/>
    </row>
    <row r="23" spans="1:22" x14ac:dyDescent="0.35">
      <c r="A23" s="317"/>
      <c r="B23" s="308"/>
      <c r="C23" s="3" t="s">
        <v>338</v>
      </c>
      <c r="D23" s="24" t="s">
        <v>254</v>
      </c>
      <c r="E23" s="298"/>
      <c r="F23" s="298"/>
      <c r="G23" s="298"/>
      <c r="H23" s="298"/>
      <c r="I23" s="298"/>
      <c r="J23" s="298"/>
      <c r="K23" s="236"/>
      <c r="L23" s="298"/>
      <c r="M23" s="298"/>
      <c r="N23" s="375"/>
      <c r="R23" s="12"/>
      <c r="S23" s="12"/>
      <c r="T23" s="12"/>
    </row>
    <row r="24" spans="1:22" ht="14.5" customHeight="1" x14ac:dyDescent="0.35">
      <c r="A24" s="317"/>
      <c r="B24" s="308"/>
      <c r="C24" s="3" t="s">
        <v>339</v>
      </c>
      <c r="D24" s="24" t="s">
        <v>254</v>
      </c>
      <c r="E24" s="298"/>
      <c r="F24" s="298"/>
      <c r="G24" s="298"/>
      <c r="H24" s="298"/>
      <c r="I24" s="298"/>
      <c r="J24" s="298"/>
      <c r="K24" s="236"/>
      <c r="L24" s="298"/>
      <c r="M24" s="298"/>
      <c r="N24" s="375"/>
      <c r="R24" s="12"/>
      <c r="S24" s="12"/>
      <c r="T24" s="12"/>
    </row>
    <row r="25" spans="1:22" ht="29" x14ac:dyDescent="0.35">
      <c r="A25" s="317"/>
      <c r="B25" s="308"/>
      <c r="C25" s="3" t="s">
        <v>340</v>
      </c>
      <c r="D25" s="24" t="s">
        <v>250</v>
      </c>
      <c r="E25" s="298"/>
      <c r="F25" s="298"/>
      <c r="G25" s="298"/>
      <c r="H25" s="298"/>
      <c r="I25" s="298"/>
      <c r="J25" s="298"/>
      <c r="K25" s="236"/>
      <c r="L25" s="298"/>
      <c r="M25" s="298"/>
      <c r="N25" s="375"/>
      <c r="R25" s="12"/>
      <c r="S25" s="12"/>
      <c r="T25" s="12"/>
    </row>
    <row r="26" spans="1:22" ht="14.5" customHeight="1" x14ac:dyDescent="0.35">
      <c r="A26" s="317"/>
      <c r="B26" s="308"/>
      <c r="C26" s="3" t="s">
        <v>341</v>
      </c>
      <c r="D26" s="24" t="s">
        <v>254</v>
      </c>
      <c r="E26" s="298"/>
      <c r="F26" s="298"/>
      <c r="G26" s="298"/>
      <c r="H26" s="298"/>
      <c r="I26" s="298"/>
      <c r="J26" s="298"/>
      <c r="K26" s="236"/>
      <c r="L26" s="298"/>
      <c r="M26" s="298"/>
      <c r="N26" s="375"/>
      <c r="R26" s="12"/>
      <c r="S26" s="12"/>
      <c r="T26" s="12"/>
    </row>
    <row r="27" spans="1:22" ht="29.5" thickBot="1" x14ac:dyDescent="0.4">
      <c r="A27" s="322"/>
      <c r="B27" s="309"/>
      <c r="C27" s="80" t="s">
        <v>342</v>
      </c>
      <c r="D27" s="88"/>
      <c r="E27" s="299"/>
      <c r="F27" s="299"/>
      <c r="G27" s="299"/>
      <c r="H27" s="299"/>
      <c r="I27" s="299"/>
      <c r="J27" s="299"/>
      <c r="K27" s="301"/>
      <c r="L27" s="299"/>
      <c r="M27" s="299"/>
      <c r="N27" s="376"/>
      <c r="R27" s="12"/>
      <c r="S27" s="12"/>
      <c r="T27" s="12"/>
    </row>
    <row r="28" spans="1:22" ht="29" x14ac:dyDescent="0.35">
      <c r="A28" s="316" t="s">
        <v>343</v>
      </c>
      <c r="B28" s="307" t="s">
        <v>119</v>
      </c>
      <c r="C28" s="85" t="s">
        <v>344</v>
      </c>
      <c r="D28" s="79" t="s">
        <v>250</v>
      </c>
      <c r="E28" s="310" t="s">
        <v>418</v>
      </c>
      <c r="F28" s="310" t="s">
        <v>441</v>
      </c>
      <c r="G28" s="310" t="s">
        <v>519</v>
      </c>
      <c r="H28" s="310" t="s">
        <v>477</v>
      </c>
      <c r="I28" s="310" t="s">
        <v>436</v>
      </c>
      <c r="J28" s="310" t="s">
        <v>157</v>
      </c>
      <c r="K28" s="319" t="s">
        <v>709</v>
      </c>
      <c r="L28" s="310" t="s">
        <v>254</v>
      </c>
      <c r="M28" s="310"/>
      <c r="N28" s="374" t="s">
        <v>710</v>
      </c>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xml:space="preserve">IIA4:The inclusion of wording in criterion B (Flatted Developments) to the effect of ensuring houses on lower floors are prioritised for all residents with mobility difficulties could help to enhance the potential positive effect identified. 
</v>
      </c>
    </row>
    <row r="29" spans="1:22" ht="29" x14ac:dyDescent="0.35">
      <c r="A29" s="317"/>
      <c r="B29" s="308"/>
      <c r="C29" s="83" t="s">
        <v>345</v>
      </c>
      <c r="D29" s="3" t="s">
        <v>254</v>
      </c>
      <c r="E29" s="298"/>
      <c r="F29" s="298"/>
      <c r="G29" s="298"/>
      <c r="H29" s="298"/>
      <c r="I29" s="298"/>
      <c r="J29" s="298"/>
      <c r="K29" s="236"/>
      <c r="L29" s="298"/>
      <c r="M29" s="298"/>
      <c r="N29" s="375"/>
      <c r="R29" s="12"/>
      <c r="S29" s="12"/>
      <c r="T29" s="12"/>
    </row>
    <row r="30" spans="1:22" x14ac:dyDescent="0.35">
      <c r="A30" s="317"/>
      <c r="B30" s="308"/>
      <c r="C30" s="83" t="s">
        <v>346</v>
      </c>
      <c r="D30" s="3"/>
      <c r="E30" s="298"/>
      <c r="F30" s="298"/>
      <c r="G30" s="298"/>
      <c r="H30" s="298"/>
      <c r="I30" s="298"/>
      <c r="J30" s="298"/>
      <c r="K30" s="236"/>
      <c r="L30" s="298"/>
      <c r="M30" s="298"/>
      <c r="N30" s="375"/>
      <c r="R30" s="12"/>
      <c r="S30" s="12"/>
      <c r="T30" s="12"/>
    </row>
    <row r="31" spans="1:22" ht="30" customHeight="1" x14ac:dyDescent="0.35">
      <c r="A31" s="317"/>
      <c r="B31" s="308"/>
      <c r="C31" s="83" t="s">
        <v>347</v>
      </c>
      <c r="D31" s="3" t="s">
        <v>254</v>
      </c>
      <c r="E31" s="298"/>
      <c r="F31" s="298"/>
      <c r="G31" s="298"/>
      <c r="H31" s="298"/>
      <c r="I31" s="298"/>
      <c r="J31" s="298"/>
      <c r="K31" s="236"/>
      <c r="L31" s="298"/>
      <c r="M31" s="298"/>
      <c r="N31" s="375"/>
      <c r="R31" s="12"/>
      <c r="S31" s="12"/>
      <c r="T31" s="12"/>
    </row>
    <row r="32" spans="1:22" x14ac:dyDescent="0.35">
      <c r="A32" s="317"/>
      <c r="B32" s="308"/>
      <c r="C32" s="83" t="s">
        <v>348</v>
      </c>
      <c r="D32" s="3"/>
      <c r="E32" s="298"/>
      <c r="F32" s="298"/>
      <c r="G32" s="298"/>
      <c r="H32" s="298"/>
      <c r="I32" s="298"/>
      <c r="J32" s="298"/>
      <c r="K32" s="236"/>
      <c r="L32" s="298"/>
      <c r="M32" s="298"/>
      <c r="N32" s="375"/>
      <c r="R32" s="12"/>
      <c r="S32" s="12"/>
      <c r="T32" s="12"/>
    </row>
    <row r="33" spans="1:22" x14ac:dyDescent="0.35">
      <c r="A33" s="317"/>
      <c r="B33" s="308"/>
      <c r="C33" s="83" t="s">
        <v>349</v>
      </c>
      <c r="D33" s="3" t="s">
        <v>254</v>
      </c>
      <c r="E33" s="298"/>
      <c r="F33" s="298"/>
      <c r="G33" s="298"/>
      <c r="H33" s="298"/>
      <c r="I33" s="298"/>
      <c r="J33" s="298"/>
      <c r="K33" s="236"/>
      <c r="L33" s="298"/>
      <c r="M33" s="298"/>
      <c r="N33" s="375"/>
      <c r="R33" s="12"/>
      <c r="S33" s="12"/>
      <c r="T33" s="12"/>
    </row>
    <row r="34" spans="1:22" x14ac:dyDescent="0.35">
      <c r="A34" s="317"/>
      <c r="B34" s="308"/>
      <c r="C34" s="83" t="s">
        <v>350</v>
      </c>
      <c r="D34" s="3" t="s">
        <v>254</v>
      </c>
      <c r="E34" s="298"/>
      <c r="F34" s="298"/>
      <c r="G34" s="298"/>
      <c r="H34" s="298"/>
      <c r="I34" s="298"/>
      <c r="J34" s="298"/>
      <c r="K34" s="236"/>
      <c r="L34" s="298"/>
      <c r="M34" s="298"/>
      <c r="N34" s="375"/>
      <c r="R34" s="12"/>
      <c r="S34" s="12"/>
      <c r="T34" s="12"/>
    </row>
    <row r="35" spans="1:22" ht="15" thickBot="1" x14ac:dyDescent="0.4">
      <c r="A35" s="322"/>
      <c r="B35" s="309"/>
      <c r="C35" s="93" t="s">
        <v>351</v>
      </c>
      <c r="D35" s="80" t="s">
        <v>254</v>
      </c>
      <c r="E35" s="299"/>
      <c r="F35" s="299"/>
      <c r="G35" s="299"/>
      <c r="H35" s="299"/>
      <c r="I35" s="299"/>
      <c r="J35" s="299"/>
      <c r="K35" s="301"/>
      <c r="L35" s="299"/>
      <c r="M35" s="299"/>
      <c r="N35" s="376"/>
      <c r="R35" s="12"/>
      <c r="S35" s="12"/>
      <c r="T35" s="12"/>
    </row>
    <row r="36" spans="1:22" x14ac:dyDescent="0.35">
      <c r="A36" s="316" t="s">
        <v>352</v>
      </c>
      <c r="B36" s="307" t="s">
        <v>120</v>
      </c>
      <c r="C36" s="79" t="s">
        <v>353</v>
      </c>
      <c r="D36" s="79" t="s">
        <v>254</v>
      </c>
      <c r="E36" s="310" t="s">
        <v>418</v>
      </c>
      <c r="F36" s="310" t="s">
        <v>419</v>
      </c>
      <c r="G36" s="310" t="s">
        <v>424</v>
      </c>
      <c r="H36" s="310" t="s">
        <v>421</v>
      </c>
      <c r="I36" s="310" t="s">
        <v>422</v>
      </c>
      <c r="J36" s="310" t="s">
        <v>701</v>
      </c>
      <c r="K36" s="319" t="s">
        <v>722</v>
      </c>
      <c r="L36" s="310" t="s">
        <v>250</v>
      </c>
      <c r="M36" s="310"/>
      <c r="N36" s="379"/>
      <c r="R36" s="12" t="str">
        <f>IF(OR(J36='Drop downs'!$G$7,J36='Drop downs'!$G$5), B36&amp;": "&amp;K36&amp;CHAR(10),"")</f>
        <v/>
      </c>
      <c r="S36" s="12" t="str">
        <f>IF(J36='Drop downs'!$G$2,B36&amp;": "&amp;K36&amp;"
"," ")</f>
        <v xml:space="preserve"> </v>
      </c>
      <c r="T36" s="12" t="str">
        <f>IF(E36='Drop downs'!$B$6,B36&amp;": "&amp;K36&amp;"","")</f>
        <v/>
      </c>
      <c r="U36" t="str">
        <f>IF(M36&gt;0,B36&amp;":"&amp;M36&amp;"
","")</f>
        <v/>
      </c>
      <c r="V36" t="str">
        <f>IF(N36&gt;0,B36&amp;":"&amp;N36&amp;"
","")</f>
        <v/>
      </c>
    </row>
    <row r="37" spans="1:22" x14ac:dyDescent="0.35">
      <c r="A37" s="317"/>
      <c r="B37" s="308"/>
      <c r="C37" s="3" t="s">
        <v>354</v>
      </c>
      <c r="D37" s="3" t="s">
        <v>250</v>
      </c>
      <c r="E37" s="298"/>
      <c r="F37" s="298"/>
      <c r="G37" s="298"/>
      <c r="H37" s="298"/>
      <c r="I37" s="298"/>
      <c r="J37" s="298"/>
      <c r="K37" s="236"/>
      <c r="L37" s="298"/>
      <c r="M37" s="298"/>
      <c r="N37" s="381"/>
      <c r="R37" s="12"/>
      <c r="S37" s="12"/>
      <c r="T37" s="12"/>
    </row>
    <row r="38" spans="1:22" x14ac:dyDescent="0.35">
      <c r="A38" s="317"/>
      <c r="B38" s="308"/>
      <c r="C38" s="3" t="s">
        <v>355</v>
      </c>
      <c r="D38" s="3" t="s">
        <v>250</v>
      </c>
      <c r="E38" s="298"/>
      <c r="F38" s="298"/>
      <c r="G38" s="298"/>
      <c r="H38" s="298"/>
      <c r="I38" s="298"/>
      <c r="J38" s="298"/>
      <c r="K38" s="236"/>
      <c r="L38" s="298"/>
      <c r="M38" s="298"/>
      <c r="N38" s="381"/>
      <c r="R38" s="12"/>
      <c r="S38" s="12"/>
      <c r="T38" s="12"/>
    </row>
    <row r="39" spans="1:22" ht="29" x14ac:dyDescent="0.35">
      <c r="A39" s="317"/>
      <c r="B39" s="308"/>
      <c r="C39" s="3" t="s">
        <v>356</v>
      </c>
      <c r="D39" s="3" t="s">
        <v>250</v>
      </c>
      <c r="E39" s="298"/>
      <c r="F39" s="298"/>
      <c r="G39" s="298"/>
      <c r="H39" s="298"/>
      <c r="I39" s="298"/>
      <c r="J39" s="298"/>
      <c r="K39" s="236"/>
      <c r="L39" s="298"/>
      <c r="M39" s="298"/>
      <c r="N39" s="381"/>
      <c r="R39" s="12"/>
      <c r="S39" s="12"/>
      <c r="T39" s="12"/>
    </row>
    <row r="40" spans="1:22" ht="29" x14ac:dyDescent="0.35">
      <c r="A40" s="317"/>
      <c r="B40" s="308"/>
      <c r="C40" s="3" t="s">
        <v>357</v>
      </c>
      <c r="D40" s="3" t="s">
        <v>250</v>
      </c>
      <c r="E40" s="298"/>
      <c r="F40" s="298"/>
      <c r="G40" s="298"/>
      <c r="H40" s="298"/>
      <c r="I40" s="298"/>
      <c r="J40" s="298"/>
      <c r="K40" s="236"/>
      <c r="L40" s="298"/>
      <c r="M40" s="298"/>
      <c r="N40" s="381"/>
      <c r="R40" s="12"/>
      <c r="S40" s="12"/>
      <c r="T40" s="12"/>
    </row>
    <row r="41" spans="1:22" ht="15" thickBot="1" x14ac:dyDescent="0.4">
      <c r="A41" s="322"/>
      <c r="B41" s="309"/>
      <c r="C41" s="80" t="s">
        <v>358</v>
      </c>
      <c r="D41" s="80" t="s">
        <v>250</v>
      </c>
      <c r="E41" s="299"/>
      <c r="F41" s="299"/>
      <c r="G41" s="299"/>
      <c r="H41" s="299"/>
      <c r="I41" s="299"/>
      <c r="J41" s="299"/>
      <c r="K41" s="301"/>
      <c r="L41" s="299"/>
      <c r="M41" s="299"/>
      <c r="N41" s="380"/>
      <c r="R41" s="12"/>
      <c r="S41" s="12"/>
      <c r="T41" s="12"/>
    </row>
    <row r="42" spans="1:22" ht="29" x14ac:dyDescent="0.35">
      <c r="A42" s="316" t="s">
        <v>359</v>
      </c>
      <c r="B42" s="307" t="s">
        <v>121</v>
      </c>
      <c r="C42" s="79" t="s">
        <v>360</v>
      </c>
      <c r="D42" s="79" t="s">
        <v>250</v>
      </c>
      <c r="E42" s="310" t="s">
        <v>432</v>
      </c>
      <c r="F42" s="310" t="s">
        <v>419</v>
      </c>
      <c r="G42" s="310" t="s">
        <v>424</v>
      </c>
      <c r="H42" s="310" t="s">
        <v>421</v>
      </c>
      <c r="I42" s="310" t="s">
        <v>436</v>
      </c>
      <c r="J42" s="310" t="s">
        <v>157</v>
      </c>
      <c r="K42" s="319" t="s">
        <v>712</v>
      </c>
      <c r="L42" s="310" t="s">
        <v>254</v>
      </c>
      <c r="M42" s="310"/>
      <c r="N42" s="379"/>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17"/>
      <c r="B43" s="308"/>
      <c r="C43" s="3" t="s">
        <v>361</v>
      </c>
      <c r="D43" s="3" t="s">
        <v>250</v>
      </c>
      <c r="E43" s="298"/>
      <c r="F43" s="298"/>
      <c r="G43" s="298"/>
      <c r="H43" s="298"/>
      <c r="I43" s="298"/>
      <c r="J43" s="298"/>
      <c r="K43" s="236"/>
      <c r="L43" s="298"/>
      <c r="M43" s="298"/>
      <c r="N43" s="381"/>
      <c r="R43" s="12"/>
      <c r="S43" s="12"/>
      <c r="T43" s="12"/>
    </row>
    <row r="44" spans="1:22" x14ac:dyDescent="0.35">
      <c r="A44" s="317"/>
      <c r="B44" s="308"/>
      <c r="C44" s="3" t="s">
        <v>362</v>
      </c>
      <c r="D44" s="3" t="s">
        <v>254</v>
      </c>
      <c r="E44" s="298"/>
      <c r="F44" s="298"/>
      <c r="G44" s="298"/>
      <c r="H44" s="298"/>
      <c r="I44" s="298"/>
      <c r="J44" s="298"/>
      <c r="K44" s="236"/>
      <c r="L44" s="298"/>
      <c r="M44" s="298"/>
      <c r="N44" s="381"/>
      <c r="R44" s="12"/>
      <c r="S44" s="12"/>
      <c r="T44" s="12"/>
    </row>
    <row r="45" spans="1:22" x14ac:dyDescent="0.35">
      <c r="A45" s="317"/>
      <c r="B45" s="308"/>
      <c r="C45" s="3" t="s">
        <v>363</v>
      </c>
      <c r="D45" s="3" t="s">
        <v>254</v>
      </c>
      <c r="E45" s="298"/>
      <c r="F45" s="298"/>
      <c r="G45" s="298"/>
      <c r="H45" s="298"/>
      <c r="I45" s="298"/>
      <c r="J45" s="298"/>
      <c r="K45" s="236"/>
      <c r="L45" s="298"/>
      <c r="M45" s="298"/>
      <c r="N45" s="381"/>
      <c r="R45" s="12"/>
      <c r="S45" s="12"/>
      <c r="T45" s="12"/>
    </row>
    <row r="46" spans="1:22" ht="29.5" thickBot="1" x14ac:dyDescent="0.4">
      <c r="A46" s="322"/>
      <c r="B46" s="309"/>
      <c r="C46" s="80" t="s">
        <v>364</v>
      </c>
      <c r="D46" s="80" t="s">
        <v>254</v>
      </c>
      <c r="E46" s="299"/>
      <c r="F46" s="299"/>
      <c r="G46" s="299"/>
      <c r="H46" s="299"/>
      <c r="I46" s="299"/>
      <c r="J46" s="299"/>
      <c r="K46" s="301"/>
      <c r="L46" s="299"/>
      <c r="M46" s="299"/>
      <c r="N46" s="380"/>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319" t="s">
        <v>661</v>
      </c>
      <c r="L47" s="310" t="s">
        <v>254</v>
      </c>
      <c r="M47" s="310"/>
      <c r="N47" s="379"/>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22"/>
      <c r="B48" s="309"/>
      <c r="C48" s="80" t="s">
        <v>367</v>
      </c>
      <c r="D48" s="80" t="s">
        <v>254</v>
      </c>
      <c r="E48" s="299"/>
      <c r="F48" s="299"/>
      <c r="G48" s="299"/>
      <c r="H48" s="299"/>
      <c r="I48" s="299"/>
      <c r="J48" s="299"/>
      <c r="K48" s="301"/>
      <c r="L48" s="299"/>
      <c r="M48" s="299"/>
      <c r="N48" s="380"/>
      <c r="R48" s="12"/>
      <c r="S48" s="12"/>
      <c r="T48" s="12"/>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661</v>
      </c>
      <c r="L49" s="310" t="s">
        <v>254</v>
      </c>
      <c r="M49" s="310"/>
      <c r="N49" s="379"/>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17"/>
      <c r="B50" s="308"/>
      <c r="C50" s="24" t="s">
        <v>370</v>
      </c>
      <c r="D50" s="24" t="s">
        <v>254</v>
      </c>
      <c r="E50" s="298"/>
      <c r="F50" s="298"/>
      <c r="G50" s="298"/>
      <c r="H50" s="298"/>
      <c r="I50" s="298"/>
      <c r="J50" s="298"/>
      <c r="K50" s="236"/>
      <c r="L50" s="298"/>
      <c r="M50" s="298"/>
      <c r="N50" s="381"/>
      <c r="R50" s="12"/>
      <c r="S50" s="12"/>
      <c r="T50" s="12"/>
    </row>
    <row r="51" spans="1:22" x14ac:dyDescent="0.35">
      <c r="A51" s="317"/>
      <c r="B51" s="308"/>
      <c r="C51" s="97" t="s">
        <v>371</v>
      </c>
      <c r="D51" s="24" t="s">
        <v>254</v>
      </c>
      <c r="E51" s="298"/>
      <c r="F51" s="298"/>
      <c r="G51" s="298"/>
      <c r="H51" s="298"/>
      <c r="I51" s="298"/>
      <c r="J51" s="298"/>
      <c r="K51" s="236"/>
      <c r="L51" s="298"/>
      <c r="M51" s="298"/>
      <c r="N51" s="381"/>
      <c r="R51" s="12"/>
      <c r="S51" s="12"/>
      <c r="T51" s="12"/>
    </row>
    <row r="52" spans="1:22" x14ac:dyDescent="0.35">
      <c r="A52" s="317"/>
      <c r="B52" s="308"/>
      <c r="C52" s="24" t="s">
        <v>372</v>
      </c>
      <c r="D52" s="24" t="s">
        <v>254</v>
      </c>
      <c r="E52" s="298"/>
      <c r="F52" s="298"/>
      <c r="G52" s="298"/>
      <c r="H52" s="298"/>
      <c r="I52" s="298"/>
      <c r="J52" s="298"/>
      <c r="K52" s="236"/>
      <c r="L52" s="298"/>
      <c r="M52" s="298"/>
      <c r="N52" s="381"/>
      <c r="R52" s="12"/>
      <c r="S52" s="12"/>
      <c r="T52" s="12"/>
    </row>
    <row r="53" spans="1:22" ht="15" thickBot="1" x14ac:dyDescent="0.4">
      <c r="A53" s="322"/>
      <c r="B53" s="309"/>
      <c r="C53" s="88" t="s">
        <v>373</v>
      </c>
      <c r="D53" s="88" t="s">
        <v>254</v>
      </c>
      <c r="E53" s="299"/>
      <c r="F53" s="299"/>
      <c r="G53" s="299"/>
      <c r="H53" s="299"/>
      <c r="I53" s="299"/>
      <c r="J53" s="299"/>
      <c r="K53" s="301"/>
      <c r="L53" s="299"/>
      <c r="M53" s="299"/>
      <c r="N53" s="380"/>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661</v>
      </c>
      <c r="L54" s="310" t="s">
        <v>254</v>
      </c>
      <c r="M54" s="310"/>
      <c r="N54" s="379"/>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98"/>
      <c r="N55" s="381"/>
      <c r="R55" s="12"/>
      <c r="S55" s="12"/>
      <c r="T55" s="12"/>
    </row>
    <row r="56" spans="1:22" ht="29.5" thickBot="1" x14ac:dyDescent="0.4">
      <c r="A56" s="322"/>
      <c r="B56" s="309"/>
      <c r="C56" s="90" t="s">
        <v>377</v>
      </c>
      <c r="D56" s="88" t="s">
        <v>254</v>
      </c>
      <c r="E56" s="299"/>
      <c r="F56" s="299"/>
      <c r="G56" s="299"/>
      <c r="H56" s="299"/>
      <c r="I56" s="299"/>
      <c r="J56" s="299"/>
      <c r="K56" s="301"/>
      <c r="L56" s="299"/>
      <c r="M56" s="299"/>
      <c r="N56" s="380"/>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661</v>
      </c>
      <c r="L57" s="310" t="s">
        <v>254</v>
      </c>
      <c r="M57" s="310"/>
      <c r="N57" s="379"/>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17"/>
      <c r="B58" s="308"/>
      <c r="C58" s="24" t="s">
        <v>380</v>
      </c>
      <c r="D58" s="24" t="s">
        <v>254</v>
      </c>
      <c r="E58" s="298"/>
      <c r="F58" s="298"/>
      <c r="G58" s="298"/>
      <c r="H58" s="298"/>
      <c r="I58" s="298"/>
      <c r="J58" s="298"/>
      <c r="K58" s="236"/>
      <c r="L58" s="298"/>
      <c r="M58" s="298"/>
      <c r="N58" s="381"/>
      <c r="R58" s="12"/>
      <c r="S58" s="12"/>
      <c r="T58" s="12"/>
    </row>
    <row r="59" spans="1:22" x14ac:dyDescent="0.35">
      <c r="A59" s="317"/>
      <c r="B59" s="308"/>
      <c r="C59" s="24" t="s">
        <v>381</v>
      </c>
      <c r="D59" s="24" t="s">
        <v>254</v>
      </c>
      <c r="E59" s="298"/>
      <c r="F59" s="298"/>
      <c r="G59" s="298"/>
      <c r="H59" s="298"/>
      <c r="I59" s="298"/>
      <c r="J59" s="298"/>
      <c r="K59" s="236"/>
      <c r="L59" s="298"/>
      <c r="M59" s="298"/>
      <c r="N59" s="381"/>
      <c r="R59" s="12"/>
      <c r="S59" s="12"/>
      <c r="T59" s="12"/>
    </row>
    <row r="60" spans="1:22" x14ac:dyDescent="0.35">
      <c r="A60" s="317"/>
      <c r="B60" s="308"/>
      <c r="C60" s="24" t="s">
        <v>382</v>
      </c>
      <c r="D60" s="24" t="s">
        <v>254</v>
      </c>
      <c r="E60" s="298"/>
      <c r="F60" s="298"/>
      <c r="G60" s="298"/>
      <c r="H60" s="298"/>
      <c r="I60" s="298"/>
      <c r="J60" s="298"/>
      <c r="K60" s="236"/>
      <c r="L60" s="298"/>
      <c r="M60" s="298"/>
      <c r="N60" s="381"/>
      <c r="R60" s="12"/>
      <c r="S60" s="12"/>
      <c r="T60" s="12"/>
    </row>
    <row r="61" spans="1:22" x14ac:dyDescent="0.35">
      <c r="A61" s="317"/>
      <c r="B61" s="308"/>
      <c r="C61" s="24" t="s">
        <v>383</v>
      </c>
      <c r="D61" s="24" t="s">
        <v>254</v>
      </c>
      <c r="E61" s="298"/>
      <c r="F61" s="298"/>
      <c r="G61" s="298"/>
      <c r="H61" s="298"/>
      <c r="I61" s="298"/>
      <c r="J61" s="298"/>
      <c r="K61" s="236"/>
      <c r="L61" s="298"/>
      <c r="M61" s="298"/>
      <c r="N61" s="381"/>
      <c r="R61" s="12"/>
      <c r="S61" s="12"/>
      <c r="T61" s="12"/>
    </row>
    <row r="62" spans="1:22" x14ac:dyDescent="0.35">
      <c r="A62" s="317"/>
      <c r="B62" s="308"/>
      <c r="C62" s="24" t="s">
        <v>384</v>
      </c>
      <c r="D62" s="24" t="s">
        <v>254</v>
      </c>
      <c r="E62" s="298"/>
      <c r="F62" s="298"/>
      <c r="G62" s="298"/>
      <c r="H62" s="298"/>
      <c r="I62" s="298"/>
      <c r="J62" s="298"/>
      <c r="K62" s="236"/>
      <c r="L62" s="298"/>
      <c r="M62" s="298"/>
      <c r="N62" s="381"/>
      <c r="R62" s="12"/>
      <c r="S62" s="12"/>
      <c r="T62" s="12"/>
    </row>
    <row r="63" spans="1:22" ht="29" x14ac:dyDescent="0.35">
      <c r="A63" s="317"/>
      <c r="B63" s="308"/>
      <c r="C63" s="24" t="s">
        <v>385</v>
      </c>
      <c r="D63" s="24" t="s">
        <v>254</v>
      </c>
      <c r="E63" s="298"/>
      <c r="F63" s="298"/>
      <c r="G63" s="298"/>
      <c r="H63" s="298"/>
      <c r="I63" s="298"/>
      <c r="J63" s="298"/>
      <c r="K63" s="236"/>
      <c r="L63" s="298"/>
      <c r="M63" s="298"/>
      <c r="N63" s="381"/>
      <c r="R63" s="12"/>
      <c r="S63" s="12"/>
      <c r="T63" s="12"/>
    </row>
    <row r="64" spans="1:22" ht="15" thickBot="1" x14ac:dyDescent="0.4">
      <c r="A64" s="322"/>
      <c r="B64" s="309"/>
      <c r="C64" s="88" t="s">
        <v>386</v>
      </c>
      <c r="D64" s="88" t="s">
        <v>254</v>
      </c>
      <c r="E64" s="299"/>
      <c r="F64" s="299"/>
      <c r="G64" s="299"/>
      <c r="H64" s="299"/>
      <c r="I64" s="299"/>
      <c r="J64" s="299"/>
      <c r="K64" s="301"/>
      <c r="L64" s="299"/>
      <c r="M64" s="299"/>
      <c r="N64" s="380"/>
      <c r="R64" s="12"/>
      <c r="S64" s="12"/>
      <c r="T64" s="12"/>
    </row>
    <row r="65" spans="1:22" x14ac:dyDescent="0.35">
      <c r="A65" s="316" t="s">
        <v>387</v>
      </c>
      <c r="B65" s="307" t="s">
        <v>126</v>
      </c>
      <c r="C65" s="85" t="s">
        <v>452</v>
      </c>
      <c r="D65" s="86" t="s">
        <v>254</v>
      </c>
      <c r="E65" s="310" t="s">
        <v>418</v>
      </c>
      <c r="F65" s="310" t="s">
        <v>441</v>
      </c>
      <c r="G65" s="310" t="s">
        <v>519</v>
      </c>
      <c r="H65" s="310" t="s">
        <v>477</v>
      </c>
      <c r="I65" s="310" t="s">
        <v>436</v>
      </c>
      <c r="J65" s="310" t="s">
        <v>157</v>
      </c>
      <c r="K65" s="319" t="s">
        <v>713</v>
      </c>
      <c r="L65" s="310" t="s">
        <v>254</v>
      </c>
      <c r="M65" s="310"/>
      <c r="N65" s="379"/>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17"/>
      <c r="B66" s="308"/>
      <c r="C66" s="83" t="s">
        <v>389</v>
      </c>
      <c r="D66" s="24" t="s">
        <v>254</v>
      </c>
      <c r="E66" s="298"/>
      <c r="F66" s="298"/>
      <c r="G66" s="298"/>
      <c r="H66" s="298"/>
      <c r="I66" s="298"/>
      <c r="J66" s="298"/>
      <c r="K66" s="236"/>
      <c r="L66" s="298"/>
      <c r="M66" s="298"/>
      <c r="N66" s="381"/>
      <c r="R66" s="12"/>
      <c r="S66" s="12"/>
      <c r="T66" s="12"/>
    </row>
    <row r="67" spans="1:22" ht="29" x14ac:dyDescent="0.35">
      <c r="A67" s="317"/>
      <c r="B67" s="308"/>
      <c r="C67" s="83" t="s">
        <v>390</v>
      </c>
      <c r="D67" s="24"/>
      <c r="E67" s="298"/>
      <c r="F67" s="298"/>
      <c r="G67" s="298"/>
      <c r="H67" s="298"/>
      <c r="I67" s="298"/>
      <c r="J67" s="298"/>
      <c r="K67" s="236"/>
      <c r="L67" s="298"/>
      <c r="M67" s="298"/>
      <c r="N67" s="381"/>
      <c r="R67" s="12"/>
      <c r="S67" s="12"/>
      <c r="T67" s="12"/>
    </row>
    <row r="68" spans="1:22" x14ac:dyDescent="0.35">
      <c r="A68" s="317"/>
      <c r="B68" s="308"/>
      <c r="C68" s="83" t="s">
        <v>391</v>
      </c>
      <c r="D68" s="24" t="s">
        <v>254</v>
      </c>
      <c r="E68" s="298"/>
      <c r="F68" s="298"/>
      <c r="G68" s="298"/>
      <c r="H68" s="298"/>
      <c r="I68" s="298"/>
      <c r="J68" s="298"/>
      <c r="K68" s="236"/>
      <c r="L68" s="298"/>
      <c r="M68" s="298"/>
      <c r="N68" s="381"/>
      <c r="R68" s="12"/>
      <c r="S68" s="12"/>
      <c r="T68" s="12"/>
    </row>
    <row r="69" spans="1:22" x14ac:dyDescent="0.35">
      <c r="A69" s="317"/>
      <c r="B69" s="308"/>
      <c r="C69" s="83" t="s">
        <v>454</v>
      </c>
      <c r="D69" s="24" t="s">
        <v>254</v>
      </c>
      <c r="E69" s="298"/>
      <c r="F69" s="298"/>
      <c r="G69" s="298"/>
      <c r="H69" s="298"/>
      <c r="I69" s="298"/>
      <c r="J69" s="298"/>
      <c r="K69" s="236"/>
      <c r="L69" s="298"/>
      <c r="M69" s="298"/>
      <c r="N69" s="381"/>
      <c r="R69" s="12"/>
      <c r="S69" s="12"/>
      <c r="T69" s="12"/>
    </row>
    <row r="70" spans="1:22" x14ac:dyDescent="0.35">
      <c r="A70" s="317"/>
      <c r="B70" s="308"/>
      <c r="C70" s="83" t="s">
        <v>393</v>
      </c>
      <c r="D70" s="24" t="s">
        <v>254</v>
      </c>
      <c r="E70" s="298"/>
      <c r="F70" s="298"/>
      <c r="G70" s="298"/>
      <c r="H70" s="298"/>
      <c r="I70" s="298"/>
      <c r="J70" s="298"/>
      <c r="K70" s="236"/>
      <c r="L70" s="298"/>
      <c r="M70" s="298"/>
      <c r="N70" s="381"/>
      <c r="R70" s="12"/>
      <c r="S70" s="12"/>
      <c r="T70" s="12"/>
    </row>
    <row r="71" spans="1:22" ht="15" thickBot="1" x14ac:dyDescent="0.4">
      <c r="A71" s="322"/>
      <c r="B71" s="309"/>
      <c r="C71" s="93" t="s">
        <v>394</v>
      </c>
      <c r="D71" s="88" t="s">
        <v>254</v>
      </c>
      <c r="E71" s="299"/>
      <c r="F71" s="299"/>
      <c r="G71" s="299"/>
      <c r="H71" s="299"/>
      <c r="I71" s="299"/>
      <c r="J71" s="299"/>
      <c r="K71" s="301"/>
      <c r="L71" s="299"/>
      <c r="M71" s="299"/>
      <c r="N71" s="380"/>
      <c r="R71" s="12"/>
      <c r="S71" s="12"/>
      <c r="T71" s="12"/>
    </row>
    <row r="72" spans="1:22" x14ac:dyDescent="0.35">
      <c r="A72" s="316" t="s">
        <v>395</v>
      </c>
      <c r="B72" s="307" t="s">
        <v>127</v>
      </c>
      <c r="C72" s="85" t="s">
        <v>396</v>
      </c>
      <c r="D72" s="86"/>
      <c r="E72" s="310" t="s">
        <v>418</v>
      </c>
      <c r="F72" s="310" t="s">
        <v>441</v>
      </c>
      <c r="G72" s="310" t="s">
        <v>519</v>
      </c>
      <c r="H72" s="310" t="s">
        <v>477</v>
      </c>
      <c r="I72" s="310" t="s">
        <v>436</v>
      </c>
      <c r="J72" s="310" t="s">
        <v>157</v>
      </c>
      <c r="K72" s="311" t="s">
        <v>714</v>
      </c>
      <c r="L72" s="310" t="s">
        <v>254</v>
      </c>
      <c r="M72" s="310"/>
      <c r="N72" s="379"/>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17"/>
      <c r="B73" s="308"/>
      <c r="C73" s="83" t="s">
        <v>397</v>
      </c>
      <c r="D73" s="24" t="s">
        <v>254</v>
      </c>
      <c r="E73" s="298"/>
      <c r="F73" s="298"/>
      <c r="G73" s="298"/>
      <c r="H73" s="298"/>
      <c r="I73" s="298"/>
      <c r="J73" s="298"/>
      <c r="K73" s="312"/>
      <c r="L73" s="298"/>
      <c r="M73" s="298"/>
      <c r="N73" s="381"/>
      <c r="R73" s="12"/>
      <c r="S73" s="12"/>
      <c r="T73" s="12"/>
    </row>
    <row r="74" spans="1:22" ht="30" customHeight="1" x14ac:dyDescent="0.35">
      <c r="A74" s="317"/>
      <c r="B74" s="308"/>
      <c r="C74" s="83" t="s">
        <v>398</v>
      </c>
      <c r="D74" s="24" t="s">
        <v>254</v>
      </c>
      <c r="E74" s="298"/>
      <c r="F74" s="298"/>
      <c r="G74" s="298"/>
      <c r="H74" s="298"/>
      <c r="I74" s="298"/>
      <c r="J74" s="298"/>
      <c r="K74" s="312"/>
      <c r="L74" s="298"/>
      <c r="M74" s="298"/>
      <c r="N74" s="381"/>
      <c r="R74" s="12"/>
      <c r="S74" s="12"/>
      <c r="T74" s="12"/>
    </row>
    <row r="75" spans="1:22" x14ac:dyDescent="0.35">
      <c r="A75" s="317"/>
      <c r="B75" s="308"/>
      <c r="C75" s="83" t="s">
        <v>399</v>
      </c>
      <c r="D75" s="24" t="s">
        <v>254</v>
      </c>
      <c r="E75" s="298"/>
      <c r="F75" s="298"/>
      <c r="G75" s="298"/>
      <c r="H75" s="298"/>
      <c r="I75" s="298"/>
      <c r="J75" s="298"/>
      <c r="K75" s="312"/>
      <c r="L75" s="298"/>
      <c r="M75" s="298"/>
      <c r="N75" s="381"/>
      <c r="R75" s="12"/>
      <c r="S75" s="12"/>
      <c r="T75" s="12"/>
    </row>
    <row r="76" spans="1:22" ht="26.5" customHeight="1" thickBot="1" x14ac:dyDescent="0.4">
      <c r="A76" s="322"/>
      <c r="B76" s="309"/>
      <c r="C76" s="87" t="s">
        <v>400</v>
      </c>
      <c r="D76" s="88" t="s">
        <v>254</v>
      </c>
      <c r="E76" s="299"/>
      <c r="F76" s="299"/>
      <c r="G76" s="299"/>
      <c r="H76" s="299"/>
      <c r="I76" s="299"/>
      <c r="J76" s="299"/>
      <c r="K76" s="313"/>
      <c r="L76" s="299"/>
      <c r="M76" s="299"/>
      <c r="N76" s="380"/>
      <c r="R76" s="12"/>
      <c r="S76" s="12"/>
      <c r="T76" s="12"/>
    </row>
    <row r="77" spans="1:22" x14ac:dyDescent="0.35">
      <c r="A77" s="323" t="s">
        <v>401</v>
      </c>
      <c r="B77" s="307" t="s">
        <v>128</v>
      </c>
      <c r="C77" s="85" t="s">
        <v>402</v>
      </c>
      <c r="D77" s="79" t="s">
        <v>254</v>
      </c>
      <c r="E77" s="310" t="s">
        <v>101</v>
      </c>
      <c r="F77" s="310" t="s">
        <v>101</v>
      </c>
      <c r="G77" s="310" t="s">
        <v>101</v>
      </c>
      <c r="H77" s="310" t="s">
        <v>101</v>
      </c>
      <c r="I77" s="310" t="s">
        <v>101</v>
      </c>
      <c r="J77" s="310" t="s">
        <v>159</v>
      </c>
      <c r="K77" s="319" t="s">
        <v>661</v>
      </c>
      <c r="L77" s="310" t="s">
        <v>254</v>
      </c>
      <c r="M77" s="310"/>
      <c r="N77" s="379"/>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98"/>
      <c r="N78" s="381"/>
      <c r="R78" s="12"/>
      <c r="S78" s="12"/>
      <c r="T78" s="12"/>
    </row>
    <row r="79" spans="1:22" x14ac:dyDescent="0.35">
      <c r="A79" s="305"/>
      <c r="B79" s="308"/>
      <c r="C79" s="83" t="s">
        <v>404</v>
      </c>
      <c r="D79" s="3" t="s">
        <v>254</v>
      </c>
      <c r="E79" s="298"/>
      <c r="F79" s="298"/>
      <c r="G79" s="298"/>
      <c r="H79" s="298"/>
      <c r="I79" s="298"/>
      <c r="J79" s="298"/>
      <c r="K79" s="236"/>
      <c r="L79" s="298"/>
      <c r="M79" s="298"/>
      <c r="N79" s="381"/>
      <c r="R79" s="12"/>
      <c r="S79" s="12"/>
      <c r="T79" s="12"/>
    </row>
    <row r="80" spans="1:22" x14ac:dyDescent="0.35">
      <c r="A80" s="305"/>
      <c r="B80" s="308"/>
      <c r="C80" s="84" t="s">
        <v>405</v>
      </c>
      <c r="D80" s="3" t="s">
        <v>254</v>
      </c>
      <c r="E80" s="298"/>
      <c r="F80" s="298"/>
      <c r="G80" s="298"/>
      <c r="H80" s="298"/>
      <c r="I80" s="298"/>
      <c r="J80" s="298"/>
      <c r="K80" s="236"/>
      <c r="L80" s="298"/>
      <c r="M80" s="298"/>
      <c r="N80" s="381"/>
      <c r="R80" s="12"/>
      <c r="S80" s="12"/>
      <c r="T80" s="12"/>
    </row>
    <row r="81" spans="1:22" ht="29" x14ac:dyDescent="0.35">
      <c r="A81" s="305"/>
      <c r="B81" s="308"/>
      <c r="C81" s="84" t="s">
        <v>406</v>
      </c>
      <c r="D81" s="3" t="s">
        <v>254</v>
      </c>
      <c r="E81" s="298"/>
      <c r="F81" s="298"/>
      <c r="G81" s="298"/>
      <c r="H81" s="298"/>
      <c r="I81" s="298"/>
      <c r="J81" s="298"/>
      <c r="K81" s="236"/>
      <c r="L81" s="298"/>
      <c r="M81" s="298"/>
      <c r="N81" s="381"/>
      <c r="R81" s="12"/>
      <c r="S81" s="12"/>
      <c r="T81" s="12"/>
    </row>
    <row r="82" spans="1:22" ht="29" x14ac:dyDescent="0.35">
      <c r="A82" s="305"/>
      <c r="B82" s="308"/>
      <c r="C82" s="84" t="s">
        <v>407</v>
      </c>
      <c r="D82" s="3" t="s">
        <v>254</v>
      </c>
      <c r="E82" s="298"/>
      <c r="F82" s="298"/>
      <c r="G82" s="298"/>
      <c r="H82" s="298"/>
      <c r="I82" s="298"/>
      <c r="J82" s="298"/>
      <c r="K82" s="236"/>
      <c r="L82" s="298"/>
      <c r="M82" s="298"/>
      <c r="N82" s="381"/>
      <c r="R82" s="12"/>
      <c r="S82" s="12"/>
      <c r="T82" s="12"/>
    </row>
    <row r="83" spans="1:22" ht="15" thickBot="1" x14ac:dyDescent="0.4">
      <c r="A83" s="306"/>
      <c r="B83" s="309"/>
      <c r="C83" s="90" t="s">
        <v>408</v>
      </c>
      <c r="D83" s="80" t="s">
        <v>254</v>
      </c>
      <c r="E83" s="299"/>
      <c r="F83" s="299"/>
      <c r="G83" s="299"/>
      <c r="H83" s="299"/>
      <c r="I83" s="299"/>
      <c r="J83" s="299"/>
      <c r="K83" s="301"/>
      <c r="L83" s="299"/>
      <c r="M83" s="299"/>
      <c r="N83" s="380"/>
      <c r="R83" s="12"/>
      <c r="S83" s="12"/>
      <c r="T83" s="12"/>
    </row>
    <row r="84" spans="1:22" x14ac:dyDescent="0.35">
      <c r="A84" s="323" t="s">
        <v>409</v>
      </c>
      <c r="B84" s="307" t="s">
        <v>129</v>
      </c>
      <c r="C84" s="99" t="s">
        <v>410</v>
      </c>
      <c r="D84" s="79" t="s">
        <v>254</v>
      </c>
      <c r="E84" s="310" t="s">
        <v>101</v>
      </c>
      <c r="F84" s="310" t="s">
        <v>101</v>
      </c>
      <c r="G84" s="310" t="s">
        <v>101</v>
      </c>
      <c r="H84" s="310" t="s">
        <v>101</v>
      </c>
      <c r="I84" s="310" t="s">
        <v>101</v>
      </c>
      <c r="J84" s="310" t="s">
        <v>159</v>
      </c>
      <c r="K84" s="319" t="s">
        <v>661</v>
      </c>
      <c r="L84" s="310" t="s">
        <v>254</v>
      </c>
      <c r="M84" s="310"/>
      <c r="N84" s="379"/>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3" t="s">
        <v>254</v>
      </c>
      <c r="E85" s="298"/>
      <c r="F85" s="298"/>
      <c r="G85" s="298"/>
      <c r="H85" s="298"/>
      <c r="I85" s="298"/>
      <c r="J85" s="298"/>
      <c r="K85" s="236"/>
      <c r="L85" s="298"/>
      <c r="M85" s="298"/>
      <c r="N85" s="381"/>
      <c r="R85" s="12"/>
      <c r="S85" s="12"/>
      <c r="T85" s="12"/>
    </row>
    <row r="86" spans="1:22" x14ac:dyDescent="0.35">
      <c r="A86" s="305"/>
      <c r="B86" s="308"/>
      <c r="C86" s="84" t="s">
        <v>412</v>
      </c>
      <c r="D86" s="3" t="s">
        <v>254</v>
      </c>
      <c r="E86" s="298"/>
      <c r="F86" s="298"/>
      <c r="G86" s="298"/>
      <c r="H86" s="298"/>
      <c r="I86" s="298"/>
      <c r="J86" s="298"/>
      <c r="K86" s="236"/>
      <c r="L86" s="298"/>
      <c r="M86" s="298"/>
      <c r="N86" s="381"/>
      <c r="R86" s="12"/>
      <c r="S86" s="12"/>
      <c r="T86" s="12"/>
    </row>
    <row r="87" spans="1:22" ht="15" thickBot="1" x14ac:dyDescent="0.4">
      <c r="A87" s="306"/>
      <c r="B87" s="309"/>
      <c r="C87" s="87" t="s">
        <v>413</v>
      </c>
      <c r="D87" s="80" t="s">
        <v>254</v>
      </c>
      <c r="E87" s="299"/>
      <c r="F87" s="299"/>
      <c r="G87" s="299"/>
      <c r="H87" s="299"/>
      <c r="I87" s="299"/>
      <c r="J87" s="299"/>
      <c r="K87" s="301"/>
      <c r="L87" s="299"/>
      <c r="M87" s="299"/>
      <c r="N87" s="380"/>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88" t="str">
        <f>R8&amp;R18&amp;R20&amp;R28&amp;R36&amp;R42&amp;R47&amp;R48&amp;R49&amp;R54&amp;R57&amp;R65&amp;R72&amp;R77&amp;R84&amp;R87</f>
        <v/>
      </c>
      <c r="B90" s="389"/>
      <c r="C90" s="389"/>
      <c r="D90" s="389"/>
      <c r="E90" s="389"/>
      <c r="F90" s="389"/>
      <c r="G90" s="389"/>
      <c r="H90" s="389"/>
      <c r="I90" s="389"/>
      <c r="J90" s="389"/>
      <c r="K90" s="389"/>
      <c r="L90" s="389"/>
      <c r="M90" s="389"/>
      <c r="N90" s="39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88" t="str">
        <f>S8&amp;S18&amp;S20&amp;S28&amp;S36&amp;S42&amp;S47&amp;S48&amp;S49&amp;S54&amp;S57&amp;S65&amp;S72&amp;S77&amp;S84&amp;S87</f>
        <v xml:space="preserve">              </v>
      </c>
      <c r="B92" s="389"/>
      <c r="C92" s="389"/>
      <c r="D92" s="389"/>
      <c r="E92" s="389"/>
      <c r="F92" s="389"/>
      <c r="G92" s="389"/>
      <c r="H92" s="389"/>
      <c r="I92" s="389"/>
      <c r="J92" s="389"/>
      <c r="K92" s="389"/>
      <c r="L92" s="389"/>
      <c r="M92" s="389"/>
      <c r="N92" s="39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391" t="s">
        <v>670</v>
      </c>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85" t="str">
        <f>U8&amp;U18&amp;U20&amp;U28&amp;U36&amp;U42&amp;U47&amp;U49&amp;U54&amp;U57&amp;U65&amp;U72&amp;U77&amp;U84</f>
        <v/>
      </c>
      <c r="B96" s="386"/>
      <c r="C96" s="386"/>
      <c r="D96" s="386"/>
      <c r="E96" s="386"/>
      <c r="F96" s="386"/>
      <c r="G96" s="386"/>
      <c r="H96" s="386"/>
      <c r="I96" s="386"/>
      <c r="J96" s="386"/>
      <c r="K96" s="386"/>
      <c r="L96" s="386"/>
      <c r="M96" s="386"/>
      <c r="N96" s="387"/>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85" t="str">
        <f>V8&amp;V18&amp;V20&amp;V28&amp;V36&amp;V42&amp;V47&amp;V49&amp;V54&amp;V57&amp;V65&amp;V72&amp;V77&amp;V84</f>
        <v xml:space="preserve">IIA3:The inclusion of wording in criterion B (Flatted Developments) to the effect of ensuring houses on lower floors are prioritised for all residents with mobility difficulties could help to enhance the potential positive effect identified.
IIA4:The inclusion of wording in criterion B (Flatted Developments) to the effect of ensuring houses on lower floors are prioritised for all residents with mobility difficulties could help to enhance the potential positive effect identified. 
</v>
      </c>
      <c r="B98" s="386"/>
      <c r="C98" s="386"/>
      <c r="D98" s="386"/>
      <c r="E98" s="386"/>
      <c r="F98" s="386"/>
      <c r="G98" s="386"/>
      <c r="H98" s="386"/>
      <c r="I98" s="386"/>
      <c r="J98" s="386"/>
      <c r="K98" s="386"/>
      <c r="L98" s="386"/>
      <c r="M98" s="386"/>
      <c r="N98" s="387"/>
    </row>
  </sheetData>
  <sheetProtection algorithmName="SHA-512" hashValue="imrAcDz1mq4pgagUmw/Sblhyi4Q2ASXaAiWZ6lJsU4DkaWAGrsENYHsSQpJA7pnV2T+Ye7SKBly8RP5iwCRuYw==" saltValue="E5B0gVsbxZ/L4BD4kViL2Q=="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3749" priority="3">
      <formula>$D50="No"</formula>
    </cfRule>
  </conditionalFormatting>
  <conditionalFormatting sqref="C8:D87">
    <cfRule type="expression" dxfId="3748" priority="1">
      <formula>$D8="No"</formula>
    </cfRule>
  </conditionalFormatting>
  <conditionalFormatting sqref="J8 J18 J28 J49 J57 J65 J72 J77 J84">
    <cfRule type="cellIs" dxfId="3747" priority="35" operator="equal">
      <formula>"Significant Negative"</formula>
    </cfRule>
    <cfRule type="cellIs" dxfId="3746" priority="36" operator="equal">
      <formula>"Minor Negative"</formula>
    </cfRule>
    <cfRule type="cellIs" dxfId="3745" priority="37" operator="equal">
      <formula>"Uncertain"</formula>
    </cfRule>
    <cfRule type="cellIs" dxfId="3744" priority="38" operator="equal">
      <formula>"Neutral"</formula>
    </cfRule>
    <cfRule type="cellIs" dxfId="3743" priority="39" operator="equal">
      <formula>"Minor Positive"</formula>
    </cfRule>
    <cfRule type="cellIs" dxfId="3742" priority="40" operator="equal">
      <formula>"Significant Positive"</formula>
    </cfRule>
  </conditionalFormatting>
  <conditionalFormatting sqref="J20">
    <cfRule type="cellIs" dxfId="3741" priority="28" operator="equal">
      <formula>"Significant Positive"</formula>
    </cfRule>
    <cfRule type="cellIs" dxfId="3740" priority="23" operator="equal">
      <formula>"Significant Negative"</formula>
    </cfRule>
    <cfRule type="cellIs" dxfId="3739" priority="24" operator="equal">
      <formula>"Minor Negative"</formula>
    </cfRule>
    <cfRule type="cellIs" dxfId="3738" priority="25" operator="equal">
      <formula>"Uncertain"</formula>
    </cfRule>
    <cfRule type="cellIs" dxfId="3737" priority="26" operator="equal">
      <formula>"Neutral"</formula>
    </cfRule>
    <cfRule type="cellIs" dxfId="3736" priority="27" operator="equal">
      <formula>"Minor Positive"</formula>
    </cfRule>
  </conditionalFormatting>
  <conditionalFormatting sqref="J36">
    <cfRule type="cellIs" dxfId="3735" priority="17" operator="equal">
      <formula>"Significant Negative"</formula>
    </cfRule>
    <cfRule type="cellIs" dxfId="3734" priority="18" operator="equal">
      <formula>"Minor Negative"</formula>
    </cfRule>
    <cfRule type="cellIs" dxfId="3733" priority="19" operator="equal">
      <formula>"Uncertain"</formula>
    </cfRule>
    <cfRule type="cellIs" dxfId="3732" priority="20" operator="equal">
      <formula>"Neutral"</formula>
    </cfRule>
    <cfRule type="cellIs" dxfId="3731" priority="21" operator="equal">
      <formula>"Minor Positive"</formula>
    </cfRule>
    <cfRule type="cellIs" dxfId="3730" priority="22" operator="equal">
      <formula>"Significant Positive"</formula>
    </cfRule>
  </conditionalFormatting>
  <conditionalFormatting sqref="J42">
    <cfRule type="cellIs" dxfId="3729" priority="11" operator="equal">
      <formula>"Significant Negative"</formula>
    </cfRule>
    <cfRule type="cellIs" dxfId="3728" priority="12" operator="equal">
      <formula>"Minor Negative"</formula>
    </cfRule>
    <cfRule type="cellIs" dxfId="3727" priority="13" operator="equal">
      <formula>"Uncertain"</formula>
    </cfRule>
    <cfRule type="cellIs" dxfId="3726" priority="14" operator="equal">
      <formula>"Neutral"</formula>
    </cfRule>
    <cfRule type="cellIs" dxfId="3725" priority="15" operator="equal">
      <formula>"Minor Positive"</formula>
    </cfRule>
    <cfRule type="cellIs" dxfId="3724" priority="16" operator="equal">
      <formula>"Significant Positive"</formula>
    </cfRule>
  </conditionalFormatting>
  <conditionalFormatting sqref="J47">
    <cfRule type="cellIs" dxfId="3723" priority="29" operator="equal">
      <formula>"Significant Negative"</formula>
    </cfRule>
    <cfRule type="cellIs" dxfId="3722" priority="30" operator="equal">
      <formula>"Minor Negative"</formula>
    </cfRule>
    <cfRule type="cellIs" dxfId="3721" priority="31" operator="equal">
      <formula>"Uncertain"</formula>
    </cfRule>
    <cfRule type="cellIs" dxfId="3720" priority="32" operator="equal">
      <formula>"Neutral"</formula>
    </cfRule>
    <cfRule type="cellIs" dxfId="3719" priority="33" operator="equal">
      <formula>"Minor Positive"</formula>
    </cfRule>
    <cfRule type="cellIs" dxfId="3718" priority="34" operator="equal">
      <formula>"Significant Positive"</formula>
    </cfRule>
  </conditionalFormatting>
  <conditionalFormatting sqref="J54">
    <cfRule type="cellIs" dxfId="3717" priority="5" operator="equal">
      <formula>"Significant Negative"</formula>
    </cfRule>
    <cfRule type="cellIs" dxfId="3716" priority="6" operator="equal">
      <formula>"Minor Negative"</formula>
    </cfRule>
    <cfRule type="cellIs" dxfId="3715" priority="7" operator="equal">
      <formula>"Uncertain"</formula>
    </cfRule>
    <cfRule type="cellIs" dxfId="3714" priority="8" operator="equal">
      <formula>"Neutral"</formula>
    </cfRule>
    <cfRule type="cellIs" dxfId="3713" priority="9" operator="equal">
      <formula>"Minor Positive"</formula>
    </cfRule>
    <cfRule type="cellIs" dxfId="3712" priority="10" operator="equal">
      <formula>"Significant Positive"</formula>
    </cfRule>
  </conditionalFormatting>
  <pageMargins left="0.7" right="0.7" top="0.75" bottom="0.75" header="0.3" footer="0.3"/>
  <pageSetup orientation="portrait" horizontalDpi="4294967293" verticalDpi="4294967293"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F88C2-2ACE-4276-A6B7-9A0E7EE4A9E1}">
  <sheetPr codeName="Sheet162">
    <tabColor rgb="FF7030A0"/>
  </sheetPr>
  <dimension ref="A1:V98"/>
  <sheetViews>
    <sheetView topLeftCell="A47" zoomScale="60" zoomScaleNormal="60" workbookViewId="0">
      <selection activeCell="J3" sqref="J3"/>
    </sheetView>
  </sheetViews>
  <sheetFormatPr defaultColWidth="8.54296875" defaultRowHeight="14.5" x14ac:dyDescent="0.35"/>
  <cols>
    <col min="1" max="1" width="28" customWidth="1"/>
    <col min="2" max="2" width="5.81640625" hidden="1" customWidth="1"/>
    <col min="3" max="3" width="113.1796875" bestFit="1"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723</v>
      </c>
      <c r="D1" s="263"/>
      <c r="E1" s="263"/>
      <c r="F1" s="264"/>
      <c r="G1" s="16"/>
      <c r="I1" s="7"/>
      <c r="J1" s="7"/>
      <c r="K1" s="7"/>
    </row>
    <row r="2" spans="1:22" x14ac:dyDescent="0.35">
      <c r="A2" s="74" t="s">
        <v>29</v>
      </c>
      <c r="B2" s="9"/>
      <c r="C2" s="263" t="s">
        <v>658</v>
      </c>
      <c r="D2" s="263"/>
      <c r="E2" s="263"/>
      <c r="F2" s="264"/>
      <c r="I2" s="8"/>
      <c r="J2" s="8"/>
      <c r="K2" s="8"/>
    </row>
    <row r="3" spans="1:22" ht="45.75" customHeight="1" x14ac:dyDescent="0.35">
      <c r="A3" s="75" t="s">
        <v>30</v>
      </c>
      <c r="B3" s="4"/>
      <c r="C3" s="263" t="s">
        <v>724</v>
      </c>
      <c r="D3" s="263"/>
      <c r="E3" s="263"/>
      <c r="F3" s="264"/>
      <c r="I3" s="8"/>
      <c r="J3" s="8"/>
      <c r="K3" s="8"/>
    </row>
    <row r="4" spans="1:22" ht="50.15" customHeight="1" x14ac:dyDescent="0.35">
      <c r="A4" s="75" t="s">
        <v>31</v>
      </c>
      <c r="B4" s="17"/>
      <c r="C4" s="229" t="s">
        <v>717</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47"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661</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c r="F10" s="326"/>
      <c r="G10" s="326"/>
      <c r="H10" s="326"/>
      <c r="I10" s="326"/>
      <c r="J10" s="298"/>
      <c r="K10" s="236"/>
      <c r="L10" s="298"/>
      <c r="M10" s="298"/>
      <c r="N10" s="340"/>
      <c r="R10" s="12"/>
      <c r="S10" s="12"/>
      <c r="T10" s="12"/>
    </row>
    <row r="11" spans="1:22" x14ac:dyDescent="0.35">
      <c r="A11" s="317"/>
      <c r="B11" s="328"/>
      <c r="C11" s="24" t="s">
        <v>324</v>
      </c>
      <c r="D11" s="24" t="s">
        <v>254</v>
      </c>
      <c r="E11" s="326"/>
      <c r="F11" s="326"/>
      <c r="G11" s="326"/>
      <c r="H11" s="326"/>
      <c r="I11" s="326"/>
      <c r="J11" s="298"/>
      <c r="K11" s="236"/>
      <c r="L11" s="298"/>
      <c r="M11" s="298"/>
      <c r="N11" s="340"/>
      <c r="R11" s="12"/>
      <c r="S11" s="12"/>
      <c r="T11" s="12"/>
    </row>
    <row r="12" spans="1:22" x14ac:dyDescent="0.35">
      <c r="A12" s="317"/>
      <c r="B12" s="328"/>
      <c r="C12" s="24" t="s">
        <v>325</v>
      </c>
      <c r="D12" s="24" t="s">
        <v>254</v>
      </c>
      <c r="E12" s="326"/>
      <c r="F12" s="326"/>
      <c r="G12" s="326"/>
      <c r="H12" s="326"/>
      <c r="I12" s="326"/>
      <c r="J12" s="298"/>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x14ac:dyDescent="0.35">
      <c r="A14" s="317"/>
      <c r="B14" s="328"/>
      <c r="C14" s="24" t="s">
        <v>327</v>
      </c>
      <c r="D14" s="24" t="s">
        <v>254</v>
      </c>
      <c r="E14" s="326"/>
      <c r="F14" s="326"/>
      <c r="G14" s="326"/>
      <c r="H14" s="326"/>
      <c r="I14" s="326"/>
      <c r="J14" s="298"/>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254</v>
      </c>
      <c r="E16" s="326"/>
      <c r="F16" s="326"/>
      <c r="G16" s="326"/>
      <c r="H16" s="326"/>
      <c r="I16" s="326"/>
      <c r="J16" s="298"/>
      <c r="K16" s="236"/>
      <c r="L16" s="298"/>
      <c r="M16" s="298"/>
      <c r="N16" s="340"/>
      <c r="R16" s="12"/>
      <c r="S16" s="12"/>
      <c r="T16" s="12"/>
    </row>
    <row r="17" spans="1:22" ht="15" thickBot="1" x14ac:dyDescent="0.4">
      <c r="A17" s="322"/>
      <c r="B17" s="396"/>
      <c r="C17" s="88" t="s">
        <v>330</v>
      </c>
      <c r="D17" s="88" t="s">
        <v>254</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661</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254</v>
      </c>
      <c r="E19" s="299"/>
      <c r="F19" s="299"/>
      <c r="G19" s="299"/>
      <c r="H19" s="299"/>
      <c r="I19" s="299"/>
      <c r="J19" s="299"/>
      <c r="K19" s="301"/>
      <c r="L19" s="299"/>
      <c r="M19" s="299"/>
      <c r="N19" s="380"/>
      <c r="R19" s="12"/>
      <c r="S19" s="12"/>
      <c r="T19" s="12"/>
    </row>
    <row r="20" spans="1:22" ht="72.5" x14ac:dyDescent="0.35">
      <c r="A20" s="316" t="s">
        <v>334</v>
      </c>
      <c r="B20" s="307" t="s">
        <v>118</v>
      </c>
      <c r="C20" s="79" t="s">
        <v>335</v>
      </c>
      <c r="D20" s="86"/>
      <c r="E20" s="310" t="s">
        <v>432</v>
      </c>
      <c r="F20" s="310" t="s">
        <v>441</v>
      </c>
      <c r="G20" s="310" t="s">
        <v>519</v>
      </c>
      <c r="H20" s="310" t="s">
        <v>477</v>
      </c>
      <c r="I20" s="310" t="s">
        <v>436</v>
      </c>
      <c r="J20" s="310" t="s">
        <v>157</v>
      </c>
      <c r="K20" s="319" t="s">
        <v>707</v>
      </c>
      <c r="L20" s="310" t="s">
        <v>250</v>
      </c>
      <c r="M20" s="310"/>
      <c r="N20" s="374" t="s">
        <v>708</v>
      </c>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xml:space="preserve">IIA3:The inclusion of wording in criterion B (Flatted Developments) to the effect of ensuring houses on lower floors are prioritised for all residents with mobility difficulties could help to enhance the potential positive effect identified.
</v>
      </c>
    </row>
    <row r="21" spans="1:22" x14ac:dyDescent="0.35">
      <c r="A21" s="317"/>
      <c r="B21" s="308"/>
      <c r="C21" s="3" t="s">
        <v>336</v>
      </c>
      <c r="D21" s="24" t="s">
        <v>254</v>
      </c>
      <c r="E21" s="298"/>
      <c r="F21" s="298"/>
      <c r="G21" s="298"/>
      <c r="H21" s="298"/>
      <c r="I21" s="298"/>
      <c r="J21" s="298"/>
      <c r="K21" s="236"/>
      <c r="L21" s="298"/>
      <c r="M21" s="298"/>
      <c r="N21" s="375"/>
      <c r="R21" s="12"/>
      <c r="S21" s="12"/>
      <c r="T21" s="12"/>
    </row>
    <row r="22" spans="1:22" ht="14.5" customHeight="1" x14ac:dyDescent="0.35">
      <c r="A22" s="317"/>
      <c r="B22" s="308"/>
      <c r="C22" s="3" t="s">
        <v>337</v>
      </c>
      <c r="D22" s="24" t="s">
        <v>254</v>
      </c>
      <c r="E22" s="298"/>
      <c r="F22" s="298"/>
      <c r="G22" s="298"/>
      <c r="H22" s="298"/>
      <c r="I22" s="298"/>
      <c r="J22" s="298"/>
      <c r="K22" s="236"/>
      <c r="L22" s="298"/>
      <c r="M22" s="298"/>
      <c r="N22" s="375"/>
      <c r="R22" s="12"/>
      <c r="S22" s="12"/>
      <c r="T22" s="12"/>
    </row>
    <row r="23" spans="1:22" x14ac:dyDescent="0.35">
      <c r="A23" s="317"/>
      <c r="B23" s="308"/>
      <c r="C23" s="3" t="s">
        <v>338</v>
      </c>
      <c r="D23" s="24" t="s">
        <v>254</v>
      </c>
      <c r="E23" s="298"/>
      <c r="F23" s="298"/>
      <c r="G23" s="298"/>
      <c r="H23" s="298"/>
      <c r="I23" s="298"/>
      <c r="J23" s="298"/>
      <c r="K23" s="236"/>
      <c r="L23" s="298"/>
      <c r="M23" s="298"/>
      <c r="N23" s="375"/>
      <c r="R23" s="12"/>
      <c r="S23" s="12"/>
      <c r="T23" s="12"/>
    </row>
    <row r="24" spans="1:22" ht="14.5" customHeight="1" x14ac:dyDescent="0.35">
      <c r="A24" s="317"/>
      <c r="B24" s="308"/>
      <c r="C24" s="3" t="s">
        <v>339</v>
      </c>
      <c r="D24" s="24" t="s">
        <v>254</v>
      </c>
      <c r="E24" s="298"/>
      <c r="F24" s="298"/>
      <c r="G24" s="298"/>
      <c r="H24" s="298"/>
      <c r="I24" s="298"/>
      <c r="J24" s="298"/>
      <c r="K24" s="236"/>
      <c r="L24" s="298"/>
      <c r="M24" s="298"/>
      <c r="N24" s="375"/>
      <c r="R24" s="12"/>
      <c r="S24" s="12"/>
      <c r="T24" s="12"/>
    </row>
    <row r="25" spans="1:22" ht="29" x14ac:dyDescent="0.35">
      <c r="A25" s="317"/>
      <c r="B25" s="308"/>
      <c r="C25" s="3" t="s">
        <v>340</v>
      </c>
      <c r="D25" s="24" t="s">
        <v>250</v>
      </c>
      <c r="E25" s="298"/>
      <c r="F25" s="298"/>
      <c r="G25" s="298"/>
      <c r="H25" s="298"/>
      <c r="I25" s="298"/>
      <c r="J25" s="298"/>
      <c r="K25" s="236"/>
      <c r="L25" s="298"/>
      <c r="M25" s="298"/>
      <c r="N25" s="375"/>
      <c r="R25" s="12"/>
      <c r="S25" s="12"/>
      <c r="T25" s="12"/>
    </row>
    <row r="26" spans="1:22" ht="14.5" customHeight="1" x14ac:dyDescent="0.35">
      <c r="A26" s="317"/>
      <c r="B26" s="308"/>
      <c r="C26" s="3" t="s">
        <v>341</v>
      </c>
      <c r="D26" s="24" t="s">
        <v>254</v>
      </c>
      <c r="E26" s="298"/>
      <c r="F26" s="298"/>
      <c r="G26" s="298"/>
      <c r="H26" s="298"/>
      <c r="I26" s="298"/>
      <c r="J26" s="298"/>
      <c r="K26" s="236"/>
      <c r="L26" s="298"/>
      <c r="M26" s="298"/>
      <c r="N26" s="375"/>
      <c r="R26" s="12"/>
      <c r="S26" s="12"/>
      <c r="T26" s="12"/>
    </row>
    <row r="27" spans="1:22" ht="29.5" thickBot="1" x14ac:dyDescent="0.4">
      <c r="A27" s="322"/>
      <c r="B27" s="309"/>
      <c r="C27" s="80" t="s">
        <v>342</v>
      </c>
      <c r="D27" s="88"/>
      <c r="E27" s="299"/>
      <c r="F27" s="299"/>
      <c r="G27" s="299"/>
      <c r="H27" s="299"/>
      <c r="I27" s="299"/>
      <c r="J27" s="299"/>
      <c r="K27" s="301"/>
      <c r="L27" s="299"/>
      <c r="M27" s="299"/>
      <c r="N27" s="376"/>
      <c r="R27" s="12"/>
      <c r="S27" s="12"/>
      <c r="T27" s="12"/>
    </row>
    <row r="28" spans="1:22" ht="29" x14ac:dyDescent="0.35">
      <c r="A28" s="316" t="s">
        <v>343</v>
      </c>
      <c r="B28" s="307" t="s">
        <v>119</v>
      </c>
      <c r="C28" s="85" t="s">
        <v>344</v>
      </c>
      <c r="D28" s="79" t="s">
        <v>250</v>
      </c>
      <c r="E28" s="310" t="s">
        <v>418</v>
      </c>
      <c r="F28" s="310" t="s">
        <v>441</v>
      </c>
      <c r="G28" s="310" t="s">
        <v>519</v>
      </c>
      <c r="H28" s="310" t="s">
        <v>477</v>
      </c>
      <c r="I28" s="310" t="s">
        <v>436</v>
      </c>
      <c r="J28" s="310" t="s">
        <v>157</v>
      </c>
      <c r="K28" s="319" t="s">
        <v>709</v>
      </c>
      <c r="L28" s="310" t="s">
        <v>254</v>
      </c>
      <c r="M28" s="310"/>
      <c r="N28" s="374" t="s">
        <v>710</v>
      </c>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xml:space="preserve">IIA4:The inclusion of wording in criterion B (Flatted Developments) to the effect of ensuring houses on lower floors are prioritised for all residents with mobility difficulties could help to enhance the potential positive effect identified. 
</v>
      </c>
    </row>
    <row r="29" spans="1:22" ht="29" x14ac:dyDescent="0.35">
      <c r="A29" s="317"/>
      <c r="B29" s="308"/>
      <c r="C29" s="83" t="s">
        <v>345</v>
      </c>
      <c r="D29" s="3" t="s">
        <v>254</v>
      </c>
      <c r="E29" s="298"/>
      <c r="F29" s="298"/>
      <c r="G29" s="298"/>
      <c r="H29" s="298"/>
      <c r="I29" s="298"/>
      <c r="J29" s="298"/>
      <c r="K29" s="236"/>
      <c r="L29" s="298"/>
      <c r="M29" s="298"/>
      <c r="N29" s="375"/>
      <c r="R29" s="12"/>
      <c r="S29" s="12"/>
      <c r="T29" s="12"/>
    </row>
    <row r="30" spans="1:22" x14ac:dyDescent="0.35">
      <c r="A30" s="317"/>
      <c r="B30" s="308"/>
      <c r="C30" s="83" t="s">
        <v>346</v>
      </c>
      <c r="D30" s="3"/>
      <c r="E30" s="298"/>
      <c r="F30" s="298"/>
      <c r="G30" s="298"/>
      <c r="H30" s="298"/>
      <c r="I30" s="298"/>
      <c r="J30" s="298"/>
      <c r="K30" s="236"/>
      <c r="L30" s="298"/>
      <c r="M30" s="298"/>
      <c r="N30" s="375"/>
      <c r="R30" s="12"/>
      <c r="S30" s="12"/>
      <c r="T30" s="12"/>
    </row>
    <row r="31" spans="1:22" ht="30" customHeight="1" x14ac:dyDescent="0.35">
      <c r="A31" s="317"/>
      <c r="B31" s="308"/>
      <c r="C31" s="83" t="s">
        <v>347</v>
      </c>
      <c r="D31" s="3" t="s">
        <v>254</v>
      </c>
      <c r="E31" s="298"/>
      <c r="F31" s="298"/>
      <c r="G31" s="298"/>
      <c r="H31" s="298"/>
      <c r="I31" s="298"/>
      <c r="J31" s="298"/>
      <c r="K31" s="236"/>
      <c r="L31" s="298"/>
      <c r="M31" s="298"/>
      <c r="N31" s="375"/>
      <c r="R31" s="12"/>
      <c r="S31" s="12"/>
      <c r="T31" s="12"/>
    </row>
    <row r="32" spans="1:22" x14ac:dyDescent="0.35">
      <c r="A32" s="317"/>
      <c r="B32" s="308"/>
      <c r="C32" s="83" t="s">
        <v>348</v>
      </c>
      <c r="D32" s="3"/>
      <c r="E32" s="298"/>
      <c r="F32" s="298"/>
      <c r="G32" s="298"/>
      <c r="H32" s="298"/>
      <c r="I32" s="298"/>
      <c r="J32" s="298"/>
      <c r="K32" s="236"/>
      <c r="L32" s="298"/>
      <c r="M32" s="298"/>
      <c r="N32" s="375"/>
      <c r="R32" s="12"/>
      <c r="S32" s="12"/>
      <c r="T32" s="12"/>
    </row>
    <row r="33" spans="1:22" x14ac:dyDescent="0.35">
      <c r="A33" s="317"/>
      <c r="B33" s="308"/>
      <c r="C33" s="83" t="s">
        <v>349</v>
      </c>
      <c r="D33" s="3" t="s">
        <v>254</v>
      </c>
      <c r="E33" s="298"/>
      <c r="F33" s="298"/>
      <c r="G33" s="298"/>
      <c r="H33" s="298"/>
      <c r="I33" s="298"/>
      <c r="J33" s="298"/>
      <c r="K33" s="236"/>
      <c r="L33" s="298"/>
      <c r="M33" s="298"/>
      <c r="N33" s="375"/>
      <c r="R33" s="12"/>
      <c r="S33" s="12"/>
      <c r="T33" s="12"/>
    </row>
    <row r="34" spans="1:22" x14ac:dyDescent="0.35">
      <c r="A34" s="317"/>
      <c r="B34" s="308"/>
      <c r="C34" s="83" t="s">
        <v>350</v>
      </c>
      <c r="D34" s="3" t="s">
        <v>254</v>
      </c>
      <c r="E34" s="298"/>
      <c r="F34" s="298"/>
      <c r="G34" s="298"/>
      <c r="H34" s="298"/>
      <c r="I34" s="298"/>
      <c r="J34" s="298"/>
      <c r="K34" s="236"/>
      <c r="L34" s="298"/>
      <c r="M34" s="298"/>
      <c r="N34" s="375"/>
      <c r="R34" s="12"/>
      <c r="S34" s="12"/>
      <c r="T34" s="12"/>
    </row>
    <row r="35" spans="1:22" ht="15" thickBot="1" x14ac:dyDescent="0.4">
      <c r="A35" s="322"/>
      <c r="B35" s="309"/>
      <c r="C35" s="93" t="s">
        <v>351</v>
      </c>
      <c r="D35" s="80" t="s">
        <v>254</v>
      </c>
      <c r="E35" s="299"/>
      <c r="F35" s="299"/>
      <c r="G35" s="299"/>
      <c r="H35" s="299"/>
      <c r="I35" s="299"/>
      <c r="J35" s="299"/>
      <c r="K35" s="301"/>
      <c r="L35" s="299"/>
      <c r="M35" s="299"/>
      <c r="N35" s="376"/>
      <c r="R35" s="12"/>
      <c r="S35" s="12"/>
      <c r="T35" s="12"/>
    </row>
    <row r="36" spans="1:22" x14ac:dyDescent="0.35">
      <c r="A36" s="316" t="s">
        <v>352</v>
      </c>
      <c r="B36" s="307" t="s">
        <v>120</v>
      </c>
      <c r="C36" s="79" t="s">
        <v>353</v>
      </c>
      <c r="D36" s="79" t="s">
        <v>254</v>
      </c>
      <c r="E36" s="310" t="s">
        <v>101</v>
      </c>
      <c r="F36" s="310" t="s">
        <v>101</v>
      </c>
      <c r="G36" s="310" t="s">
        <v>101</v>
      </c>
      <c r="H36" s="310" t="s">
        <v>101</v>
      </c>
      <c r="I36" s="310" t="s">
        <v>101</v>
      </c>
      <c r="J36" s="310" t="s">
        <v>162</v>
      </c>
      <c r="K36" s="319" t="s">
        <v>725</v>
      </c>
      <c r="L36" s="310" t="s">
        <v>254</v>
      </c>
      <c r="M36" s="310"/>
      <c r="N36" s="374" t="s">
        <v>726</v>
      </c>
      <c r="R36" s="12" t="str">
        <f>IF(OR(J36='Drop downs'!$G$7,J36='Drop downs'!$G$5), B36&amp;": "&amp;K36&amp;CHAR(10),"")</f>
        <v xml:space="preserve">IIA5: Alternative 3 could help to ensure the identified shortfall of family sized homes (3+beds) is addressed swiftly across the Borough, throughout the plan period. However, this potential option may have some impact on quantity of housing delivered (such as at small sites), as it may reduce the flexibility in the approach for determining an appropriate size mix for housing schemes, based on consideration of factors such as a site location, type of sites and the need to optimise housing output. This could reduce the overall number of homes which can be delivered in the Borough. Due to this uncertainty, an overall uncertain effect has been recorded. 
</v>
      </c>
      <c r="S36" s="12" t="str">
        <f>IF(J36='Drop downs'!$G$2,B36&amp;": "&amp;K36&amp;"
"," ")</f>
        <v xml:space="preserve"> </v>
      </c>
      <c r="T36" s="12" t="str">
        <f>IF(E36='Drop downs'!$B$6,B36&amp;": "&amp;K36&amp;"","")</f>
        <v/>
      </c>
      <c r="U36" t="str">
        <f>IF(M36&gt;0,B36&amp;":"&amp;M36&amp;"
","")</f>
        <v/>
      </c>
      <c r="V36" t="str">
        <f>IF(N36&gt;0,B36&amp;":"&amp;N36&amp;"
","")</f>
        <v xml:space="preserve">IIA5:The creation of a stepped approach to family housing requirements linked to the size of the development within the alternative (or Policy HO1) could help to ensure that small sites remain viable, whilst still working to meet the identified need for family homes.
</v>
      </c>
    </row>
    <row r="37" spans="1:22" x14ac:dyDescent="0.35">
      <c r="A37" s="317"/>
      <c r="B37" s="308"/>
      <c r="C37" s="3" t="s">
        <v>354</v>
      </c>
      <c r="D37" s="3" t="s">
        <v>250</v>
      </c>
      <c r="E37" s="298"/>
      <c r="F37" s="298"/>
      <c r="G37" s="298"/>
      <c r="H37" s="298"/>
      <c r="I37" s="298"/>
      <c r="J37" s="298"/>
      <c r="K37" s="236"/>
      <c r="L37" s="298"/>
      <c r="M37" s="298"/>
      <c r="N37" s="375"/>
      <c r="R37" s="12"/>
      <c r="S37" s="12"/>
      <c r="T37" s="12"/>
    </row>
    <row r="38" spans="1:22" x14ac:dyDescent="0.35">
      <c r="A38" s="317"/>
      <c r="B38" s="308"/>
      <c r="C38" s="3" t="s">
        <v>355</v>
      </c>
      <c r="D38" s="3" t="s">
        <v>250</v>
      </c>
      <c r="E38" s="298"/>
      <c r="F38" s="298"/>
      <c r="G38" s="298"/>
      <c r="H38" s="298"/>
      <c r="I38" s="298"/>
      <c r="J38" s="298"/>
      <c r="K38" s="236"/>
      <c r="L38" s="298"/>
      <c r="M38" s="298"/>
      <c r="N38" s="375"/>
      <c r="R38" s="12"/>
      <c r="S38" s="12"/>
      <c r="T38" s="12"/>
    </row>
    <row r="39" spans="1:22" ht="29" x14ac:dyDescent="0.35">
      <c r="A39" s="317"/>
      <c r="B39" s="308"/>
      <c r="C39" s="3" t="s">
        <v>356</v>
      </c>
      <c r="D39" s="3" t="s">
        <v>250</v>
      </c>
      <c r="E39" s="298"/>
      <c r="F39" s="298"/>
      <c r="G39" s="298"/>
      <c r="H39" s="298"/>
      <c r="I39" s="298"/>
      <c r="J39" s="298"/>
      <c r="K39" s="236"/>
      <c r="L39" s="298"/>
      <c r="M39" s="298"/>
      <c r="N39" s="375"/>
      <c r="R39" s="12"/>
      <c r="S39" s="12"/>
      <c r="T39" s="12"/>
    </row>
    <row r="40" spans="1:22" ht="29" x14ac:dyDescent="0.35">
      <c r="A40" s="317"/>
      <c r="B40" s="308"/>
      <c r="C40" s="3" t="s">
        <v>357</v>
      </c>
      <c r="D40" s="3" t="s">
        <v>250</v>
      </c>
      <c r="E40" s="298"/>
      <c r="F40" s="298"/>
      <c r="G40" s="298"/>
      <c r="H40" s="298"/>
      <c r="I40" s="298"/>
      <c r="J40" s="298"/>
      <c r="K40" s="236"/>
      <c r="L40" s="298"/>
      <c r="M40" s="298"/>
      <c r="N40" s="375"/>
      <c r="R40" s="12"/>
      <c r="S40" s="12"/>
      <c r="T40" s="12"/>
    </row>
    <row r="41" spans="1:22" ht="85" customHeight="1" thickBot="1" x14ac:dyDescent="0.4">
      <c r="A41" s="322"/>
      <c r="B41" s="309"/>
      <c r="C41" s="80" t="s">
        <v>358</v>
      </c>
      <c r="D41" s="80" t="s">
        <v>250</v>
      </c>
      <c r="E41" s="299"/>
      <c r="F41" s="299"/>
      <c r="G41" s="299"/>
      <c r="H41" s="299"/>
      <c r="I41" s="299"/>
      <c r="J41" s="299"/>
      <c r="K41" s="301"/>
      <c r="L41" s="299"/>
      <c r="M41" s="299"/>
      <c r="N41" s="376"/>
      <c r="R41" s="12"/>
      <c r="S41" s="12"/>
      <c r="T41" s="12"/>
    </row>
    <row r="42" spans="1:22" ht="29" x14ac:dyDescent="0.35">
      <c r="A42" s="316" t="s">
        <v>359</v>
      </c>
      <c r="B42" s="307" t="s">
        <v>121</v>
      </c>
      <c r="C42" s="79" t="s">
        <v>360</v>
      </c>
      <c r="D42" s="79" t="s">
        <v>250</v>
      </c>
      <c r="E42" s="310" t="s">
        <v>432</v>
      </c>
      <c r="F42" s="310" t="s">
        <v>419</v>
      </c>
      <c r="G42" s="310" t="s">
        <v>424</v>
      </c>
      <c r="H42" s="310" t="s">
        <v>421</v>
      </c>
      <c r="I42" s="310" t="s">
        <v>436</v>
      </c>
      <c r="J42" s="310" t="s">
        <v>157</v>
      </c>
      <c r="K42" s="319" t="s">
        <v>712</v>
      </c>
      <c r="L42" s="310" t="s">
        <v>254</v>
      </c>
      <c r="M42" s="310"/>
      <c r="N42" s="379"/>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17"/>
      <c r="B43" s="308"/>
      <c r="C43" s="3" t="s">
        <v>361</v>
      </c>
      <c r="D43" s="3" t="s">
        <v>250</v>
      </c>
      <c r="E43" s="298"/>
      <c r="F43" s="298"/>
      <c r="G43" s="298"/>
      <c r="H43" s="298"/>
      <c r="I43" s="298"/>
      <c r="J43" s="298"/>
      <c r="K43" s="236"/>
      <c r="L43" s="298"/>
      <c r="M43" s="298"/>
      <c r="N43" s="381"/>
      <c r="R43" s="12"/>
      <c r="S43" s="12"/>
      <c r="T43" s="12"/>
    </row>
    <row r="44" spans="1:22" x14ac:dyDescent="0.35">
      <c r="A44" s="317"/>
      <c r="B44" s="308"/>
      <c r="C44" s="3" t="s">
        <v>362</v>
      </c>
      <c r="D44" s="3" t="s">
        <v>254</v>
      </c>
      <c r="E44" s="298"/>
      <c r="F44" s="298"/>
      <c r="G44" s="298"/>
      <c r="H44" s="298"/>
      <c r="I44" s="298"/>
      <c r="J44" s="298"/>
      <c r="K44" s="236"/>
      <c r="L44" s="298"/>
      <c r="M44" s="298"/>
      <c r="N44" s="381"/>
      <c r="R44" s="12"/>
      <c r="S44" s="12"/>
      <c r="T44" s="12"/>
    </row>
    <row r="45" spans="1:22" x14ac:dyDescent="0.35">
      <c r="A45" s="317"/>
      <c r="B45" s="308"/>
      <c r="C45" s="3" t="s">
        <v>363</v>
      </c>
      <c r="D45" s="3" t="s">
        <v>254</v>
      </c>
      <c r="E45" s="298"/>
      <c r="F45" s="298"/>
      <c r="G45" s="298"/>
      <c r="H45" s="298"/>
      <c r="I45" s="298"/>
      <c r="J45" s="298"/>
      <c r="K45" s="236"/>
      <c r="L45" s="298"/>
      <c r="M45" s="298"/>
      <c r="N45" s="381"/>
      <c r="R45" s="12"/>
      <c r="S45" s="12"/>
      <c r="T45" s="12"/>
    </row>
    <row r="46" spans="1:22" ht="29.5" thickBot="1" x14ac:dyDescent="0.4">
      <c r="A46" s="322"/>
      <c r="B46" s="309"/>
      <c r="C46" s="80" t="s">
        <v>364</v>
      </c>
      <c r="D46" s="80" t="s">
        <v>254</v>
      </c>
      <c r="E46" s="299"/>
      <c r="F46" s="299"/>
      <c r="G46" s="299"/>
      <c r="H46" s="299"/>
      <c r="I46" s="299"/>
      <c r="J46" s="299"/>
      <c r="K46" s="301"/>
      <c r="L46" s="299"/>
      <c r="M46" s="299"/>
      <c r="N46" s="380"/>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319" t="s">
        <v>661</v>
      </c>
      <c r="L47" s="310" t="s">
        <v>254</v>
      </c>
      <c r="M47" s="310"/>
      <c r="N47" s="379"/>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22"/>
      <c r="B48" s="309"/>
      <c r="C48" s="80" t="s">
        <v>367</v>
      </c>
      <c r="D48" s="80" t="s">
        <v>254</v>
      </c>
      <c r="E48" s="299"/>
      <c r="F48" s="299"/>
      <c r="G48" s="299"/>
      <c r="H48" s="299"/>
      <c r="I48" s="299"/>
      <c r="J48" s="299"/>
      <c r="K48" s="301"/>
      <c r="L48" s="299"/>
      <c r="M48" s="299"/>
      <c r="N48" s="380"/>
      <c r="R48" s="12"/>
      <c r="S48" s="12"/>
      <c r="T48" s="12"/>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661</v>
      </c>
      <c r="L49" s="310" t="s">
        <v>254</v>
      </c>
      <c r="M49" s="310"/>
      <c r="N49" s="379"/>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17"/>
      <c r="B50" s="308"/>
      <c r="C50" s="24" t="s">
        <v>370</v>
      </c>
      <c r="D50" s="24" t="s">
        <v>254</v>
      </c>
      <c r="E50" s="298"/>
      <c r="F50" s="298"/>
      <c r="G50" s="298"/>
      <c r="H50" s="298"/>
      <c r="I50" s="298"/>
      <c r="J50" s="298"/>
      <c r="K50" s="236"/>
      <c r="L50" s="298"/>
      <c r="M50" s="298"/>
      <c r="N50" s="381"/>
      <c r="R50" s="12"/>
      <c r="S50" s="12"/>
      <c r="T50" s="12"/>
    </row>
    <row r="51" spans="1:22" x14ac:dyDescent="0.35">
      <c r="A51" s="317"/>
      <c r="B51" s="308"/>
      <c r="C51" s="97" t="s">
        <v>371</v>
      </c>
      <c r="D51" s="24" t="s">
        <v>254</v>
      </c>
      <c r="E51" s="298"/>
      <c r="F51" s="298"/>
      <c r="G51" s="298"/>
      <c r="H51" s="298"/>
      <c r="I51" s="298"/>
      <c r="J51" s="298"/>
      <c r="K51" s="236"/>
      <c r="L51" s="298"/>
      <c r="M51" s="298"/>
      <c r="N51" s="381"/>
      <c r="R51" s="12"/>
      <c r="S51" s="12"/>
      <c r="T51" s="12"/>
    </row>
    <row r="52" spans="1:22" x14ac:dyDescent="0.35">
      <c r="A52" s="317"/>
      <c r="B52" s="308"/>
      <c r="C52" s="24" t="s">
        <v>372</v>
      </c>
      <c r="D52" s="24" t="s">
        <v>254</v>
      </c>
      <c r="E52" s="298"/>
      <c r="F52" s="298"/>
      <c r="G52" s="298"/>
      <c r="H52" s="298"/>
      <c r="I52" s="298"/>
      <c r="J52" s="298"/>
      <c r="K52" s="236"/>
      <c r="L52" s="298"/>
      <c r="M52" s="298"/>
      <c r="N52" s="381"/>
      <c r="R52" s="12"/>
      <c r="S52" s="12"/>
      <c r="T52" s="12"/>
    </row>
    <row r="53" spans="1:22" ht="15" thickBot="1" x14ac:dyDescent="0.4">
      <c r="A53" s="322"/>
      <c r="B53" s="309"/>
      <c r="C53" s="88" t="s">
        <v>373</v>
      </c>
      <c r="D53" s="88" t="s">
        <v>254</v>
      </c>
      <c r="E53" s="299"/>
      <c r="F53" s="299"/>
      <c r="G53" s="299"/>
      <c r="H53" s="299"/>
      <c r="I53" s="299"/>
      <c r="J53" s="299"/>
      <c r="K53" s="301"/>
      <c r="L53" s="299"/>
      <c r="M53" s="299"/>
      <c r="N53" s="380"/>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661</v>
      </c>
      <c r="L54" s="310" t="s">
        <v>254</v>
      </c>
      <c r="M54" s="310"/>
      <c r="N54" s="379"/>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98"/>
      <c r="N55" s="381"/>
      <c r="R55" s="12"/>
      <c r="S55" s="12"/>
      <c r="T55" s="12"/>
    </row>
    <row r="56" spans="1:22" ht="29.5" thickBot="1" x14ac:dyDescent="0.4">
      <c r="A56" s="322"/>
      <c r="B56" s="309"/>
      <c r="C56" s="90" t="s">
        <v>377</v>
      </c>
      <c r="D56" s="88" t="s">
        <v>254</v>
      </c>
      <c r="E56" s="299"/>
      <c r="F56" s="299"/>
      <c r="G56" s="299"/>
      <c r="H56" s="299"/>
      <c r="I56" s="299"/>
      <c r="J56" s="299"/>
      <c r="K56" s="301"/>
      <c r="L56" s="299"/>
      <c r="M56" s="299"/>
      <c r="N56" s="380"/>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661</v>
      </c>
      <c r="L57" s="310" t="s">
        <v>254</v>
      </c>
      <c r="M57" s="310"/>
      <c r="N57" s="379"/>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17"/>
      <c r="B58" s="308"/>
      <c r="C58" s="24" t="s">
        <v>380</v>
      </c>
      <c r="D58" s="24" t="s">
        <v>254</v>
      </c>
      <c r="E58" s="298"/>
      <c r="F58" s="298"/>
      <c r="G58" s="298"/>
      <c r="H58" s="298"/>
      <c r="I58" s="298"/>
      <c r="J58" s="298"/>
      <c r="K58" s="236"/>
      <c r="L58" s="298"/>
      <c r="M58" s="298"/>
      <c r="N58" s="381"/>
      <c r="R58" s="12"/>
      <c r="S58" s="12"/>
      <c r="T58" s="12"/>
    </row>
    <row r="59" spans="1:22" x14ac:dyDescent="0.35">
      <c r="A59" s="317"/>
      <c r="B59" s="308"/>
      <c r="C59" s="24" t="s">
        <v>381</v>
      </c>
      <c r="D59" s="24" t="s">
        <v>254</v>
      </c>
      <c r="E59" s="298"/>
      <c r="F59" s="298"/>
      <c r="G59" s="298"/>
      <c r="H59" s="298"/>
      <c r="I59" s="298"/>
      <c r="J59" s="298"/>
      <c r="K59" s="236"/>
      <c r="L59" s="298"/>
      <c r="M59" s="298"/>
      <c r="N59" s="381"/>
      <c r="R59" s="12"/>
      <c r="S59" s="12"/>
      <c r="T59" s="12"/>
    </row>
    <row r="60" spans="1:22" x14ac:dyDescent="0.35">
      <c r="A60" s="317"/>
      <c r="B60" s="308"/>
      <c r="C60" s="24" t="s">
        <v>382</v>
      </c>
      <c r="D60" s="24" t="s">
        <v>254</v>
      </c>
      <c r="E60" s="298"/>
      <c r="F60" s="298"/>
      <c r="G60" s="298"/>
      <c r="H60" s="298"/>
      <c r="I60" s="298"/>
      <c r="J60" s="298"/>
      <c r="K60" s="236"/>
      <c r="L60" s="298"/>
      <c r="M60" s="298"/>
      <c r="N60" s="381"/>
      <c r="R60" s="12"/>
      <c r="S60" s="12"/>
      <c r="T60" s="12"/>
    </row>
    <row r="61" spans="1:22" x14ac:dyDescent="0.35">
      <c r="A61" s="317"/>
      <c r="B61" s="308"/>
      <c r="C61" s="24" t="s">
        <v>383</v>
      </c>
      <c r="D61" s="24" t="s">
        <v>254</v>
      </c>
      <c r="E61" s="298"/>
      <c r="F61" s="298"/>
      <c r="G61" s="298"/>
      <c r="H61" s="298"/>
      <c r="I61" s="298"/>
      <c r="J61" s="298"/>
      <c r="K61" s="236"/>
      <c r="L61" s="298"/>
      <c r="M61" s="298"/>
      <c r="N61" s="381"/>
      <c r="R61" s="12"/>
      <c r="S61" s="12"/>
      <c r="T61" s="12"/>
    </row>
    <row r="62" spans="1:22" x14ac:dyDescent="0.35">
      <c r="A62" s="317"/>
      <c r="B62" s="308"/>
      <c r="C62" s="24" t="s">
        <v>384</v>
      </c>
      <c r="D62" s="24" t="s">
        <v>254</v>
      </c>
      <c r="E62" s="298"/>
      <c r="F62" s="298"/>
      <c r="G62" s="298"/>
      <c r="H62" s="298"/>
      <c r="I62" s="298"/>
      <c r="J62" s="298"/>
      <c r="K62" s="236"/>
      <c r="L62" s="298"/>
      <c r="M62" s="298"/>
      <c r="N62" s="381"/>
      <c r="R62" s="12"/>
      <c r="S62" s="12"/>
      <c r="T62" s="12"/>
    </row>
    <row r="63" spans="1:22" ht="29" x14ac:dyDescent="0.35">
      <c r="A63" s="317"/>
      <c r="B63" s="308"/>
      <c r="C63" s="24" t="s">
        <v>385</v>
      </c>
      <c r="D63" s="24" t="s">
        <v>254</v>
      </c>
      <c r="E63" s="298"/>
      <c r="F63" s="298"/>
      <c r="G63" s="298"/>
      <c r="H63" s="298"/>
      <c r="I63" s="298"/>
      <c r="J63" s="298"/>
      <c r="K63" s="236"/>
      <c r="L63" s="298"/>
      <c r="M63" s="298"/>
      <c r="N63" s="381"/>
      <c r="R63" s="12"/>
      <c r="S63" s="12"/>
      <c r="T63" s="12"/>
    </row>
    <row r="64" spans="1:22" ht="15" thickBot="1" x14ac:dyDescent="0.4">
      <c r="A64" s="322"/>
      <c r="B64" s="309"/>
      <c r="C64" s="88" t="s">
        <v>386</v>
      </c>
      <c r="D64" s="88" t="s">
        <v>254</v>
      </c>
      <c r="E64" s="299"/>
      <c r="F64" s="299"/>
      <c r="G64" s="299"/>
      <c r="H64" s="299"/>
      <c r="I64" s="299"/>
      <c r="J64" s="299"/>
      <c r="K64" s="301"/>
      <c r="L64" s="299"/>
      <c r="M64" s="299"/>
      <c r="N64" s="380"/>
      <c r="R64" s="12"/>
      <c r="S64" s="12"/>
      <c r="T64" s="12"/>
    </row>
    <row r="65" spans="1:22" x14ac:dyDescent="0.35">
      <c r="A65" s="316" t="s">
        <v>387</v>
      </c>
      <c r="B65" s="307" t="s">
        <v>126</v>
      </c>
      <c r="C65" s="85" t="s">
        <v>452</v>
      </c>
      <c r="D65" s="86" t="s">
        <v>254</v>
      </c>
      <c r="E65" s="310" t="s">
        <v>418</v>
      </c>
      <c r="F65" s="310" t="s">
        <v>441</v>
      </c>
      <c r="G65" s="310" t="s">
        <v>519</v>
      </c>
      <c r="H65" s="310" t="s">
        <v>477</v>
      </c>
      <c r="I65" s="310" t="s">
        <v>436</v>
      </c>
      <c r="J65" s="310" t="s">
        <v>157</v>
      </c>
      <c r="K65" s="319" t="s">
        <v>713</v>
      </c>
      <c r="L65" s="310" t="s">
        <v>254</v>
      </c>
      <c r="M65" s="310"/>
      <c r="N65" s="379"/>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17"/>
      <c r="B66" s="308"/>
      <c r="C66" s="83" t="s">
        <v>389</v>
      </c>
      <c r="D66" s="24" t="s">
        <v>254</v>
      </c>
      <c r="E66" s="298"/>
      <c r="F66" s="298"/>
      <c r="G66" s="298"/>
      <c r="H66" s="298"/>
      <c r="I66" s="298"/>
      <c r="J66" s="298"/>
      <c r="K66" s="236"/>
      <c r="L66" s="298"/>
      <c r="M66" s="298"/>
      <c r="N66" s="381"/>
      <c r="R66" s="12"/>
      <c r="S66" s="12"/>
      <c r="T66" s="12"/>
    </row>
    <row r="67" spans="1:22" ht="29" x14ac:dyDescent="0.35">
      <c r="A67" s="317"/>
      <c r="B67" s="308"/>
      <c r="C67" s="83" t="s">
        <v>390</v>
      </c>
      <c r="D67" s="24"/>
      <c r="E67" s="298"/>
      <c r="F67" s="298"/>
      <c r="G67" s="298"/>
      <c r="H67" s="298"/>
      <c r="I67" s="298"/>
      <c r="J67" s="298"/>
      <c r="K67" s="236"/>
      <c r="L67" s="298"/>
      <c r="M67" s="298"/>
      <c r="N67" s="381"/>
      <c r="R67" s="12"/>
      <c r="S67" s="12"/>
      <c r="T67" s="12"/>
    </row>
    <row r="68" spans="1:22" x14ac:dyDescent="0.35">
      <c r="A68" s="317"/>
      <c r="B68" s="308"/>
      <c r="C68" s="83" t="s">
        <v>391</v>
      </c>
      <c r="D68" s="24" t="s">
        <v>254</v>
      </c>
      <c r="E68" s="298"/>
      <c r="F68" s="298"/>
      <c r="G68" s="298"/>
      <c r="H68" s="298"/>
      <c r="I68" s="298"/>
      <c r="J68" s="298"/>
      <c r="K68" s="236"/>
      <c r="L68" s="298"/>
      <c r="M68" s="298"/>
      <c r="N68" s="381"/>
      <c r="R68" s="12"/>
      <c r="S68" s="12"/>
      <c r="T68" s="12"/>
    </row>
    <row r="69" spans="1:22" x14ac:dyDescent="0.35">
      <c r="A69" s="317"/>
      <c r="B69" s="308"/>
      <c r="C69" s="83" t="s">
        <v>454</v>
      </c>
      <c r="D69" s="24" t="s">
        <v>254</v>
      </c>
      <c r="E69" s="298"/>
      <c r="F69" s="298"/>
      <c r="G69" s="298"/>
      <c r="H69" s="298"/>
      <c r="I69" s="298"/>
      <c r="J69" s="298"/>
      <c r="K69" s="236"/>
      <c r="L69" s="298"/>
      <c r="M69" s="298"/>
      <c r="N69" s="381"/>
      <c r="R69" s="12"/>
      <c r="S69" s="12"/>
      <c r="T69" s="12"/>
    </row>
    <row r="70" spans="1:22" x14ac:dyDescent="0.35">
      <c r="A70" s="317"/>
      <c r="B70" s="308"/>
      <c r="C70" s="83" t="s">
        <v>393</v>
      </c>
      <c r="D70" s="24" t="s">
        <v>254</v>
      </c>
      <c r="E70" s="298"/>
      <c r="F70" s="298"/>
      <c r="G70" s="298"/>
      <c r="H70" s="298"/>
      <c r="I70" s="298"/>
      <c r="J70" s="298"/>
      <c r="K70" s="236"/>
      <c r="L70" s="298"/>
      <c r="M70" s="298"/>
      <c r="N70" s="381"/>
      <c r="R70" s="12"/>
      <c r="S70" s="12"/>
      <c r="T70" s="12"/>
    </row>
    <row r="71" spans="1:22" ht="15" thickBot="1" x14ac:dyDescent="0.4">
      <c r="A71" s="322"/>
      <c r="B71" s="309"/>
      <c r="C71" s="93" t="s">
        <v>394</v>
      </c>
      <c r="D71" s="88" t="s">
        <v>254</v>
      </c>
      <c r="E71" s="299"/>
      <c r="F71" s="299"/>
      <c r="G71" s="299"/>
      <c r="H71" s="299"/>
      <c r="I71" s="299"/>
      <c r="J71" s="299"/>
      <c r="K71" s="301"/>
      <c r="L71" s="299"/>
      <c r="M71" s="299"/>
      <c r="N71" s="380"/>
      <c r="R71" s="12"/>
      <c r="S71" s="12"/>
      <c r="T71" s="12"/>
    </row>
    <row r="72" spans="1:22" x14ac:dyDescent="0.35">
      <c r="A72" s="316" t="s">
        <v>395</v>
      </c>
      <c r="B72" s="307" t="s">
        <v>127</v>
      </c>
      <c r="C72" s="85" t="s">
        <v>396</v>
      </c>
      <c r="D72" s="86"/>
      <c r="E72" s="310" t="s">
        <v>418</v>
      </c>
      <c r="F72" s="310" t="s">
        <v>441</v>
      </c>
      <c r="G72" s="310" t="s">
        <v>519</v>
      </c>
      <c r="H72" s="310" t="s">
        <v>477</v>
      </c>
      <c r="I72" s="310" t="s">
        <v>436</v>
      </c>
      <c r="J72" s="310" t="s">
        <v>157</v>
      </c>
      <c r="K72" s="311" t="s">
        <v>714</v>
      </c>
      <c r="L72" s="310" t="s">
        <v>254</v>
      </c>
      <c r="M72" s="310"/>
      <c r="N72" s="379"/>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17"/>
      <c r="B73" s="308"/>
      <c r="C73" s="83" t="s">
        <v>397</v>
      </c>
      <c r="D73" s="24" t="s">
        <v>254</v>
      </c>
      <c r="E73" s="298"/>
      <c r="F73" s="298"/>
      <c r="G73" s="298"/>
      <c r="H73" s="298"/>
      <c r="I73" s="298"/>
      <c r="J73" s="298"/>
      <c r="K73" s="312"/>
      <c r="L73" s="298"/>
      <c r="M73" s="298"/>
      <c r="N73" s="381"/>
      <c r="R73" s="12"/>
      <c r="S73" s="12"/>
      <c r="T73" s="12"/>
    </row>
    <row r="74" spans="1:22" ht="30" customHeight="1" x14ac:dyDescent="0.35">
      <c r="A74" s="317"/>
      <c r="B74" s="308"/>
      <c r="C74" s="83" t="s">
        <v>398</v>
      </c>
      <c r="D74" s="24" t="s">
        <v>254</v>
      </c>
      <c r="E74" s="298"/>
      <c r="F74" s="298"/>
      <c r="G74" s="298"/>
      <c r="H74" s="298"/>
      <c r="I74" s="298"/>
      <c r="J74" s="298"/>
      <c r="K74" s="312"/>
      <c r="L74" s="298"/>
      <c r="M74" s="298"/>
      <c r="N74" s="381"/>
      <c r="R74" s="12"/>
      <c r="S74" s="12"/>
      <c r="T74" s="12"/>
    </row>
    <row r="75" spans="1:22" x14ac:dyDescent="0.35">
      <c r="A75" s="317"/>
      <c r="B75" s="308"/>
      <c r="C75" s="83" t="s">
        <v>399</v>
      </c>
      <c r="D75" s="24" t="s">
        <v>254</v>
      </c>
      <c r="E75" s="298"/>
      <c r="F75" s="298"/>
      <c r="G75" s="298"/>
      <c r="H75" s="298"/>
      <c r="I75" s="298"/>
      <c r="J75" s="298"/>
      <c r="K75" s="312"/>
      <c r="L75" s="298"/>
      <c r="M75" s="298"/>
      <c r="N75" s="381"/>
      <c r="R75" s="12"/>
      <c r="S75" s="12"/>
      <c r="T75" s="12"/>
    </row>
    <row r="76" spans="1:22" ht="26.5" customHeight="1" thickBot="1" x14ac:dyDescent="0.4">
      <c r="A76" s="322"/>
      <c r="B76" s="309"/>
      <c r="C76" s="87" t="s">
        <v>400</v>
      </c>
      <c r="D76" s="88" t="s">
        <v>254</v>
      </c>
      <c r="E76" s="299"/>
      <c r="F76" s="299"/>
      <c r="G76" s="299"/>
      <c r="H76" s="299"/>
      <c r="I76" s="299"/>
      <c r="J76" s="299"/>
      <c r="K76" s="313"/>
      <c r="L76" s="299"/>
      <c r="M76" s="299"/>
      <c r="N76" s="380"/>
      <c r="R76" s="12"/>
      <c r="S76" s="12"/>
      <c r="T76" s="12"/>
    </row>
    <row r="77" spans="1:22" x14ac:dyDescent="0.35">
      <c r="A77" s="323" t="s">
        <v>401</v>
      </c>
      <c r="B77" s="307" t="s">
        <v>128</v>
      </c>
      <c r="C77" s="85" t="s">
        <v>402</v>
      </c>
      <c r="D77" s="79" t="s">
        <v>254</v>
      </c>
      <c r="E77" s="310" t="s">
        <v>101</v>
      </c>
      <c r="F77" s="310" t="s">
        <v>101</v>
      </c>
      <c r="G77" s="310" t="s">
        <v>101</v>
      </c>
      <c r="H77" s="310" t="s">
        <v>101</v>
      </c>
      <c r="I77" s="310" t="s">
        <v>101</v>
      </c>
      <c r="J77" s="310" t="s">
        <v>159</v>
      </c>
      <c r="K77" s="319" t="s">
        <v>661</v>
      </c>
      <c r="L77" s="310" t="s">
        <v>254</v>
      </c>
      <c r="M77" s="310"/>
      <c r="N77" s="379"/>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98"/>
      <c r="N78" s="381"/>
      <c r="R78" s="12"/>
      <c r="S78" s="12"/>
      <c r="T78" s="12"/>
    </row>
    <row r="79" spans="1:22" x14ac:dyDescent="0.35">
      <c r="A79" s="305"/>
      <c r="B79" s="308"/>
      <c r="C79" s="83" t="s">
        <v>404</v>
      </c>
      <c r="D79" s="3" t="s">
        <v>254</v>
      </c>
      <c r="E79" s="298"/>
      <c r="F79" s="298"/>
      <c r="G79" s="298"/>
      <c r="H79" s="298"/>
      <c r="I79" s="298"/>
      <c r="J79" s="298"/>
      <c r="K79" s="236"/>
      <c r="L79" s="298"/>
      <c r="M79" s="298"/>
      <c r="N79" s="381"/>
      <c r="R79" s="12"/>
      <c r="S79" s="12"/>
      <c r="T79" s="12"/>
    </row>
    <row r="80" spans="1:22" x14ac:dyDescent="0.35">
      <c r="A80" s="305"/>
      <c r="B80" s="308"/>
      <c r="C80" s="84" t="s">
        <v>405</v>
      </c>
      <c r="D80" s="3" t="s">
        <v>254</v>
      </c>
      <c r="E80" s="298"/>
      <c r="F80" s="298"/>
      <c r="G80" s="298"/>
      <c r="H80" s="298"/>
      <c r="I80" s="298"/>
      <c r="J80" s="298"/>
      <c r="K80" s="236"/>
      <c r="L80" s="298"/>
      <c r="M80" s="298"/>
      <c r="N80" s="381"/>
      <c r="R80" s="12"/>
      <c r="S80" s="12"/>
      <c r="T80" s="12"/>
    </row>
    <row r="81" spans="1:22" ht="29" x14ac:dyDescent="0.35">
      <c r="A81" s="305"/>
      <c r="B81" s="308"/>
      <c r="C81" s="84" t="s">
        <v>406</v>
      </c>
      <c r="D81" s="3" t="s">
        <v>254</v>
      </c>
      <c r="E81" s="298"/>
      <c r="F81" s="298"/>
      <c r="G81" s="298"/>
      <c r="H81" s="298"/>
      <c r="I81" s="298"/>
      <c r="J81" s="298"/>
      <c r="K81" s="236"/>
      <c r="L81" s="298"/>
      <c r="M81" s="298"/>
      <c r="N81" s="381"/>
      <c r="R81" s="12"/>
      <c r="S81" s="12"/>
      <c r="T81" s="12"/>
    </row>
    <row r="82" spans="1:22" ht="29" x14ac:dyDescent="0.35">
      <c r="A82" s="305"/>
      <c r="B82" s="308"/>
      <c r="C82" s="84" t="s">
        <v>407</v>
      </c>
      <c r="D82" s="3" t="s">
        <v>254</v>
      </c>
      <c r="E82" s="298"/>
      <c r="F82" s="298"/>
      <c r="G82" s="298"/>
      <c r="H82" s="298"/>
      <c r="I82" s="298"/>
      <c r="J82" s="298"/>
      <c r="K82" s="236"/>
      <c r="L82" s="298"/>
      <c r="M82" s="298"/>
      <c r="N82" s="381"/>
      <c r="R82" s="12"/>
      <c r="S82" s="12"/>
      <c r="T82" s="12"/>
    </row>
    <row r="83" spans="1:22" ht="15" thickBot="1" x14ac:dyDescent="0.4">
      <c r="A83" s="306"/>
      <c r="B83" s="309"/>
      <c r="C83" s="90" t="s">
        <v>408</v>
      </c>
      <c r="D83" s="80" t="s">
        <v>254</v>
      </c>
      <c r="E83" s="299"/>
      <c r="F83" s="299"/>
      <c r="G83" s="299"/>
      <c r="H83" s="299"/>
      <c r="I83" s="299"/>
      <c r="J83" s="299"/>
      <c r="K83" s="301"/>
      <c r="L83" s="299"/>
      <c r="M83" s="299"/>
      <c r="N83" s="380"/>
      <c r="R83" s="12"/>
      <c r="S83" s="12"/>
      <c r="T83" s="12"/>
    </row>
    <row r="84" spans="1:22" x14ac:dyDescent="0.35">
      <c r="A84" s="323" t="s">
        <v>409</v>
      </c>
      <c r="B84" s="307" t="s">
        <v>129</v>
      </c>
      <c r="C84" s="99" t="s">
        <v>410</v>
      </c>
      <c r="D84" s="79" t="s">
        <v>254</v>
      </c>
      <c r="E84" s="310" t="s">
        <v>101</v>
      </c>
      <c r="F84" s="310" t="s">
        <v>101</v>
      </c>
      <c r="G84" s="310" t="s">
        <v>101</v>
      </c>
      <c r="H84" s="310" t="s">
        <v>101</v>
      </c>
      <c r="I84" s="310" t="s">
        <v>101</v>
      </c>
      <c r="J84" s="310" t="s">
        <v>159</v>
      </c>
      <c r="K84" s="319" t="s">
        <v>661</v>
      </c>
      <c r="L84" s="310" t="s">
        <v>254</v>
      </c>
      <c r="M84" s="310"/>
      <c r="N84" s="379"/>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3" t="s">
        <v>254</v>
      </c>
      <c r="E85" s="298"/>
      <c r="F85" s="298"/>
      <c r="G85" s="298"/>
      <c r="H85" s="298"/>
      <c r="I85" s="298"/>
      <c r="J85" s="298"/>
      <c r="K85" s="236"/>
      <c r="L85" s="298"/>
      <c r="M85" s="298"/>
      <c r="N85" s="381"/>
      <c r="R85" s="12"/>
      <c r="S85" s="12"/>
      <c r="T85" s="12"/>
    </row>
    <row r="86" spans="1:22" x14ac:dyDescent="0.35">
      <c r="A86" s="305"/>
      <c r="B86" s="308"/>
      <c r="C86" s="84" t="s">
        <v>412</v>
      </c>
      <c r="D86" s="3" t="s">
        <v>254</v>
      </c>
      <c r="E86" s="298"/>
      <c r="F86" s="298"/>
      <c r="G86" s="298"/>
      <c r="H86" s="298"/>
      <c r="I86" s="298"/>
      <c r="J86" s="298"/>
      <c r="K86" s="236"/>
      <c r="L86" s="298"/>
      <c r="M86" s="298"/>
      <c r="N86" s="381"/>
      <c r="R86" s="12"/>
      <c r="S86" s="12"/>
      <c r="T86" s="12"/>
    </row>
    <row r="87" spans="1:22" ht="15" thickBot="1" x14ac:dyDescent="0.4">
      <c r="A87" s="306"/>
      <c r="B87" s="309"/>
      <c r="C87" s="87" t="s">
        <v>413</v>
      </c>
      <c r="D87" s="80" t="s">
        <v>254</v>
      </c>
      <c r="E87" s="299"/>
      <c r="F87" s="299"/>
      <c r="G87" s="299"/>
      <c r="H87" s="299"/>
      <c r="I87" s="299"/>
      <c r="J87" s="299"/>
      <c r="K87" s="301"/>
      <c r="L87" s="299"/>
      <c r="M87" s="299"/>
      <c r="N87" s="380"/>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88" t="str">
        <f>R8&amp;R18&amp;R20&amp;R28&amp;R36&amp;R42&amp;R47&amp;R48&amp;R49&amp;R54&amp;R57&amp;R65&amp;R72&amp;R77&amp;R84&amp;R87</f>
        <v xml:space="preserve">IIA5: Alternative 3 could help to ensure the identified shortfall of family sized homes (3+beds) is addressed swiftly across the Borough, throughout the plan period. However, this potential option may have some impact on quantity of housing delivered (such as at small sites), as it may reduce the flexibility in the approach for determining an appropriate size mix for housing schemes, based on consideration of factors such as a site location, type of sites and the need to optimise housing output. This could reduce the overall number of homes which can be delivered in the Borough. Due to this uncertainty, an overall uncertain effect has been recorded. 
</v>
      </c>
      <c r="B90" s="389"/>
      <c r="C90" s="389"/>
      <c r="D90" s="389"/>
      <c r="E90" s="389"/>
      <c r="F90" s="389"/>
      <c r="G90" s="389"/>
      <c r="H90" s="389"/>
      <c r="I90" s="389"/>
      <c r="J90" s="389"/>
      <c r="K90" s="389"/>
      <c r="L90" s="389"/>
      <c r="M90" s="389"/>
      <c r="N90" s="39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88" t="str">
        <f>S8&amp;S18&amp;S20&amp;S28&amp;S36&amp;S42&amp;S47&amp;S48&amp;S49&amp;S54&amp;S57&amp;S65&amp;S72&amp;S77&amp;S84&amp;S87</f>
        <v xml:space="preserve">              </v>
      </c>
      <c r="B92" s="389"/>
      <c r="C92" s="389"/>
      <c r="D92" s="389"/>
      <c r="E92" s="389"/>
      <c r="F92" s="389"/>
      <c r="G92" s="389"/>
      <c r="H92" s="389"/>
      <c r="I92" s="389"/>
      <c r="J92" s="389"/>
      <c r="K92" s="389"/>
      <c r="L92" s="389"/>
      <c r="M92" s="389"/>
      <c r="N92" s="39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391" t="s">
        <v>670</v>
      </c>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85" t="str">
        <f>U8&amp;U18&amp;U20&amp;U28&amp;U36&amp;U42&amp;U47&amp;U49&amp;U54&amp;U57&amp;U65&amp;U72&amp;U77&amp;U84</f>
        <v/>
      </c>
      <c r="B96" s="386"/>
      <c r="C96" s="386"/>
      <c r="D96" s="386"/>
      <c r="E96" s="386"/>
      <c r="F96" s="386"/>
      <c r="G96" s="386"/>
      <c r="H96" s="386"/>
      <c r="I96" s="386"/>
      <c r="J96" s="386"/>
      <c r="K96" s="386"/>
      <c r="L96" s="386"/>
      <c r="M96" s="386"/>
      <c r="N96" s="387"/>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85" t="str">
        <f>V8&amp;V18&amp;V20&amp;V28&amp;V36&amp;V42&amp;V47&amp;V49&amp;V54&amp;V57&amp;V65&amp;V72&amp;V77&amp;V84</f>
        <v xml:space="preserve">IIA3:The inclusion of wording in criterion B (Flatted Developments) to the effect of ensuring houses on lower floors are prioritised for all residents with mobility difficulties could help to enhance the potential positive effect identified.
IIA4:The inclusion of wording in criterion B (Flatted Developments) to the effect of ensuring houses on lower floors are prioritised for all residents with mobility difficulties could help to enhance the potential positive effect identified. 
IIA5:The creation of a stepped approach to family housing requirements linked to the size of the development within the alternative (or Policy HO1) could help to ensure that small sites remain viable, whilst still working to meet the identified need for family homes.
</v>
      </c>
      <c r="B98" s="386"/>
      <c r="C98" s="386"/>
      <c r="D98" s="386"/>
      <c r="E98" s="386"/>
      <c r="F98" s="386"/>
      <c r="G98" s="386"/>
      <c r="H98" s="386"/>
      <c r="I98" s="386"/>
      <c r="J98" s="386"/>
      <c r="K98" s="386"/>
      <c r="L98" s="386"/>
      <c r="M98" s="386"/>
      <c r="N98" s="387"/>
    </row>
  </sheetData>
  <sheetProtection algorithmName="SHA-512" hashValue="jr9U9I2EXWAwxCZoLx/d8XmbdcE9FdB2rpPXTL89HcID3K9iGO8pYZTQ+JC1g2ZUnKA9C73ClbMMVBB599Nk4g==" saltValue="GEKyMmpoScpuMfTa7m8swA=="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3711" priority="3">
      <formula>$D50="No"</formula>
    </cfRule>
  </conditionalFormatting>
  <conditionalFormatting sqref="C8:D87">
    <cfRule type="expression" dxfId="3710" priority="1">
      <formula>$D8="No"</formula>
    </cfRule>
  </conditionalFormatting>
  <conditionalFormatting sqref="J8 J18 J28 J49 J57 J65 J72 J77 J84">
    <cfRule type="cellIs" dxfId="3709" priority="35" operator="equal">
      <formula>"Significant Negative"</formula>
    </cfRule>
    <cfRule type="cellIs" dxfId="3708" priority="36" operator="equal">
      <formula>"Minor Negative"</formula>
    </cfRule>
    <cfRule type="cellIs" dxfId="3707" priority="37" operator="equal">
      <formula>"Uncertain"</formula>
    </cfRule>
    <cfRule type="cellIs" dxfId="3706" priority="38" operator="equal">
      <formula>"Neutral"</formula>
    </cfRule>
    <cfRule type="cellIs" dxfId="3705" priority="39" operator="equal">
      <formula>"Minor Positive"</formula>
    </cfRule>
    <cfRule type="cellIs" dxfId="3704" priority="40" operator="equal">
      <formula>"Significant Positive"</formula>
    </cfRule>
  </conditionalFormatting>
  <conditionalFormatting sqref="J20">
    <cfRule type="cellIs" dxfId="3703" priority="28" operator="equal">
      <formula>"Significant Positive"</formula>
    </cfRule>
    <cfRule type="cellIs" dxfId="3702" priority="23" operator="equal">
      <formula>"Significant Negative"</formula>
    </cfRule>
    <cfRule type="cellIs" dxfId="3701" priority="24" operator="equal">
      <formula>"Minor Negative"</formula>
    </cfRule>
    <cfRule type="cellIs" dxfId="3700" priority="25" operator="equal">
      <formula>"Uncertain"</formula>
    </cfRule>
    <cfRule type="cellIs" dxfId="3699" priority="26" operator="equal">
      <formula>"Neutral"</formula>
    </cfRule>
    <cfRule type="cellIs" dxfId="3698" priority="27" operator="equal">
      <formula>"Minor Positive"</formula>
    </cfRule>
  </conditionalFormatting>
  <conditionalFormatting sqref="J36">
    <cfRule type="cellIs" dxfId="3697" priority="17" operator="equal">
      <formula>"Significant Negative"</formula>
    </cfRule>
    <cfRule type="cellIs" dxfId="3696" priority="18" operator="equal">
      <formula>"Minor Negative"</formula>
    </cfRule>
    <cfRule type="cellIs" dxfId="3695" priority="19" operator="equal">
      <formula>"Uncertain"</formula>
    </cfRule>
    <cfRule type="cellIs" dxfId="3694" priority="20" operator="equal">
      <formula>"Neutral"</formula>
    </cfRule>
    <cfRule type="cellIs" dxfId="3693" priority="21" operator="equal">
      <formula>"Minor Positive"</formula>
    </cfRule>
    <cfRule type="cellIs" dxfId="3692" priority="22" operator="equal">
      <formula>"Significant Positive"</formula>
    </cfRule>
  </conditionalFormatting>
  <conditionalFormatting sqref="J42">
    <cfRule type="cellIs" dxfId="3691" priority="11" operator="equal">
      <formula>"Significant Negative"</formula>
    </cfRule>
    <cfRule type="cellIs" dxfId="3690" priority="12" operator="equal">
      <formula>"Minor Negative"</formula>
    </cfRule>
    <cfRule type="cellIs" dxfId="3689" priority="13" operator="equal">
      <formula>"Uncertain"</formula>
    </cfRule>
    <cfRule type="cellIs" dxfId="3688" priority="14" operator="equal">
      <formula>"Neutral"</formula>
    </cfRule>
    <cfRule type="cellIs" dxfId="3687" priority="15" operator="equal">
      <formula>"Minor Positive"</formula>
    </cfRule>
    <cfRule type="cellIs" dxfId="3686" priority="16" operator="equal">
      <formula>"Significant Positive"</formula>
    </cfRule>
  </conditionalFormatting>
  <conditionalFormatting sqref="J47">
    <cfRule type="cellIs" dxfId="3685" priority="29" operator="equal">
      <formula>"Significant Negative"</formula>
    </cfRule>
    <cfRule type="cellIs" dxfId="3684" priority="30" operator="equal">
      <formula>"Minor Negative"</formula>
    </cfRule>
    <cfRule type="cellIs" dxfId="3683" priority="31" operator="equal">
      <formula>"Uncertain"</formula>
    </cfRule>
    <cfRule type="cellIs" dxfId="3682" priority="32" operator="equal">
      <formula>"Neutral"</formula>
    </cfRule>
    <cfRule type="cellIs" dxfId="3681" priority="33" operator="equal">
      <formula>"Minor Positive"</formula>
    </cfRule>
    <cfRule type="cellIs" dxfId="3680" priority="34" operator="equal">
      <formula>"Significant Positive"</formula>
    </cfRule>
  </conditionalFormatting>
  <conditionalFormatting sqref="J54">
    <cfRule type="cellIs" dxfId="3679" priority="5" operator="equal">
      <formula>"Significant Negative"</formula>
    </cfRule>
    <cfRule type="cellIs" dxfId="3678" priority="6" operator="equal">
      <formula>"Minor Negative"</formula>
    </cfRule>
    <cfRule type="cellIs" dxfId="3677" priority="7" operator="equal">
      <formula>"Uncertain"</formula>
    </cfRule>
    <cfRule type="cellIs" dxfId="3676" priority="8" operator="equal">
      <formula>"Neutral"</formula>
    </cfRule>
    <cfRule type="cellIs" dxfId="3675" priority="9" operator="equal">
      <formula>"Minor Positive"</formula>
    </cfRule>
    <cfRule type="cellIs" dxfId="3674" priority="10" operator="equal">
      <formula>"Significant Positive"</formula>
    </cfRule>
  </conditionalFormatting>
  <pageMargins left="0.7" right="0.7" top="0.75" bottom="0.75" header="0.3" footer="0.3"/>
  <pageSetup orientation="portrait" horizontalDpi="4294967293" verticalDpi="4294967293"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5668B-70D2-498E-B09C-FEC5F75832AC}">
  <sheetPr codeName="Sheet163">
    <tabColor rgb="FF7030A0"/>
  </sheetPr>
  <dimension ref="A1:V98"/>
  <sheetViews>
    <sheetView topLeftCell="A43" zoomScale="60" zoomScaleNormal="60" workbookViewId="0">
      <selection activeCell="K4" sqref="K4"/>
    </sheetView>
  </sheetViews>
  <sheetFormatPr defaultColWidth="8.54296875" defaultRowHeight="14.5" x14ac:dyDescent="0.35"/>
  <cols>
    <col min="1" max="1" width="28" customWidth="1"/>
    <col min="2" max="2" width="5.81640625" hidden="1" customWidth="1"/>
    <col min="3" max="3" width="113.1796875" bestFit="1"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727</v>
      </c>
      <c r="D1" s="263"/>
      <c r="E1" s="263"/>
      <c r="F1" s="264"/>
      <c r="G1" s="16"/>
      <c r="I1" s="7"/>
      <c r="J1" s="7"/>
      <c r="K1" s="7"/>
    </row>
    <row r="2" spans="1:22" x14ac:dyDescent="0.35">
      <c r="A2" s="74" t="s">
        <v>29</v>
      </c>
      <c r="B2" s="9"/>
      <c r="C2" s="263" t="s">
        <v>658</v>
      </c>
      <c r="D2" s="263"/>
      <c r="E2" s="263"/>
      <c r="F2" s="264"/>
      <c r="I2" s="8"/>
      <c r="J2" s="8"/>
      <c r="K2" s="8"/>
    </row>
    <row r="3" spans="1:22" ht="45.75" customHeight="1" x14ac:dyDescent="0.35">
      <c r="A3" s="75" t="s">
        <v>30</v>
      </c>
      <c r="B3" s="4"/>
      <c r="C3" s="263" t="s">
        <v>728</v>
      </c>
      <c r="D3" s="263"/>
      <c r="E3" s="263"/>
      <c r="F3" s="264"/>
      <c r="I3" s="8"/>
      <c r="J3" s="8"/>
      <c r="K3" s="8"/>
    </row>
    <row r="4" spans="1:22" ht="38.15" customHeight="1" x14ac:dyDescent="0.35">
      <c r="A4" s="75" t="s">
        <v>31</v>
      </c>
      <c r="B4" s="17"/>
      <c r="C4" s="229" t="s">
        <v>717</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47"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661</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c r="F10" s="326"/>
      <c r="G10" s="326"/>
      <c r="H10" s="326"/>
      <c r="I10" s="326"/>
      <c r="J10" s="298"/>
      <c r="K10" s="236"/>
      <c r="L10" s="298"/>
      <c r="M10" s="298"/>
      <c r="N10" s="340"/>
      <c r="R10" s="12"/>
      <c r="S10" s="12"/>
      <c r="T10" s="12"/>
    </row>
    <row r="11" spans="1:22" x14ac:dyDescent="0.35">
      <c r="A11" s="317"/>
      <c r="B11" s="328"/>
      <c r="C11" s="24" t="s">
        <v>324</v>
      </c>
      <c r="D11" s="24" t="s">
        <v>254</v>
      </c>
      <c r="E11" s="326"/>
      <c r="F11" s="326"/>
      <c r="G11" s="326"/>
      <c r="H11" s="326"/>
      <c r="I11" s="326"/>
      <c r="J11" s="298"/>
      <c r="K11" s="236"/>
      <c r="L11" s="298"/>
      <c r="M11" s="298"/>
      <c r="N11" s="340"/>
      <c r="R11" s="12"/>
      <c r="S11" s="12"/>
      <c r="T11" s="12"/>
    </row>
    <row r="12" spans="1:22" x14ac:dyDescent="0.35">
      <c r="A12" s="317"/>
      <c r="B12" s="328"/>
      <c r="C12" s="24" t="s">
        <v>325</v>
      </c>
      <c r="D12" s="24" t="s">
        <v>254</v>
      </c>
      <c r="E12" s="326"/>
      <c r="F12" s="326"/>
      <c r="G12" s="326"/>
      <c r="H12" s="326"/>
      <c r="I12" s="326"/>
      <c r="J12" s="298"/>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x14ac:dyDescent="0.35">
      <c r="A14" s="317"/>
      <c r="B14" s="328"/>
      <c r="C14" s="24" t="s">
        <v>327</v>
      </c>
      <c r="D14" s="24" t="s">
        <v>254</v>
      </c>
      <c r="E14" s="326"/>
      <c r="F14" s="326"/>
      <c r="G14" s="326"/>
      <c r="H14" s="326"/>
      <c r="I14" s="326"/>
      <c r="J14" s="298"/>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254</v>
      </c>
      <c r="E16" s="326"/>
      <c r="F16" s="326"/>
      <c r="G16" s="326"/>
      <c r="H16" s="326"/>
      <c r="I16" s="326"/>
      <c r="J16" s="298"/>
      <c r="K16" s="236"/>
      <c r="L16" s="298"/>
      <c r="M16" s="298"/>
      <c r="N16" s="340"/>
      <c r="R16" s="12"/>
      <c r="S16" s="12"/>
      <c r="T16" s="12"/>
    </row>
    <row r="17" spans="1:22" ht="15" thickBot="1" x14ac:dyDescent="0.4">
      <c r="A17" s="322"/>
      <c r="B17" s="396"/>
      <c r="C17" s="88" t="s">
        <v>330</v>
      </c>
      <c r="D17" s="88" t="s">
        <v>254</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661</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254</v>
      </c>
      <c r="E19" s="299"/>
      <c r="F19" s="299"/>
      <c r="G19" s="299"/>
      <c r="H19" s="299"/>
      <c r="I19" s="299"/>
      <c r="J19" s="299"/>
      <c r="K19" s="301"/>
      <c r="L19" s="299"/>
      <c r="M19" s="299"/>
      <c r="N19" s="380"/>
      <c r="R19" s="12"/>
      <c r="S19" s="12"/>
      <c r="T19" s="12"/>
    </row>
    <row r="20" spans="1:22" ht="72.5" x14ac:dyDescent="0.35">
      <c r="A20" s="316" t="s">
        <v>334</v>
      </c>
      <c r="B20" s="307" t="s">
        <v>118</v>
      </c>
      <c r="C20" s="79" t="s">
        <v>335</v>
      </c>
      <c r="D20" s="86"/>
      <c r="E20" s="310" t="s">
        <v>432</v>
      </c>
      <c r="F20" s="310" t="s">
        <v>441</v>
      </c>
      <c r="G20" s="310" t="s">
        <v>519</v>
      </c>
      <c r="H20" s="310" t="s">
        <v>477</v>
      </c>
      <c r="I20" s="310" t="s">
        <v>436</v>
      </c>
      <c r="J20" s="310" t="s">
        <v>157</v>
      </c>
      <c r="K20" s="319" t="s">
        <v>707</v>
      </c>
      <c r="L20" s="310" t="s">
        <v>250</v>
      </c>
      <c r="M20" s="310"/>
      <c r="N20" s="374" t="s">
        <v>708</v>
      </c>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xml:space="preserve">IIA3:The inclusion of wording in criterion B (Flatted Developments) to the effect of ensuring houses on lower floors are prioritised for all residents with mobility difficulties could help to enhance the potential positive effect identified.
</v>
      </c>
    </row>
    <row r="21" spans="1:22" x14ac:dyDescent="0.35">
      <c r="A21" s="317"/>
      <c r="B21" s="308"/>
      <c r="C21" s="3" t="s">
        <v>336</v>
      </c>
      <c r="D21" s="24" t="s">
        <v>254</v>
      </c>
      <c r="E21" s="298"/>
      <c r="F21" s="298"/>
      <c r="G21" s="298"/>
      <c r="H21" s="298"/>
      <c r="I21" s="298"/>
      <c r="J21" s="298"/>
      <c r="K21" s="236"/>
      <c r="L21" s="298"/>
      <c r="M21" s="298"/>
      <c r="N21" s="375"/>
      <c r="R21" s="12"/>
      <c r="S21" s="12"/>
      <c r="T21" s="12"/>
    </row>
    <row r="22" spans="1:22" ht="14.5" customHeight="1" x14ac:dyDescent="0.35">
      <c r="A22" s="317"/>
      <c r="B22" s="308"/>
      <c r="C22" s="3" t="s">
        <v>337</v>
      </c>
      <c r="D22" s="24" t="s">
        <v>254</v>
      </c>
      <c r="E22" s="298"/>
      <c r="F22" s="298"/>
      <c r="G22" s="298"/>
      <c r="H22" s="298"/>
      <c r="I22" s="298"/>
      <c r="J22" s="298"/>
      <c r="K22" s="236"/>
      <c r="L22" s="298"/>
      <c r="M22" s="298"/>
      <c r="N22" s="375"/>
      <c r="R22" s="12"/>
      <c r="S22" s="12"/>
      <c r="T22" s="12"/>
    </row>
    <row r="23" spans="1:22" x14ac:dyDescent="0.35">
      <c r="A23" s="317"/>
      <c r="B23" s="308"/>
      <c r="C23" s="3" t="s">
        <v>338</v>
      </c>
      <c r="D23" s="24" t="s">
        <v>254</v>
      </c>
      <c r="E23" s="298"/>
      <c r="F23" s="298"/>
      <c r="G23" s="298"/>
      <c r="H23" s="298"/>
      <c r="I23" s="298"/>
      <c r="J23" s="298"/>
      <c r="K23" s="236"/>
      <c r="L23" s="298"/>
      <c r="M23" s="298"/>
      <c r="N23" s="375"/>
      <c r="R23" s="12"/>
      <c r="S23" s="12"/>
      <c r="T23" s="12"/>
    </row>
    <row r="24" spans="1:22" ht="14.5" customHeight="1" x14ac:dyDescent="0.35">
      <c r="A24" s="317"/>
      <c r="B24" s="308"/>
      <c r="C24" s="3" t="s">
        <v>339</v>
      </c>
      <c r="D24" s="24" t="s">
        <v>254</v>
      </c>
      <c r="E24" s="298"/>
      <c r="F24" s="298"/>
      <c r="G24" s="298"/>
      <c r="H24" s="298"/>
      <c r="I24" s="298"/>
      <c r="J24" s="298"/>
      <c r="K24" s="236"/>
      <c r="L24" s="298"/>
      <c r="M24" s="298"/>
      <c r="N24" s="375"/>
      <c r="R24" s="12"/>
      <c r="S24" s="12"/>
      <c r="T24" s="12"/>
    </row>
    <row r="25" spans="1:22" ht="29" x14ac:dyDescent="0.35">
      <c r="A25" s="317"/>
      <c r="B25" s="308"/>
      <c r="C25" s="3" t="s">
        <v>340</v>
      </c>
      <c r="D25" s="24" t="s">
        <v>250</v>
      </c>
      <c r="E25" s="298"/>
      <c r="F25" s="298"/>
      <c r="G25" s="298"/>
      <c r="H25" s="298"/>
      <c r="I25" s="298"/>
      <c r="J25" s="298"/>
      <c r="K25" s="236"/>
      <c r="L25" s="298"/>
      <c r="M25" s="298"/>
      <c r="N25" s="375"/>
      <c r="R25" s="12"/>
      <c r="S25" s="12"/>
      <c r="T25" s="12"/>
    </row>
    <row r="26" spans="1:22" ht="14.5" customHeight="1" x14ac:dyDescent="0.35">
      <c r="A26" s="317"/>
      <c r="B26" s="308"/>
      <c r="C26" s="3" t="s">
        <v>341</v>
      </c>
      <c r="D26" s="24" t="s">
        <v>254</v>
      </c>
      <c r="E26" s="298"/>
      <c r="F26" s="298"/>
      <c r="G26" s="298"/>
      <c r="H26" s="298"/>
      <c r="I26" s="298"/>
      <c r="J26" s="298"/>
      <c r="K26" s="236"/>
      <c r="L26" s="298"/>
      <c r="M26" s="298"/>
      <c r="N26" s="375"/>
      <c r="R26" s="12"/>
      <c r="S26" s="12"/>
      <c r="T26" s="12"/>
    </row>
    <row r="27" spans="1:22" ht="29.5" thickBot="1" x14ac:dyDescent="0.4">
      <c r="A27" s="322"/>
      <c r="B27" s="309"/>
      <c r="C27" s="80" t="s">
        <v>342</v>
      </c>
      <c r="D27" s="88"/>
      <c r="E27" s="299"/>
      <c r="F27" s="299"/>
      <c r="G27" s="299"/>
      <c r="H27" s="299"/>
      <c r="I27" s="299"/>
      <c r="J27" s="299"/>
      <c r="K27" s="301"/>
      <c r="L27" s="299"/>
      <c r="M27" s="299"/>
      <c r="N27" s="376"/>
      <c r="R27" s="12"/>
      <c r="S27" s="12"/>
      <c r="T27" s="12"/>
    </row>
    <row r="28" spans="1:22" ht="29" x14ac:dyDescent="0.35">
      <c r="A28" s="316" t="s">
        <v>343</v>
      </c>
      <c r="B28" s="307" t="s">
        <v>119</v>
      </c>
      <c r="C28" s="85" t="s">
        <v>344</v>
      </c>
      <c r="D28" s="79" t="s">
        <v>250</v>
      </c>
      <c r="E28" s="310" t="s">
        <v>418</v>
      </c>
      <c r="F28" s="310" t="s">
        <v>441</v>
      </c>
      <c r="G28" s="310" t="s">
        <v>519</v>
      </c>
      <c r="H28" s="310" t="s">
        <v>477</v>
      </c>
      <c r="I28" s="310" t="s">
        <v>436</v>
      </c>
      <c r="J28" s="310" t="s">
        <v>157</v>
      </c>
      <c r="K28" s="319" t="s">
        <v>709</v>
      </c>
      <c r="L28" s="310" t="s">
        <v>254</v>
      </c>
      <c r="M28" s="310"/>
      <c r="N28" s="374" t="s">
        <v>710</v>
      </c>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xml:space="preserve">IIA4:The inclusion of wording in criterion B (Flatted Developments) to the effect of ensuring houses on lower floors are prioritised for all residents with mobility difficulties could help to enhance the potential positive effect identified. 
</v>
      </c>
    </row>
    <row r="29" spans="1:22" ht="29" x14ac:dyDescent="0.35">
      <c r="A29" s="317"/>
      <c r="B29" s="308"/>
      <c r="C29" s="83" t="s">
        <v>345</v>
      </c>
      <c r="D29" s="3" t="s">
        <v>254</v>
      </c>
      <c r="E29" s="298"/>
      <c r="F29" s="298"/>
      <c r="G29" s="298"/>
      <c r="H29" s="298"/>
      <c r="I29" s="298"/>
      <c r="J29" s="298"/>
      <c r="K29" s="236"/>
      <c r="L29" s="298"/>
      <c r="M29" s="298"/>
      <c r="N29" s="375"/>
      <c r="R29" s="12"/>
      <c r="S29" s="12"/>
      <c r="T29" s="12"/>
    </row>
    <row r="30" spans="1:22" x14ac:dyDescent="0.35">
      <c r="A30" s="317"/>
      <c r="B30" s="308"/>
      <c r="C30" s="83" t="s">
        <v>346</v>
      </c>
      <c r="D30" s="3"/>
      <c r="E30" s="298"/>
      <c r="F30" s="298"/>
      <c r="G30" s="298"/>
      <c r="H30" s="298"/>
      <c r="I30" s="298"/>
      <c r="J30" s="298"/>
      <c r="K30" s="236"/>
      <c r="L30" s="298"/>
      <c r="M30" s="298"/>
      <c r="N30" s="375"/>
      <c r="R30" s="12"/>
      <c r="S30" s="12"/>
      <c r="T30" s="12"/>
    </row>
    <row r="31" spans="1:22" ht="30" customHeight="1" x14ac:dyDescent="0.35">
      <c r="A31" s="317"/>
      <c r="B31" s="308"/>
      <c r="C31" s="83" t="s">
        <v>347</v>
      </c>
      <c r="D31" s="3" t="s">
        <v>254</v>
      </c>
      <c r="E31" s="298"/>
      <c r="F31" s="298"/>
      <c r="G31" s="298"/>
      <c r="H31" s="298"/>
      <c r="I31" s="298"/>
      <c r="J31" s="298"/>
      <c r="K31" s="236"/>
      <c r="L31" s="298"/>
      <c r="M31" s="298"/>
      <c r="N31" s="375"/>
      <c r="R31" s="12"/>
      <c r="S31" s="12"/>
      <c r="T31" s="12"/>
    </row>
    <row r="32" spans="1:22" x14ac:dyDescent="0.35">
      <c r="A32" s="317"/>
      <c r="B32" s="308"/>
      <c r="C32" s="83" t="s">
        <v>348</v>
      </c>
      <c r="D32" s="3"/>
      <c r="E32" s="298"/>
      <c r="F32" s="298"/>
      <c r="G32" s="298"/>
      <c r="H32" s="298"/>
      <c r="I32" s="298"/>
      <c r="J32" s="298"/>
      <c r="K32" s="236"/>
      <c r="L32" s="298"/>
      <c r="M32" s="298"/>
      <c r="N32" s="375"/>
      <c r="R32" s="12"/>
      <c r="S32" s="12"/>
      <c r="T32" s="12"/>
    </row>
    <row r="33" spans="1:22" x14ac:dyDescent="0.35">
      <c r="A33" s="317"/>
      <c r="B33" s="308"/>
      <c r="C33" s="83" t="s">
        <v>349</v>
      </c>
      <c r="D33" s="3" t="s">
        <v>254</v>
      </c>
      <c r="E33" s="298"/>
      <c r="F33" s="298"/>
      <c r="G33" s="298"/>
      <c r="H33" s="298"/>
      <c r="I33" s="298"/>
      <c r="J33" s="298"/>
      <c r="K33" s="236"/>
      <c r="L33" s="298"/>
      <c r="M33" s="298"/>
      <c r="N33" s="375"/>
      <c r="R33" s="12"/>
      <c r="S33" s="12"/>
      <c r="T33" s="12"/>
    </row>
    <row r="34" spans="1:22" x14ac:dyDescent="0.35">
      <c r="A34" s="317"/>
      <c r="B34" s="308"/>
      <c r="C34" s="83" t="s">
        <v>350</v>
      </c>
      <c r="D34" s="3" t="s">
        <v>254</v>
      </c>
      <c r="E34" s="298"/>
      <c r="F34" s="298"/>
      <c r="G34" s="298"/>
      <c r="H34" s="298"/>
      <c r="I34" s="298"/>
      <c r="J34" s="298"/>
      <c r="K34" s="236"/>
      <c r="L34" s="298"/>
      <c r="M34" s="298"/>
      <c r="N34" s="375"/>
      <c r="R34" s="12"/>
      <c r="S34" s="12"/>
      <c r="T34" s="12"/>
    </row>
    <row r="35" spans="1:22" ht="15" thickBot="1" x14ac:dyDescent="0.4">
      <c r="A35" s="322"/>
      <c r="B35" s="309"/>
      <c r="C35" s="93" t="s">
        <v>351</v>
      </c>
      <c r="D35" s="80" t="s">
        <v>254</v>
      </c>
      <c r="E35" s="299"/>
      <c r="F35" s="299"/>
      <c r="G35" s="299"/>
      <c r="H35" s="299"/>
      <c r="I35" s="299"/>
      <c r="J35" s="299"/>
      <c r="K35" s="301"/>
      <c r="L35" s="299"/>
      <c r="M35" s="299"/>
      <c r="N35" s="376"/>
      <c r="R35" s="12"/>
      <c r="S35" s="12"/>
      <c r="T35" s="12"/>
    </row>
    <row r="36" spans="1:22" x14ac:dyDescent="0.35">
      <c r="A36" s="316" t="s">
        <v>352</v>
      </c>
      <c r="B36" s="307" t="s">
        <v>120</v>
      </c>
      <c r="C36" s="79" t="s">
        <v>353</v>
      </c>
      <c r="D36" s="79" t="s">
        <v>254</v>
      </c>
      <c r="E36" s="310" t="s">
        <v>101</v>
      </c>
      <c r="F36" s="310" t="s">
        <v>101</v>
      </c>
      <c r="G36" s="310" t="s">
        <v>101</v>
      </c>
      <c r="H36" s="310" t="s">
        <v>101</v>
      </c>
      <c r="I36" s="310" t="s">
        <v>101</v>
      </c>
      <c r="J36" s="310" t="s">
        <v>162</v>
      </c>
      <c r="K36" s="319" t="s">
        <v>729</v>
      </c>
      <c r="L36" s="310" t="s">
        <v>254</v>
      </c>
      <c r="M36" s="310"/>
      <c r="N36" s="379"/>
      <c r="R36" s="12" t="str">
        <f>IF(OR(J36='Drop downs'!$G$7,J36='Drop downs'!$G$5), B36&amp;": "&amp;K36&amp;CHAR(10),"")</f>
        <v xml:space="preserve">IIA5: This alternative is likely to perform very similarly to HO1 as the premise remains the same, bar the exclusion of minor developments from the 25% family dwelling threshold. However, it is noted that a large proportion of sites (47%) are likely to be small (&lt;0.25ha), therefore there is a risk with this alternative that the identified need for additional family homes within the Borough will not be addressed, and could in fact worsen. Without a policy requirement, it is uncertain whether family sized housing would come forward on small housing sites. Consequently, an uncertain effect is identified for IIA5. 
</v>
      </c>
      <c r="S36" s="12" t="str">
        <f>IF(J36='Drop downs'!$G$2,B36&amp;": "&amp;K36&amp;"
"," ")</f>
        <v xml:space="preserve"> </v>
      </c>
      <c r="T36" s="12" t="str">
        <f>IF(E36='Drop downs'!$B$6,B36&amp;": "&amp;K36&amp;"","")</f>
        <v/>
      </c>
      <c r="U36" t="str">
        <f>IF(M36&gt;0,B36&amp;":"&amp;M36&amp;"
","")</f>
        <v/>
      </c>
      <c r="V36" t="str">
        <f>IF(N36&gt;0,B36&amp;":"&amp;N36&amp;"
","")</f>
        <v/>
      </c>
    </row>
    <row r="37" spans="1:22" x14ac:dyDescent="0.35">
      <c r="A37" s="317"/>
      <c r="B37" s="308"/>
      <c r="C37" s="3" t="s">
        <v>354</v>
      </c>
      <c r="D37" s="3" t="s">
        <v>250</v>
      </c>
      <c r="E37" s="298"/>
      <c r="F37" s="298"/>
      <c r="G37" s="298"/>
      <c r="H37" s="298"/>
      <c r="I37" s="298"/>
      <c r="J37" s="298"/>
      <c r="K37" s="236"/>
      <c r="L37" s="298"/>
      <c r="M37" s="298"/>
      <c r="N37" s="381"/>
      <c r="R37" s="12"/>
      <c r="S37" s="12"/>
      <c r="T37" s="12"/>
    </row>
    <row r="38" spans="1:22" x14ac:dyDescent="0.35">
      <c r="A38" s="317"/>
      <c r="B38" s="308"/>
      <c r="C38" s="3" t="s">
        <v>355</v>
      </c>
      <c r="D38" s="3" t="s">
        <v>250</v>
      </c>
      <c r="E38" s="298"/>
      <c r="F38" s="298"/>
      <c r="G38" s="298"/>
      <c r="H38" s="298"/>
      <c r="I38" s="298"/>
      <c r="J38" s="298"/>
      <c r="K38" s="236"/>
      <c r="L38" s="298"/>
      <c r="M38" s="298"/>
      <c r="N38" s="381"/>
      <c r="R38" s="12"/>
      <c r="S38" s="12"/>
      <c r="T38" s="12"/>
    </row>
    <row r="39" spans="1:22" ht="29" x14ac:dyDescent="0.35">
      <c r="A39" s="317"/>
      <c r="B39" s="308"/>
      <c r="C39" s="3" t="s">
        <v>356</v>
      </c>
      <c r="D39" s="3" t="s">
        <v>250</v>
      </c>
      <c r="E39" s="298"/>
      <c r="F39" s="298"/>
      <c r="G39" s="298"/>
      <c r="H39" s="298"/>
      <c r="I39" s="298"/>
      <c r="J39" s="298"/>
      <c r="K39" s="236"/>
      <c r="L39" s="298"/>
      <c r="M39" s="298"/>
      <c r="N39" s="381"/>
      <c r="R39" s="12"/>
      <c r="S39" s="12"/>
      <c r="T39" s="12"/>
    </row>
    <row r="40" spans="1:22" ht="29" x14ac:dyDescent="0.35">
      <c r="A40" s="317"/>
      <c r="B40" s="308"/>
      <c r="C40" s="3" t="s">
        <v>357</v>
      </c>
      <c r="D40" s="3" t="s">
        <v>250</v>
      </c>
      <c r="E40" s="298"/>
      <c r="F40" s="298"/>
      <c r="G40" s="298"/>
      <c r="H40" s="298"/>
      <c r="I40" s="298"/>
      <c r="J40" s="298"/>
      <c r="K40" s="236"/>
      <c r="L40" s="298"/>
      <c r="M40" s="298"/>
      <c r="N40" s="381"/>
      <c r="R40" s="12"/>
      <c r="S40" s="12"/>
      <c r="T40" s="12"/>
    </row>
    <row r="41" spans="1:22" ht="74.5" customHeight="1" thickBot="1" x14ac:dyDescent="0.4">
      <c r="A41" s="322"/>
      <c r="B41" s="309"/>
      <c r="C41" s="80" t="s">
        <v>358</v>
      </c>
      <c r="D41" s="80" t="s">
        <v>250</v>
      </c>
      <c r="E41" s="299"/>
      <c r="F41" s="299"/>
      <c r="G41" s="299"/>
      <c r="H41" s="299"/>
      <c r="I41" s="299"/>
      <c r="J41" s="299"/>
      <c r="K41" s="301"/>
      <c r="L41" s="299"/>
      <c r="M41" s="299"/>
      <c r="N41" s="380"/>
      <c r="R41" s="12"/>
      <c r="S41" s="12"/>
      <c r="T41" s="12"/>
    </row>
    <row r="42" spans="1:22" ht="29" x14ac:dyDescent="0.35">
      <c r="A42" s="316" t="s">
        <v>359</v>
      </c>
      <c r="B42" s="307" t="s">
        <v>121</v>
      </c>
      <c r="C42" s="79" t="s">
        <v>360</v>
      </c>
      <c r="D42" s="79" t="s">
        <v>250</v>
      </c>
      <c r="E42" s="310" t="s">
        <v>432</v>
      </c>
      <c r="F42" s="310" t="s">
        <v>419</v>
      </c>
      <c r="G42" s="310" t="s">
        <v>424</v>
      </c>
      <c r="H42" s="310" t="s">
        <v>421</v>
      </c>
      <c r="I42" s="310" t="s">
        <v>436</v>
      </c>
      <c r="J42" s="310" t="s">
        <v>157</v>
      </c>
      <c r="K42" s="319" t="s">
        <v>712</v>
      </c>
      <c r="L42" s="310" t="s">
        <v>254</v>
      </c>
      <c r="M42" s="310"/>
      <c r="N42" s="379"/>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17"/>
      <c r="B43" s="308"/>
      <c r="C43" s="3" t="s">
        <v>361</v>
      </c>
      <c r="D43" s="3" t="s">
        <v>250</v>
      </c>
      <c r="E43" s="298"/>
      <c r="F43" s="298"/>
      <c r="G43" s="298"/>
      <c r="H43" s="298"/>
      <c r="I43" s="298"/>
      <c r="J43" s="298"/>
      <c r="K43" s="236"/>
      <c r="L43" s="298"/>
      <c r="M43" s="298"/>
      <c r="N43" s="381"/>
      <c r="R43" s="12"/>
      <c r="S43" s="12"/>
      <c r="T43" s="12"/>
    </row>
    <row r="44" spans="1:22" x14ac:dyDescent="0.35">
      <c r="A44" s="317"/>
      <c r="B44" s="308"/>
      <c r="C44" s="3" t="s">
        <v>362</v>
      </c>
      <c r="D44" s="3" t="s">
        <v>254</v>
      </c>
      <c r="E44" s="298"/>
      <c r="F44" s="298"/>
      <c r="G44" s="298"/>
      <c r="H44" s="298"/>
      <c r="I44" s="298"/>
      <c r="J44" s="298"/>
      <c r="K44" s="236"/>
      <c r="L44" s="298"/>
      <c r="M44" s="298"/>
      <c r="N44" s="381"/>
      <c r="R44" s="12"/>
      <c r="S44" s="12"/>
      <c r="T44" s="12"/>
    </row>
    <row r="45" spans="1:22" x14ac:dyDescent="0.35">
      <c r="A45" s="317"/>
      <c r="B45" s="308"/>
      <c r="C45" s="3" t="s">
        <v>363</v>
      </c>
      <c r="D45" s="3" t="s">
        <v>254</v>
      </c>
      <c r="E45" s="298"/>
      <c r="F45" s="298"/>
      <c r="G45" s="298"/>
      <c r="H45" s="298"/>
      <c r="I45" s="298"/>
      <c r="J45" s="298"/>
      <c r="K45" s="236"/>
      <c r="L45" s="298"/>
      <c r="M45" s="298"/>
      <c r="N45" s="381"/>
      <c r="R45" s="12"/>
      <c r="S45" s="12"/>
      <c r="T45" s="12"/>
    </row>
    <row r="46" spans="1:22" ht="29.5" thickBot="1" x14ac:dyDescent="0.4">
      <c r="A46" s="322"/>
      <c r="B46" s="309"/>
      <c r="C46" s="80" t="s">
        <v>364</v>
      </c>
      <c r="D46" s="80" t="s">
        <v>254</v>
      </c>
      <c r="E46" s="299"/>
      <c r="F46" s="299"/>
      <c r="G46" s="299"/>
      <c r="H46" s="299"/>
      <c r="I46" s="299"/>
      <c r="J46" s="299"/>
      <c r="K46" s="301"/>
      <c r="L46" s="299"/>
      <c r="M46" s="299"/>
      <c r="N46" s="380"/>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319" t="s">
        <v>661</v>
      </c>
      <c r="L47" s="310" t="s">
        <v>254</v>
      </c>
      <c r="M47" s="310"/>
      <c r="N47" s="379"/>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22"/>
      <c r="B48" s="309"/>
      <c r="C48" s="80" t="s">
        <v>367</v>
      </c>
      <c r="D48" s="80" t="s">
        <v>254</v>
      </c>
      <c r="E48" s="299"/>
      <c r="F48" s="299"/>
      <c r="G48" s="299"/>
      <c r="H48" s="299"/>
      <c r="I48" s="299"/>
      <c r="J48" s="299"/>
      <c r="K48" s="301"/>
      <c r="L48" s="299"/>
      <c r="M48" s="299"/>
      <c r="N48" s="380"/>
      <c r="R48" s="12"/>
      <c r="S48" s="12"/>
      <c r="T48" s="12"/>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661</v>
      </c>
      <c r="L49" s="310" t="s">
        <v>254</v>
      </c>
      <c r="M49" s="310"/>
      <c r="N49" s="379"/>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17"/>
      <c r="B50" s="308"/>
      <c r="C50" s="24" t="s">
        <v>370</v>
      </c>
      <c r="D50" s="24" t="s">
        <v>254</v>
      </c>
      <c r="E50" s="298"/>
      <c r="F50" s="298"/>
      <c r="G50" s="298"/>
      <c r="H50" s="298"/>
      <c r="I50" s="298"/>
      <c r="J50" s="298"/>
      <c r="K50" s="236"/>
      <c r="L50" s="298"/>
      <c r="M50" s="298"/>
      <c r="N50" s="381"/>
      <c r="R50" s="12"/>
      <c r="S50" s="12"/>
      <c r="T50" s="12"/>
    </row>
    <row r="51" spans="1:22" x14ac:dyDescent="0.35">
      <c r="A51" s="317"/>
      <c r="B51" s="308"/>
      <c r="C51" s="97" t="s">
        <v>371</v>
      </c>
      <c r="D51" s="24" t="s">
        <v>254</v>
      </c>
      <c r="E51" s="298"/>
      <c r="F51" s="298"/>
      <c r="G51" s="298"/>
      <c r="H51" s="298"/>
      <c r="I51" s="298"/>
      <c r="J51" s="298"/>
      <c r="K51" s="236"/>
      <c r="L51" s="298"/>
      <c r="M51" s="298"/>
      <c r="N51" s="381"/>
      <c r="R51" s="12"/>
      <c r="S51" s="12"/>
      <c r="T51" s="12"/>
    </row>
    <row r="52" spans="1:22" x14ac:dyDescent="0.35">
      <c r="A52" s="317"/>
      <c r="B52" s="308"/>
      <c r="C52" s="24" t="s">
        <v>372</v>
      </c>
      <c r="D52" s="24" t="s">
        <v>254</v>
      </c>
      <c r="E52" s="298"/>
      <c r="F52" s="298"/>
      <c r="G52" s="298"/>
      <c r="H52" s="298"/>
      <c r="I52" s="298"/>
      <c r="J52" s="298"/>
      <c r="K52" s="236"/>
      <c r="L52" s="298"/>
      <c r="M52" s="298"/>
      <c r="N52" s="381"/>
      <c r="R52" s="12"/>
      <c r="S52" s="12"/>
      <c r="T52" s="12"/>
    </row>
    <row r="53" spans="1:22" ht="15" thickBot="1" x14ac:dyDescent="0.4">
      <c r="A53" s="322"/>
      <c r="B53" s="309"/>
      <c r="C53" s="88" t="s">
        <v>373</v>
      </c>
      <c r="D53" s="88" t="s">
        <v>254</v>
      </c>
      <c r="E53" s="299"/>
      <c r="F53" s="299"/>
      <c r="G53" s="299"/>
      <c r="H53" s="299"/>
      <c r="I53" s="299"/>
      <c r="J53" s="299"/>
      <c r="K53" s="301"/>
      <c r="L53" s="299"/>
      <c r="M53" s="299"/>
      <c r="N53" s="380"/>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661</v>
      </c>
      <c r="L54" s="310" t="s">
        <v>254</v>
      </c>
      <c r="M54" s="310"/>
      <c r="N54" s="379"/>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98"/>
      <c r="N55" s="381"/>
      <c r="R55" s="12"/>
      <c r="S55" s="12"/>
      <c r="T55" s="12"/>
    </row>
    <row r="56" spans="1:22" ht="29.5" thickBot="1" x14ac:dyDescent="0.4">
      <c r="A56" s="322"/>
      <c r="B56" s="309"/>
      <c r="C56" s="90" t="s">
        <v>377</v>
      </c>
      <c r="D56" s="88" t="s">
        <v>254</v>
      </c>
      <c r="E56" s="299"/>
      <c r="F56" s="299"/>
      <c r="G56" s="299"/>
      <c r="H56" s="299"/>
      <c r="I56" s="299"/>
      <c r="J56" s="299"/>
      <c r="K56" s="301"/>
      <c r="L56" s="299"/>
      <c r="M56" s="299"/>
      <c r="N56" s="380"/>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661</v>
      </c>
      <c r="L57" s="310" t="s">
        <v>254</v>
      </c>
      <c r="M57" s="310"/>
      <c r="N57" s="379"/>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17"/>
      <c r="B58" s="308"/>
      <c r="C58" s="24" t="s">
        <v>380</v>
      </c>
      <c r="D58" s="24" t="s">
        <v>254</v>
      </c>
      <c r="E58" s="298"/>
      <c r="F58" s="298"/>
      <c r="G58" s="298"/>
      <c r="H58" s="298"/>
      <c r="I58" s="298"/>
      <c r="J58" s="298"/>
      <c r="K58" s="236"/>
      <c r="L58" s="298"/>
      <c r="M58" s="298"/>
      <c r="N58" s="381"/>
      <c r="R58" s="12"/>
      <c r="S58" s="12"/>
      <c r="T58" s="12"/>
    </row>
    <row r="59" spans="1:22" x14ac:dyDescent="0.35">
      <c r="A59" s="317"/>
      <c r="B59" s="308"/>
      <c r="C59" s="24" t="s">
        <v>381</v>
      </c>
      <c r="D59" s="24" t="s">
        <v>254</v>
      </c>
      <c r="E59" s="298"/>
      <c r="F59" s="298"/>
      <c r="G59" s="298"/>
      <c r="H59" s="298"/>
      <c r="I59" s="298"/>
      <c r="J59" s="298"/>
      <c r="K59" s="236"/>
      <c r="L59" s="298"/>
      <c r="M59" s="298"/>
      <c r="N59" s="381"/>
      <c r="R59" s="12"/>
      <c r="S59" s="12"/>
      <c r="T59" s="12"/>
    </row>
    <row r="60" spans="1:22" x14ac:dyDescent="0.35">
      <c r="A60" s="317"/>
      <c r="B60" s="308"/>
      <c r="C60" s="24" t="s">
        <v>382</v>
      </c>
      <c r="D60" s="24" t="s">
        <v>254</v>
      </c>
      <c r="E60" s="298"/>
      <c r="F60" s="298"/>
      <c r="G60" s="298"/>
      <c r="H60" s="298"/>
      <c r="I60" s="298"/>
      <c r="J60" s="298"/>
      <c r="K60" s="236"/>
      <c r="L60" s="298"/>
      <c r="M60" s="298"/>
      <c r="N60" s="381"/>
      <c r="R60" s="12"/>
      <c r="S60" s="12"/>
      <c r="T60" s="12"/>
    </row>
    <row r="61" spans="1:22" x14ac:dyDescent="0.35">
      <c r="A61" s="317"/>
      <c r="B61" s="308"/>
      <c r="C61" s="24" t="s">
        <v>383</v>
      </c>
      <c r="D61" s="24" t="s">
        <v>254</v>
      </c>
      <c r="E61" s="298"/>
      <c r="F61" s="298"/>
      <c r="G61" s="298"/>
      <c r="H61" s="298"/>
      <c r="I61" s="298"/>
      <c r="J61" s="298"/>
      <c r="K61" s="236"/>
      <c r="L61" s="298"/>
      <c r="M61" s="298"/>
      <c r="N61" s="381"/>
      <c r="R61" s="12"/>
      <c r="S61" s="12"/>
      <c r="T61" s="12"/>
    </row>
    <row r="62" spans="1:22" x14ac:dyDescent="0.35">
      <c r="A62" s="317"/>
      <c r="B62" s="308"/>
      <c r="C62" s="24" t="s">
        <v>384</v>
      </c>
      <c r="D62" s="24" t="s">
        <v>254</v>
      </c>
      <c r="E62" s="298"/>
      <c r="F62" s="298"/>
      <c r="G62" s="298"/>
      <c r="H62" s="298"/>
      <c r="I62" s="298"/>
      <c r="J62" s="298"/>
      <c r="K62" s="236"/>
      <c r="L62" s="298"/>
      <c r="M62" s="298"/>
      <c r="N62" s="381"/>
      <c r="R62" s="12"/>
      <c r="S62" s="12"/>
      <c r="T62" s="12"/>
    </row>
    <row r="63" spans="1:22" ht="29" x14ac:dyDescent="0.35">
      <c r="A63" s="317"/>
      <c r="B63" s="308"/>
      <c r="C63" s="24" t="s">
        <v>385</v>
      </c>
      <c r="D63" s="24" t="s">
        <v>254</v>
      </c>
      <c r="E63" s="298"/>
      <c r="F63" s="298"/>
      <c r="G63" s="298"/>
      <c r="H63" s="298"/>
      <c r="I63" s="298"/>
      <c r="J63" s="298"/>
      <c r="K63" s="236"/>
      <c r="L63" s="298"/>
      <c r="M63" s="298"/>
      <c r="N63" s="381"/>
      <c r="R63" s="12"/>
      <c r="S63" s="12"/>
      <c r="T63" s="12"/>
    </row>
    <row r="64" spans="1:22" ht="15" thickBot="1" x14ac:dyDescent="0.4">
      <c r="A64" s="322"/>
      <c r="B64" s="309"/>
      <c r="C64" s="88" t="s">
        <v>386</v>
      </c>
      <c r="D64" s="88" t="s">
        <v>254</v>
      </c>
      <c r="E64" s="299"/>
      <c r="F64" s="299"/>
      <c r="G64" s="299"/>
      <c r="H64" s="299"/>
      <c r="I64" s="299"/>
      <c r="J64" s="299"/>
      <c r="K64" s="301"/>
      <c r="L64" s="299"/>
      <c r="M64" s="299"/>
      <c r="N64" s="380"/>
      <c r="R64" s="12"/>
      <c r="S64" s="12"/>
      <c r="T64" s="12"/>
    </row>
    <row r="65" spans="1:22" x14ac:dyDescent="0.35">
      <c r="A65" s="316" t="s">
        <v>387</v>
      </c>
      <c r="B65" s="307" t="s">
        <v>126</v>
      </c>
      <c r="C65" s="85" t="s">
        <v>452</v>
      </c>
      <c r="D65" s="86" t="s">
        <v>254</v>
      </c>
      <c r="E65" s="310" t="s">
        <v>418</v>
      </c>
      <c r="F65" s="310" t="s">
        <v>441</v>
      </c>
      <c r="G65" s="310" t="s">
        <v>519</v>
      </c>
      <c r="H65" s="310" t="s">
        <v>477</v>
      </c>
      <c r="I65" s="310" t="s">
        <v>436</v>
      </c>
      <c r="J65" s="310" t="s">
        <v>157</v>
      </c>
      <c r="K65" s="319" t="s">
        <v>713</v>
      </c>
      <c r="L65" s="310" t="s">
        <v>254</v>
      </c>
      <c r="M65" s="310"/>
      <c r="N65" s="379"/>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17"/>
      <c r="B66" s="308"/>
      <c r="C66" s="83" t="s">
        <v>389</v>
      </c>
      <c r="D66" s="24" t="s">
        <v>254</v>
      </c>
      <c r="E66" s="298"/>
      <c r="F66" s="298"/>
      <c r="G66" s="298"/>
      <c r="H66" s="298"/>
      <c r="I66" s="298"/>
      <c r="J66" s="298"/>
      <c r="K66" s="236"/>
      <c r="L66" s="298"/>
      <c r="M66" s="298"/>
      <c r="N66" s="381"/>
      <c r="R66" s="12"/>
      <c r="S66" s="12"/>
      <c r="T66" s="12"/>
    </row>
    <row r="67" spans="1:22" ht="29" x14ac:dyDescent="0.35">
      <c r="A67" s="317"/>
      <c r="B67" s="308"/>
      <c r="C67" s="83" t="s">
        <v>390</v>
      </c>
      <c r="D67" s="24"/>
      <c r="E67" s="298"/>
      <c r="F67" s="298"/>
      <c r="G67" s="298"/>
      <c r="H67" s="298"/>
      <c r="I67" s="298"/>
      <c r="J67" s="298"/>
      <c r="K67" s="236"/>
      <c r="L67" s="298"/>
      <c r="M67" s="298"/>
      <c r="N67" s="381"/>
      <c r="R67" s="12"/>
      <c r="S67" s="12"/>
      <c r="T67" s="12"/>
    </row>
    <row r="68" spans="1:22" x14ac:dyDescent="0.35">
      <c r="A68" s="317"/>
      <c r="B68" s="308"/>
      <c r="C68" s="83" t="s">
        <v>391</v>
      </c>
      <c r="D68" s="24" t="s">
        <v>254</v>
      </c>
      <c r="E68" s="298"/>
      <c r="F68" s="298"/>
      <c r="G68" s="298"/>
      <c r="H68" s="298"/>
      <c r="I68" s="298"/>
      <c r="J68" s="298"/>
      <c r="K68" s="236"/>
      <c r="L68" s="298"/>
      <c r="M68" s="298"/>
      <c r="N68" s="381"/>
      <c r="R68" s="12"/>
      <c r="S68" s="12"/>
      <c r="T68" s="12"/>
    </row>
    <row r="69" spans="1:22" x14ac:dyDescent="0.35">
      <c r="A69" s="317"/>
      <c r="B69" s="308"/>
      <c r="C69" s="83" t="s">
        <v>454</v>
      </c>
      <c r="D69" s="24" t="s">
        <v>254</v>
      </c>
      <c r="E69" s="298"/>
      <c r="F69" s="298"/>
      <c r="G69" s="298"/>
      <c r="H69" s="298"/>
      <c r="I69" s="298"/>
      <c r="J69" s="298"/>
      <c r="K69" s="236"/>
      <c r="L69" s="298"/>
      <c r="M69" s="298"/>
      <c r="N69" s="381"/>
      <c r="R69" s="12"/>
      <c r="S69" s="12"/>
      <c r="T69" s="12"/>
    </row>
    <row r="70" spans="1:22" x14ac:dyDescent="0.35">
      <c r="A70" s="317"/>
      <c r="B70" s="308"/>
      <c r="C70" s="83" t="s">
        <v>393</v>
      </c>
      <c r="D70" s="24" t="s">
        <v>254</v>
      </c>
      <c r="E70" s="298"/>
      <c r="F70" s="298"/>
      <c r="G70" s="298"/>
      <c r="H70" s="298"/>
      <c r="I70" s="298"/>
      <c r="J70" s="298"/>
      <c r="K70" s="236"/>
      <c r="L70" s="298"/>
      <c r="M70" s="298"/>
      <c r="N70" s="381"/>
      <c r="R70" s="12"/>
      <c r="S70" s="12"/>
      <c r="T70" s="12"/>
    </row>
    <row r="71" spans="1:22" ht="15" thickBot="1" x14ac:dyDescent="0.4">
      <c r="A71" s="322"/>
      <c r="B71" s="309"/>
      <c r="C71" s="93" t="s">
        <v>394</v>
      </c>
      <c r="D71" s="88" t="s">
        <v>254</v>
      </c>
      <c r="E71" s="299"/>
      <c r="F71" s="299"/>
      <c r="G71" s="299"/>
      <c r="H71" s="299"/>
      <c r="I71" s="299"/>
      <c r="J71" s="299"/>
      <c r="K71" s="301"/>
      <c r="L71" s="299"/>
      <c r="M71" s="299"/>
      <c r="N71" s="380"/>
      <c r="R71" s="12"/>
      <c r="S71" s="12"/>
      <c r="T71" s="12"/>
    </row>
    <row r="72" spans="1:22" x14ac:dyDescent="0.35">
      <c r="A72" s="316" t="s">
        <v>395</v>
      </c>
      <c r="B72" s="307" t="s">
        <v>127</v>
      </c>
      <c r="C72" s="85" t="s">
        <v>396</v>
      </c>
      <c r="D72" s="86"/>
      <c r="E72" s="310" t="s">
        <v>418</v>
      </c>
      <c r="F72" s="310" t="s">
        <v>441</v>
      </c>
      <c r="G72" s="310" t="s">
        <v>519</v>
      </c>
      <c r="H72" s="310" t="s">
        <v>477</v>
      </c>
      <c r="I72" s="310" t="s">
        <v>436</v>
      </c>
      <c r="J72" s="310" t="s">
        <v>157</v>
      </c>
      <c r="K72" s="311" t="s">
        <v>714</v>
      </c>
      <c r="L72" s="310" t="s">
        <v>254</v>
      </c>
      <c r="M72" s="310"/>
      <c r="N72" s="379"/>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17"/>
      <c r="B73" s="308"/>
      <c r="C73" s="83" t="s">
        <v>397</v>
      </c>
      <c r="D73" s="24" t="s">
        <v>254</v>
      </c>
      <c r="E73" s="298"/>
      <c r="F73" s="298"/>
      <c r="G73" s="298"/>
      <c r="H73" s="298"/>
      <c r="I73" s="298"/>
      <c r="J73" s="298"/>
      <c r="K73" s="312"/>
      <c r="L73" s="298"/>
      <c r="M73" s="298"/>
      <c r="N73" s="381"/>
      <c r="R73" s="12"/>
      <c r="S73" s="12"/>
      <c r="T73" s="12"/>
    </row>
    <row r="74" spans="1:22" ht="30" customHeight="1" x14ac:dyDescent="0.35">
      <c r="A74" s="317"/>
      <c r="B74" s="308"/>
      <c r="C74" s="83" t="s">
        <v>398</v>
      </c>
      <c r="D74" s="24" t="s">
        <v>254</v>
      </c>
      <c r="E74" s="298"/>
      <c r="F74" s="298"/>
      <c r="G74" s="298"/>
      <c r="H74" s="298"/>
      <c r="I74" s="298"/>
      <c r="J74" s="298"/>
      <c r="K74" s="312"/>
      <c r="L74" s="298"/>
      <c r="M74" s="298"/>
      <c r="N74" s="381"/>
      <c r="R74" s="12"/>
      <c r="S74" s="12"/>
      <c r="T74" s="12"/>
    </row>
    <row r="75" spans="1:22" x14ac:dyDescent="0.35">
      <c r="A75" s="317"/>
      <c r="B75" s="308"/>
      <c r="C75" s="83" t="s">
        <v>399</v>
      </c>
      <c r="D75" s="24" t="s">
        <v>254</v>
      </c>
      <c r="E75" s="298"/>
      <c r="F75" s="298"/>
      <c r="G75" s="298"/>
      <c r="H75" s="298"/>
      <c r="I75" s="298"/>
      <c r="J75" s="298"/>
      <c r="K75" s="312"/>
      <c r="L75" s="298"/>
      <c r="M75" s="298"/>
      <c r="N75" s="381"/>
      <c r="R75" s="12"/>
      <c r="S75" s="12"/>
      <c r="T75" s="12"/>
    </row>
    <row r="76" spans="1:22" ht="26.5" customHeight="1" thickBot="1" x14ac:dyDescent="0.4">
      <c r="A76" s="322"/>
      <c r="B76" s="309"/>
      <c r="C76" s="87" t="s">
        <v>400</v>
      </c>
      <c r="D76" s="88" t="s">
        <v>254</v>
      </c>
      <c r="E76" s="299"/>
      <c r="F76" s="299"/>
      <c r="G76" s="299"/>
      <c r="H76" s="299"/>
      <c r="I76" s="299"/>
      <c r="J76" s="299"/>
      <c r="K76" s="313"/>
      <c r="L76" s="299"/>
      <c r="M76" s="299"/>
      <c r="N76" s="380"/>
      <c r="R76" s="12"/>
      <c r="S76" s="12"/>
      <c r="T76" s="12"/>
    </row>
    <row r="77" spans="1:22" x14ac:dyDescent="0.35">
      <c r="A77" s="323" t="s">
        <v>401</v>
      </c>
      <c r="B77" s="307" t="s">
        <v>128</v>
      </c>
      <c r="C77" s="85" t="s">
        <v>402</v>
      </c>
      <c r="D77" s="79" t="s">
        <v>254</v>
      </c>
      <c r="E77" s="310" t="s">
        <v>101</v>
      </c>
      <c r="F77" s="310" t="s">
        <v>101</v>
      </c>
      <c r="G77" s="310" t="s">
        <v>101</v>
      </c>
      <c r="H77" s="310" t="s">
        <v>101</v>
      </c>
      <c r="I77" s="310" t="s">
        <v>101</v>
      </c>
      <c r="J77" s="310" t="s">
        <v>159</v>
      </c>
      <c r="K77" s="319" t="s">
        <v>661</v>
      </c>
      <c r="L77" s="310" t="s">
        <v>254</v>
      </c>
      <c r="M77" s="310"/>
      <c r="N77" s="379"/>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98"/>
      <c r="N78" s="381"/>
      <c r="R78" s="12"/>
      <c r="S78" s="12"/>
      <c r="T78" s="12"/>
    </row>
    <row r="79" spans="1:22" x14ac:dyDescent="0.35">
      <c r="A79" s="305"/>
      <c r="B79" s="308"/>
      <c r="C79" s="83" t="s">
        <v>404</v>
      </c>
      <c r="D79" s="3" t="s">
        <v>254</v>
      </c>
      <c r="E79" s="298"/>
      <c r="F79" s="298"/>
      <c r="G79" s="298"/>
      <c r="H79" s="298"/>
      <c r="I79" s="298"/>
      <c r="J79" s="298"/>
      <c r="K79" s="236"/>
      <c r="L79" s="298"/>
      <c r="M79" s="298"/>
      <c r="N79" s="381"/>
      <c r="R79" s="12"/>
      <c r="S79" s="12"/>
      <c r="T79" s="12"/>
    </row>
    <row r="80" spans="1:22" x14ac:dyDescent="0.35">
      <c r="A80" s="305"/>
      <c r="B80" s="308"/>
      <c r="C80" s="84" t="s">
        <v>405</v>
      </c>
      <c r="D80" s="3" t="s">
        <v>254</v>
      </c>
      <c r="E80" s="298"/>
      <c r="F80" s="298"/>
      <c r="G80" s="298"/>
      <c r="H80" s="298"/>
      <c r="I80" s="298"/>
      <c r="J80" s="298"/>
      <c r="K80" s="236"/>
      <c r="L80" s="298"/>
      <c r="M80" s="298"/>
      <c r="N80" s="381"/>
      <c r="R80" s="12"/>
      <c r="S80" s="12"/>
      <c r="T80" s="12"/>
    </row>
    <row r="81" spans="1:22" ht="29" x14ac:dyDescent="0.35">
      <c r="A81" s="305"/>
      <c r="B81" s="308"/>
      <c r="C81" s="84" t="s">
        <v>406</v>
      </c>
      <c r="D81" s="3" t="s">
        <v>254</v>
      </c>
      <c r="E81" s="298"/>
      <c r="F81" s="298"/>
      <c r="G81" s="298"/>
      <c r="H81" s="298"/>
      <c r="I81" s="298"/>
      <c r="J81" s="298"/>
      <c r="K81" s="236"/>
      <c r="L81" s="298"/>
      <c r="M81" s="298"/>
      <c r="N81" s="381"/>
      <c r="R81" s="12"/>
      <c r="S81" s="12"/>
      <c r="T81" s="12"/>
    </row>
    <row r="82" spans="1:22" ht="29" x14ac:dyDescent="0.35">
      <c r="A82" s="305"/>
      <c r="B82" s="308"/>
      <c r="C82" s="84" t="s">
        <v>407</v>
      </c>
      <c r="D82" s="3" t="s">
        <v>254</v>
      </c>
      <c r="E82" s="298"/>
      <c r="F82" s="298"/>
      <c r="G82" s="298"/>
      <c r="H82" s="298"/>
      <c r="I82" s="298"/>
      <c r="J82" s="298"/>
      <c r="K82" s="236"/>
      <c r="L82" s="298"/>
      <c r="M82" s="298"/>
      <c r="N82" s="381"/>
      <c r="R82" s="12"/>
      <c r="S82" s="12"/>
      <c r="T82" s="12"/>
    </row>
    <row r="83" spans="1:22" ht="15" thickBot="1" x14ac:dyDescent="0.4">
      <c r="A83" s="306"/>
      <c r="B83" s="309"/>
      <c r="C83" s="90" t="s">
        <v>408</v>
      </c>
      <c r="D83" s="80" t="s">
        <v>254</v>
      </c>
      <c r="E83" s="299"/>
      <c r="F83" s="299"/>
      <c r="G83" s="299"/>
      <c r="H83" s="299"/>
      <c r="I83" s="299"/>
      <c r="J83" s="299"/>
      <c r="K83" s="301"/>
      <c r="L83" s="299"/>
      <c r="M83" s="299"/>
      <c r="N83" s="380"/>
      <c r="R83" s="12"/>
      <c r="S83" s="12"/>
      <c r="T83" s="12"/>
    </row>
    <row r="84" spans="1:22" x14ac:dyDescent="0.35">
      <c r="A84" s="323" t="s">
        <v>409</v>
      </c>
      <c r="B84" s="307" t="s">
        <v>129</v>
      </c>
      <c r="C84" s="99" t="s">
        <v>410</v>
      </c>
      <c r="D84" s="79" t="s">
        <v>254</v>
      </c>
      <c r="E84" s="310" t="s">
        <v>101</v>
      </c>
      <c r="F84" s="310" t="s">
        <v>101</v>
      </c>
      <c r="G84" s="310" t="s">
        <v>101</v>
      </c>
      <c r="H84" s="310" t="s">
        <v>101</v>
      </c>
      <c r="I84" s="310" t="s">
        <v>101</v>
      </c>
      <c r="J84" s="310" t="s">
        <v>159</v>
      </c>
      <c r="K84" s="319" t="s">
        <v>661</v>
      </c>
      <c r="L84" s="310" t="s">
        <v>254</v>
      </c>
      <c r="M84" s="310"/>
      <c r="N84" s="379"/>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3" t="s">
        <v>254</v>
      </c>
      <c r="E85" s="298"/>
      <c r="F85" s="298"/>
      <c r="G85" s="298"/>
      <c r="H85" s="298"/>
      <c r="I85" s="298"/>
      <c r="J85" s="298"/>
      <c r="K85" s="236"/>
      <c r="L85" s="298"/>
      <c r="M85" s="298"/>
      <c r="N85" s="381"/>
      <c r="R85" s="12"/>
      <c r="S85" s="12"/>
      <c r="T85" s="12"/>
    </row>
    <row r="86" spans="1:22" x14ac:dyDescent="0.35">
      <c r="A86" s="305"/>
      <c r="B86" s="308"/>
      <c r="C86" s="84" t="s">
        <v>412</v>
      </c>
      <c r="D86" s="3" t="s">
        <v>254</v>
      </c>
      <c r="E86" s="298"/>
      <c r="F86" s="298"/>
      <c r="G86" s="298"/>
      <c r="H86" s="298"/>
      <c r="I86" s="298"/>
      <c r="J86" s="298"/>
      <c r="K86" s="236"/>
      <c r="L86" s="298"/>
      <c r="M86" s="298"/>
      <c r="N86" s="381"/>
      <c r="R86" s="12"/>
      <c r="S86" s="12"/>
      <c r="T86" s="12"/>
    </row>
    <row r="87" spans="1:22" ht="15" thickBot="1" x14ac:dyDescent="0.4">
      <c r="A87" s="306"/>
      <c r="B87" s="309"/>
      <c r="C87" s="87" t="s">
        <v>413</v>
      </c>
      <c r="D87" s="80" t="s">
        <v>254</v>
      </c>
      <c r="E87" s="299"/>
      <c r="F87" s="299"/>
      <c r="G87" s="299"/>
      <c r="H87" s="299"/>
      <c r="I87" s="299"/>
      <c r="J87" s="299"/>
      <c r="K87" s="301"/>
      <c r="L87" s="299"/>
      <c r="M87" s="299"/>
      <c r="N87" s="380"/>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88" t="str">
        <f>R8&amp;R18&amp;R20&amp;R28&amp;R36&amp;R42&amp;R47&amp;R48&amp;R49&amp;R54&amp;R57&amp;R65&amp;R72&amp;R77&amp;R84&amp;R87</f>
        <v xml:space="preserve">IIA5: This alternative is likely to perform very similarly to HO1 as the premise remains the same, bar the exclusion of minor developments from the 25% family dwelling threshold. However, it is noted that a large proportion of sites (47%) are likely to be small (&lt;0.25ha), therefore there is a risk with this alternative that the identified need for additional family homes within the Borough will not be addressed, and could in fact worsen. Without a policy requirement, it is uncertain whether family sized housing would come forward on small housing sites. Consequently, an uncertain effect is identified for IIA5. 
</v>
      </c>
      <c r="B90" s="389"/>
      <c r="C90" s="389"/>
      <c r="D90" s="389"/>
      <c r="E90" s="389"/>
      <c r="F90" s="389"/>
      <c r="G90" s="389"/>
      <c r="H90" s="389"/>
      <c r="I90" s="389"/>
      <c r="J90" s="389"/>
      <c r="K90" s="389"/>
      <c r="L90" s="389"/>
      <c r="M90" s="389"/>
      <c r="N90" s="39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88" t="str">
        <f>S8&amp;S18&amp;S20&amp;S28&amp;S36&amp;S42&amp;S47&amp;S48&amp;S49&amp;S54&amp;S57&amp;S65&amp;S72&amp;S77&amp;S84&amp;S87</f>
        <v xml:space="preserve">              </v>
      </c>
      <c r="B92" s="389"/>
      <c r="C92" s="389"/>
      <c r="D92" s="389"/>
      <c r="E92" s="389"/>
      <c r="F92" s="389"/>
      <c r="G92" s="389"/>
      <c r="H92" s="389"/>
      <c r="I92" s="389"/>
      <c r="J92" s="389"/>
      <c r="K92" s="389"/>
      <c r="L92" s="389"/>
      <c r="M92" s="389"/>
      <c r="N92" s="39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391" t="s">
        <v>670</v>
      </c>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85" t="str">
        <f>U8&amp;U18&amp;U20&amp;U28&amp;U36&amp;U42&amp;U47&amp;U49&amp;U54&amp;U57&amp;U65&amp;U72&amp;U77&amp;U84</f>
        <v/>
      </c>
      <c r="B96" s="386"/>
      <c r="C96" s="386"/>
      <c r="D96" s="386"/>
      <c r="E96" s="386"/>
      <c r="F96" s="386"/>
      <c r="G96" s="386"/>
      <c r="H96" s="386"/>
      <c r="I96" s="386"/>
      <c r="J96" s="386"/>
      <c r="K96" s="386"/>
      <c r="L96" s="386"/>
      <c r="M96" s="386"/>
      <c r="N96" s="387"/>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85" t="str">
        <f>V8&amp;V18&amp;V20&amp;V28&amp;V36&amp;V42&amp;V47&amp;V49&amp;V54&amp;V57&amp;V65&amp;V72&amp;V77&amp;V84</f>
        <v xml:space="preserve">IIA3:The inclusion of wording in criterion B (Flatted Developments) to the effect of ensuring houses on lower floors are prioritised for all residents with mobility difficulties could help to enhance the potential positive effect identified.
IIA4:The inclusion of wording in criterion B (Flatted Developments) to the effect of ensuring houses on lower floors are prioritised for all residents with mobility difficulties could help to enhance the potential positive effect identified. 
</v>
      </c>
      <c r="B98" s="386"/>
      <c r="C98" s="386"/>
      <c r="D98" s="386"/>
      <c r="E98" s="386"/>
      <c r="F98" s="386"/>
      <c r="G98" s="386"/>
      <c r="H98" s="386"/>
      <c r="I98" s="386"/>
      <c r="J98" s="386"/>
      <c r="K98" s="386"/>
      <c r="L98" s="386"/>
      <c r="M98" s="386"/>
      <c r="N98" s="387"/>
    </row>
  </sheetData>
  <sheetProtection algorithmName="SHA-512" hashValue="Kgo0dICR1Cya/jN42E7wyncO7YUKrhyI7Huh2jZHDiVuPai1Jw+dLqugQE50x61MKy1EmhTwgDpYIPQM4RRQ7g==" saltValue="Q810tPjGOGZP7+BDFJRUjA=="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3673" priority="3">
      <formula>$D50="No"</formula>
    </cfRule>
  </conditionalFormatting>
  <conditionalFormatting sqref="C8:D87">
    <cfRule type="expression" dxfId="3672" priority="1">
      <formula>$D8="No"</formula>
    </cfRule>
  </conditionalFormatting>
  <conditionalFormatting sqref="J8 J18 J28 J49 J57 J65 J72 J77 J84">
    <cfRule type="cellIs" dxfId="3671" priority="35" operator="equal">
      <formula>"Significant Negative"</formula>
    </cfRule>
    <cfRule type="cellIs" dxfId="3670" priority="36" operator="equal">
      <formula>"Minor Negative"</formula>
    </cfRule>
    <cfRule type="cellIs" dxfId="3669" priority="37" operator="equal">
      <formula>"Uncertain"</formula>
    </cfRule>
    <cfRule type="cellIs" dxfId="3668" priority="38" operator="equal">
      <formula>"Neutral"</formula>
    </cfRule>
    <cfRule type="cellIs" dxfId="3667" priority="39" operator="equal">
      <formula>"Minor Positive"</formula>
    </cfRule>
    <cfRule type="cellIs" dxfId="3666" priority="40" operator="equal">
      <formula>"Significant Positive"</formula>
    </cfRule>
  </conditionalFormatting>
  <conditionalFormatting sqref="J20">
    <cfRule type="cellIs" dxfId="3665" priority="28" operator="equal">
      <formula>"Significant Positive"</formula>
    </cfRule>
    <cfRule type="cellIs" dxfId="3664" priority="23" operator="equal">
      <formula>"Significant Negative"</formula>
    </cfRule>
    <cfRule type="cellIs" dxfId="3663" priority="24" operator="equal">
      <formula>"Minor Negative"</formula>
    </cfRule>
    <cfRule type="cellIs" dxfId="3662" priority="25" operator="equal">
      <formula>"Uncertain"</formula>
    </cfRule>
    <cfRule type="cellIs" dxfId="3661" priority="26" operator="equal">
      <formula>"Neutral"</formula>
    </cfRule>
    <cfRule type="cellIs" dxfId="3660" priority="27" operator="equal">
      <formula>"Minor Positive"</formula>
    </cfRule>
  </conditionalFormatting>
  <conditionalFormatting sqref="J36">
    <cfRule type="cellIs" dxfId="3659" priority="17" operator="equal">
      <formula>"Significant Negative"</formula>
    </cfRule>
    <cfRule type="cellIs" dxfId="3658" priority="18" operator="equal">
      <formula>"Minor Negative"</formula>
    </cfRule>
    <cfRule type="cellIs" dxfId="3657" priority="19" operator="equal">
      <formula>"Uncertain"</formula>
    </cfRule>
    <cfRule type="cellIs" dxfId="3656" priority="20" operator="equal">
      <formula>"Neutral"</formula>
    </cfRule>
    <cfRule type="cellIs" dxfId="3655" priority="21" operator="equal">
      <formula>"Minor Positive"</formula>
    </cfRule>
    <cfRule type="cellIs" dxfId="3654" priority="22" operator="equal">
      <formula>"Significant Positive"</formula>
    </cfRule>
  </conditionalFormatting>
  <conditionalFormatting sqref="J42">
    <cfRule type="cellIs" dxfId="3653" priority="11" operator="equal">
      <formula>"Significant Negative"</formula>
    </cfRule>
    <cfRule type="cellIs" dxfId="3652" priority="12" operator="equal">
      <formula>"Minor Negative"</formula>
    </cfRule>
    <cfRule type="cellIs" dxfId="3651" priority="13" operator="equal">
      <formula>"Uncertain"</formula>
    </cfRule>
    <cfRule type="cellIs" dxfId="3650" priority="14" operator="equal">
      <formula>"Neutral"</formula>
    </cfRule>
    <cfRule type="cellIs" dxfId="3649" priority="15" operator="equal">
      <formula>"Minor Positive"</formula>
    </cfRule>
    <cfRule type="cellIs" dxfId="3648" priority="16" operator="equal">
      <formula>"Significant Positive"</formula>
    </cfRule>
  </conditionalFormatting>
  <conditionalFormatting sqref="J47">
    <cfRule type="cellIs" dxfId="3647" priority="29" operator="equal">
      <formula>"Significant Negative"</formula>
    </cfRule>
    <cfRule type="cellIs" dxfId="3646" priority="30" operator="equal">
      <formula>"Minor Negative"</formula>
    </cfRule>
    <cfRule type="cellIs" dxfId="3645" priority="31" operator="equal">
      <formula>"Uncertain"</formula>
    </cfRule>
    <cfRule type="cellIs" dxfId="3644" priority="32" operator="equal">
      <formula>"Neutral"</formula>
    </cfRule>
    <cfRule type="cellIs" dxfId="3643" priority="33" operator="equal">
      <formula>"Minor Positive"</formula>
    </cfRule>
    <cfRule type="cellIs" dxfId="3642" priority="34" operator="equal">
      <formula>"Significant Positive"</formula>
    </cfRule>
  </conditionalFormatting>
  <conditionalFormatting sqref="J54">
    <cfRule type="cellIs" dxfId="3641" priority="5" operator="equal">
      <formula>"Significant Negative"</formula>
    </cfRule>
    <cfRule type="cellIs" dxfId="3640" priority="6" operator="equal">
      <formula>"Minor Negative"</formula>
    </cfRule>
    <cfRule type="cellIs" dxfId="3639" priority="7" operator="equal">
      <formula>"Uncertain"</formula>
    </cfRule>
    <cfRule type="cellIs" dxfId="3638" priority="8" operator="equal">
      <formula>"Neutral"</formula>
    </cfRule>
    <cfRule type="cellIs" dxfId="3637" priority="9" operator="equal">
      <formula>"Minor Positive"</formula>
    </cfRule>
    <cfRule type="cellIs" dxfId="3636" priority="10" operator="equal">
      <formula>"Significant Positive"</formula>
    </cfRule>
  </conditionalFormatting>
  <pageMargins left="0.7" right="0.7" top="0.75" bottom="0.75" header="0.3" footer="0.3"/>
  <pageSetup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62E11-8B2F-47CD-884E-7D50C2CA5F39}">
  <sheetPr codeName="Sheet2"/>
  <dimension ref="B2:O37"/>
  <sheetViews>
    <sheetView zoomScale="60" zoomScaleNormal="60" workbookViewId="0">
      <selection activeCell="V77" sqref="V77"/>
    </sheetView>
  </sheetViews>
  <sheetFormatPr defaultColWidth="8.81640625" defaultRowHeight="14.5" x14ac:dyDescent="0.35"/>
  <cols>
    <col min="1" max="1" width="8.81640625" style="33"/>
    <col min="2" max="2" width="27.453125" style="33" customWidth="1"/>
    <col min="3" max="3" width="60.54296875" style="33" customWidth="1"/>
    <col min="4" max="7" width="8.81640625" style="33"/>
    <col min="8" max="8" width="8.81640625" style="43"/>
    <col min="9" max="9" width="62.54296875" style="33" customWidth="1"/>
    <col min="10" max="10" width="53.453125" style="33" customWidth="1"/>
    <col min="11" max="14" width="8.81640625" style="33"/>
    <col min="15" max="15" width="56.54296875" style="33" customWidth="1"/>
    <col min="16" max="16384" width="8.81640625" style="33"/>
  </cols>
  <sheetData>
    <row r="2" spans="2:15" ht="15" thickBot="1" x14ac:dyDescent="0.4"/>
    <row r="3" spans="2:15" ht="63" customHeight="1" thickBot="1" x14ac:dyDescent="0.4">
      <c r="B3" s="243" t="s">
        <v>65</v>
      </c>
      <c r="C3" s="244"/>
      <c r="H3" s="243" t="s">
        <v>66</v>
      </c>
      <c r="I3" s="245"/>
      <c r="J3" s="244"/>
    </row>
    <row r="4" spans="2:15" ht="26.25" customHeight="1" thickBot="1" x14ac:dyDescent="0.4">
      <c r="B4" s="35" t="s">
        <v>67</v>
      </c>
      <c r="C4" s="36" t="s">
        <v>68</v>
      </c>
      <c r="H4" s="44" t="s">
        <v>69</v>
      </c>
      <c r="I4" s="38" t="s">
        <v>70</v>
      </c>
      <c r="J4" s="38" t="s">
        <v>71</v>
      </c>
    </row>
    <row r="5" spans="2:15" ht="55" customHeight="1" thickBot="1" x14ac:dyDescent="0.4">
      <c r="B5" s="37" t="s">
        <v>72</v>
      </c>
      <c r="C5" s="39" t="s">
        <v>73</v>
      </c>
      <c r="H5" s="246" t="s">
        <v>74</v>
      </c>
      <c r="I5" s="237" t="s">
        <v>75</v>
      </c>
      <c r="J5" s="240" t="s">
        <v>76</v>
      </c>
    </row>
    <row r="6" spans="2:15" ht="31.5" customHeight="1" thickBot="1" x14ac:dyDescent="0.4">
      <c r="B6" s="37" t="s">
        <v>77</v>
      </c>
      <c r="C6" s="39" t="s">
        <v>78</v>
      </c>
      <c r="H6" s="247"/>
      <c r="I6" s="238"/>
      <c r="J6" s="241"/>
    </row>
    <row r="7" spans="2:15" ht="36.65" customHeight="1" thickBot="1" x14ac:dyDescent="0.4">
      <c r="B7" s="37" t="s">
        <v>79</v>
      </c>
      <c r="C7" s="39" t="s">
        <v>80</v>
      </c>
      <c r="H7" s="247"/>
      <c r="I7" s="238"/>
      <c r="J7" s="241"/>
    </row>
    <row r="8" spans="2:15" x14ac:dyDescent="0.35">
      <c r="B8" s="237" t="s">
        <v>81</v>
      </c>
      <c r="C8" s="40" t="s">
        <v>82</v>
      </c>
      <c r="H8" s="247"/>
      <c r="I8" s="238"/>
      <c r="J8" s="241"/>
    </row>
    <row r="9" spans="2:15" ht="20.149999999999999" customHeight="1" x14ac:dyDescent="0.35">
      <c r="B9" s="238"/>
      <c r="C9" s="41" t="s">
        <v>83</v>
      </c>
      <c r="H9" s="247"/>
      <c r="I9" s="238"/>
      <c r="J9" s="241"/>
    </row>
    <row r="10" spans="2:15" ht="28.5" customHeight="1" x14ac:dyDescent="0.35">
      <c r="B10" s="238"/>
      <c r="C10" s="41" t="s">
        <v>84</v>
      </c>
      <c r="H10" s="247"/>
      <c r="I10" s="238"/>
      <c r="J10" s="241"/>
    </row>
    <row r="11" spans="2:15" ht="31" customHeight="1" thickBot="1" x14ac:dyDescent="0.4">
      <c r="B11" s="239"/>
      <c r="C11" s="183" t="s">
        <v>85</v>
      </c>
      <c r="H11" s="247"/>
      <c r="I11" s="238"/>
      <c r="J11" s="241"/>
      <c r="O11" s="34"/>
    </row>
    <row r="12" spans="2:15" ht="25.5" thickBot="1" x14ac:dyDescent="0.4">
      <c r="B12" s="237" t="s">
        <v>39</v>
      </c>
      <c r="C12" s="40" t="s">
        <v>86</v>
      </c>
      <c r="H12" s="248"/>
      <c r="I12" s="239"/>
      <c r="J12" s="242"/>
    </row>
    <row r="13" spans="2:15" x14ac:dyDescent="0.35">
      <c r="B13" s="238"/>
      <c r="C13" s="41" t="s">
        <v>87</v>
      </c>
      <c r="H13" s="252" t="s">
        <v>88</v>
      </c>
      <c r="I13" s="237" t="s">
        <v>89</v>
      </c>
      <c r="J13" s="240" t="s">
        <v>90</v>
      </c>
    </row>
    <row r="14" spans="2:15" x14ac:dyDescent="0.35">
      <c r="B14" s="238"/>
      <c r="C14" s="41" t="s">
        <v>91</v>
      </c>
      <c r="H14" s="253"/>
      <c r="I14" s="238"/>
      <c r="J14" s="241"/>
    </row>
    <row r="15" spans="2:15" ht="15" thickBot="1" x14ac:dyDescent="0.4">
      <c r="B15" s="239"/>
      <c r="C15" s="42" t="s">
        <v>92</v>
      </c>
      <c r="H15" s="253"/>
      <c r="I15" s="238"/>
      <c r="J15" s="241"/>
    </row>
    <row r="16" spans="2:15" ht="25" x14ac:dyDescent="0.35">
      <c r="B16" s="237" t="s">
        <v>93</v>
      </c>
      <c r="C16" s="40" t="s">
        <v>94</v>
      </c>
      <c r="H16" s="253"/>
      <c r="I16" s="238"/>
      <c r="J16" s="241"/>
    </row>
    <row r="17" spans="2:10" ht="20.5" customHeight="1" x14ac:dyDescent="0.35">
      <c r="B17" s="238"/>
      <c r="C17" s="41" t="s">
        <v>95</v>
      </c>
      <c r="H17" s="253"/>
      <c r="I17" s="238"/>
      <c r="J17" s="241"/>
    </row>
    <row r="18" spans="2:10" ht="20.149999999999999" customHeight="1" x14ac:dyDescent="0.35">
      <c r="B18" s="238"/>
      <c r="C18" s="41" t="s">
        <v>96</v>
      </c>
      <c r="H18" s="253"/>
      <c r="I18" s="238"/>
      <c r="J18" s="241"/>
    </row>
    <row r="19" spans="2:10" ht="23.5" customHeight="1" thickBot="1" x14ac:dyDescent="0.4">
      <c r="B19" s="239"/>
      <c r="C19" s="42" t="s">
        <v>97</v>
      </c>
      <c r="H19" s="254"/>
      <c r="I19" s="239"/>
      <c r="J19" s="242"/>
    </row>
    <row r="20" spans="2:10" ht="38.5" thickBot="1" x14ac:dyDescent="0.4">
      <c r="B20" s="37" t="s">
        <v>98</v>
      </c>
      <c r="C20" s="39" t="s">
        <v>99</v>
      </c>
      <c r="H20" s="45">
        <v>0</v>
      </c>
      <c r="I20" s="38" t="s">
        <v>100</v>
      </c>
      <c r="J20" s="39" t="s">
        <v>101</v>
      </c>
    </row>
    <row r="21" spans="2:10" ht="38" thickBot="1" x14ac:dyDescent="0.4">
      <c r="B21" s="37" t="s">
        <v>102</v>
      </c>
      <c r="C21" s="39" t="s">
        <v>103</v>
      </c>
      <c r="H21" s="46" t="s">
        <v>104</v>
      </c>
      <c r="I21" s="38" t="s">
        <v>105</v>
      </c>
      <c r="J21" s="39" t="s">
        <v>101</v>
      </c>
    </row>
    <row r="22" spans="2:10" ht="59.15" customHeight="1" thickBot="1" x14ac:dyDescent="0.4">
      <c r="B22" s="37" t="s">
        <v>106</v>
      </c>
      <c r="C22" s="39" t="s">
        <v>107</v>
      </c>
      <c r="H22" s="255" t="s">
        <v>108</v>
      </c>
      <c r="I22" s="237" t="s">
        <v>109</v>
      </c>
      <c r="J22" s="240" t="s">
        <v>110</v>
      </c>
    </row>
    <row r="23" spans="2:10" x14ac:dyDescent="0.35">
      <c r="H23" s="256"/>
      <c r="I23" s="238"/>
      <c r="J23" s="241"/>
    </row>
    <row r="24" spans="2:10" x14ac:dyDescent="0.35">
      <c r="H24" s="256"/>
      <c r="I24" s="238"/>
      <c r="J24" s="241"/>
    </row>
    <row r="25" spans="2:10" x14ac:dyDescent="0.35">
      <c r="H25" s="256"/>
      <c r="I25" s="238"/>
      <c r="J25" s="241"/>
    </row>
    <row r="26" spans="2:10" x14ac:dyDescent="0.35">
      <c r="H26" s="256"/>
      <c r="I26" s="238"/>
      <c r="J26" s="241"/>
    </row>
    <row r="27" spans="2:10" ht="15" thickBot="1" x14ac:dyDescent="0.4">
      <c r="H27" s="257"/>
      <c r="I27" s="239"/>
      <c r="J27" s="242"/>
    </row>
    <row r="28" spans="2:10" x14ac:dyDescent="0.35">
      <c r="H28" s="249" t="s">
        <v>111</v>
      </c>
      <c r="I28" s="237" t="s">
        <v>112</v>
      </c>
      <c r="J28" s="240" t="s">
        <v>113</v>
      </c>
    </row>
    <row r="29" spans="2:10" x14ac:dyDescent="0.35">
      <c r="H29" s="250"/>
      <c r="I29" s="238"/>
      <c r="J29" s="241"/>
    </row>
    <row r="30" spans="2:10" x14ac:dyDescent="0.35">
      <c r="H30" s="250"/>
      <c r="I30" s="238"/>
      <c r="J30" s="241"/>
    </row>
    <row r="31" spans="2:10" x14ac:dyDescent="0.35">
      <c r="H31" s="250"/>
      <c r="I31" s="238"/>
      <c r="J31" s="241"/>
    </row>
    <row r="32" spans="2:10" x14ac:dyDescent="0.35">
      <c r="H32" s="250"/>
      <c r="I32" s="238"/>
      <c r="J32" s="241"/>
    </row>
    <row r="33" spans="8:10" x14ac:dyDescent="0.35">
      <c r="H33" s="250"/>
      <c r="I33" s="238"/>
      <c r="J33" s="241"/>
    </row>
    <row r="34" spans="8:10" ht="27.65" customHeight="1" x14ac:dyDescent="0.35">
      <c r="H34" s="250"/>
      <c r="I34" s="238"/>
      <c r="J34" s="241"/>
    </row>
    <row r="35" spans="8:10" x14ac:dyDescent="0.35">
      <c r="H35" s="250"/>
      <c r="I35" s="238"/>
      <c r="J35" s="241"/>
    </row>
    <row r="36" spans="8:10" ht="26.15" customHeight="1" x14ac:dyDescent="0.35">
      <c r="H36" s="250"/>
      <c r="I36" s="238"/>
      <c r="J36" s="241"/>
    </row>
    <row r="37" spans="8:10" ht="69" customHeight="1" thickBot="1" x14ac:dyDescent="0.4">
      <c r="H37" s="251"/>
      <c r="I37" s="239"/>
      <c r="J37" s="242"/>
    </row>
  </sheetData>
  <sheetProtection algorithmName="SHA-512" hashValue="7u6+sB/Pqj6ChQl70mkaTAA92JzpqmUt5KLliP4aCvkwGitjPuwxm3aFZTKZmZL8qKcaDJEQ4flTSP2Hofut7A==" saltValue="ZBUJI1oCgXc8sliJ6o0H4A==" spinCount="100000" sheet="1" objects="1" scenarios="1"/>
  <mergeCells count="17">
    <mergeCell ref="H28:H37"/>
    <mergeCell ref="I28:I37"/>
    <mergeCell ref="J28:J37"/>
    <mergeCell ref="J22:J27"/>
    <mergeCell ref="J13:J19"/>
    <mergeCell ref="H13:H19"/>
    <mergeCell ref="I13:I19"/>
    <mergeCell ref="H22:H27"/>
    <mergeCell ref="B16:B19"/>
    <mergeCell ref="J5:J12"/>
    <mergeCell ref="B3:C3"/>
    <mergeCell ref="I22:I27"/>
    <mergeCell ref="H3:J3"/>
    <mergeCell ref="H5:H12"/>
    <mergeCell ref="I5:I12"/>
    <mergeCell ref="B8:B11"/>
    <mergeCell ref="B12:B15"/>
  </mergeCells>
  <pageMargins left="0.7" right="0.7" top="0.75" bottom="0.75" header="0.3" footer="0.3"/>
  <pageSetup orientation="portrait" horizontalDpi="4294967293" verticalDpi="4294967293"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0DBD2-C248-428B-82E7-9C0C5AA7BE50}">
  <sheetPr codeName="Sheet125">
    <tabColor theme="4" tint="0.79998168889431442"/>
  </sheetPr>
  <dimension ref="A1:V98"/>
  <sheetViews>
    <sheetView zoomScale="110" zoomScaleNormal="110" workbookViewId="0">
      <pane xSplit="4" ySplit="7" topLeftCell="J19" activePane="bottomRight" state="frozen"/>
      <selection pane="topRight" activeCell="D33" sqref="D33"/>
      <selection pane="bottomLeft" activeCell="D33" sqref="D33"/>
      <selection pane="bottomRight" activeCell="D33" sqref="D33"/>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730</v>
      </c>
      <c r="D1" s="263"/>
      <c r="E1" s="263"/>
      <c r="F1" s="264"/>
      <c r="G1" s="16"/>
      <c r="I1" s="7"/>
      <c r="J1" s="7"/>
      <c r="K1" s="7"/>
    </row>
    <row r="2" spans="1:22" x14ac:dyDescent="0.35">
      <c r="A2" s="74" t="s">
        <v>29</v>
      </c>
      <c r="B2" s="9"/>
      <c r="C2" s="263" t="s">
        <v>731</v>
      </c>
      <c r="D2" s="263"/>
      <c r="E2" s="263"/>
      <c r="F2" s="264"/>
      <c r="I2" s="8"/>
      <c r="J2" s="8"/>
      <c r="K2" s="8"/>
    </row>
    <row r="3" spans="1:22" ht="61.5" customHeight="1" x14ac:dyDescent="0.35">
      <c r="A3" s="75" t="s">
        <v>30</v>
      </c>
      <c r="B3" s="4"/>
      <c r="C3" s="263" t="s">
        <v>732</v>
      </c>
      <c r="D3" s="263"/>
      <c r="E3" s="263"/>
      <c r="F3" s="264"/>
      <c r="I3" s="8"/>
      <c r="J3" s="8"/>
      <c r="K3" s="8"/>
    </row>
    <row r="4" spans="1:22" ht="17.25" customHeight="1" x14ac:dyDescent="0.35">
      <c r="A4" s="75" t="s">
        <v>31</v>
      </c>
      <c r="B4" s="17"/>
      <c r="C4" s="229" t="s">
        <v>530</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47"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661</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c r="F10" s="326"/>
      <c r="G10" s="326"/>
      <c r="H10" s="326"/>
      <c r="I10" s="326"/>
      <c r="J10" s="298"/>
      <c r="K10" s="236"/>
      <c r="L10" s="298"/>
      <c r="M10" s="298"/>
      <c r="N10" s="340"/>
      <c r="R10" s="12"/>
      <c r="S10" s="12"/>
      <c r="T10" s="12"/>
    </row>
    <row r="11" spans="1:22" x14ac:dyDescent="0.35">
      <c r="A11" s="317"/>
      <c r="B11" s="328"/>
      <c r="C11" s="24" t="s">
        <v>324</v>
      </c>
      <c r="D11" s="24" t="s">
        <v>254</v>
      </c>
      <c r="E11" s="326"/>
      <c r="F11" s="326"/>
      <c r="G11" s="326"/>
      <c r="H11" s="326"/>
      <c r="I11" s="326"/>
      <c r="J11" s="298"/>
      <c r="K11" s="236"/>
      <c r="L11" s="298"/>
      <c r="M11" s="298"/>
      <c r="N11" s="340"/>
      <c r="R11" s="12"/>
      <c r="S11" s="12"/>
      <c r="T11" s="12"/>
    </row>
    <row r="12" spans="1:22" x14ac:dyDescent="0.35">
      <c r="A12" s="317"/>
      <c r="B12" s="328"/>
      <c r="C12" s="24" t="s">
        <v>325</v>
      </c>
      <c r="D12" s="24" t="s">
        <v>254</v>
      </c>
      <c r="E12" s="326"/>
      <c r="F12" s="326"/>
      <c r="G12" s="326"/>
      <c r="H12" s="326"/>
      <c r="I12" s="326"/>
      <c r="J12" s="298"/>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x14ac:dyDescent="0.35">
      <c r="A14" s="317"/>
      <c r="B14" s="328"/>
      <c r="C14" s="24" t="s">
        <v>327</v>
      </c>
      <c r="D14" s="24" t="s">
        <v>254</v>
      </c>
      <c r="E14" s="326"/>
      <c r="F14" s="326"/>
      <c r="G14" s="326"/>
      <c r="H14" s="326"/>
      <c r="I14" s="326"/>
      <c r="J14" s="298"/>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254</v>
      </c>
      <c r="E16" s="326"/>
      <c r="F16" s="326"/>
      <c r="G16" s="326"/>
      <c r="H16" s="326"/>
      <c r="I16" s="326"/>
      <c r="J16" s="298"/>
      <c r="K16" s="236"/>
      <c r="L16" s="298"/>
      <c r="M16" s="298"/>
      <c r="N16" s="340"/>
      <c r="R16" s="12"/>
      <c r="S16" s="12"/>
      <c r="T16" s="12"/>
    </row>
    <row r="17" spans="1:22" ht="15" thickBot="1" x14ac:dyDescent="0.4">
      <c r="A17" s="322"/>
      <c r="B17" s="396"/>
      <c r="C17" s="88" t="s">
        <v>330</v>
      </c>
      <c r="D17" s="88" t="s">
        <v>254</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661</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254</v>
      </c>
      <c r="E19" s="299"/>
      <c r="F19" s="299"/>
      <c r="G19" s="299"/>
      <c r="H19" s="299"/>
      <c r="I19" s="299"/>
      <c r="J19" s="299"/>
      <c r="K19" s="301"/>
      <c r="L19" s="299"/>
      <c r="M19" s="299"/>
      <c r="N19" s="380"/>
      <c r="R19" s="12"/>
      <c r="S19" s="12"/>
      <c r="T19" s="12"/>
    </row>
    <row r="20" spans="1:22" ht="72.5" x14ac:dyDescent="0.35">
      <c r="A20" s="316" t="s">
        <v>334</v>
      </c>
      <c r="B20" s="307" t="s">
        <v>118</v>
      </c>
      <c r="C20" s="79" t="s">
        <v>335</v>
      </c>
      <c r="D20" s="86" t="s">
        <v>250</v>
      </c>
      <c r="E20" s="310" t="s">
        <v>432</v>
      </c>
      <c r="F20" s="310" t="s">
        <v>441</v>
      </c>
      <c r="G20" s="310" t="s">
        <v>519</v>
      </c>
      <c r="H20" s="310" t="s">
        <v>477</v>
      </c>
      <c r="I20" s="310" t="s">
        <v>436</v>
      </c>
      <c r="J20" s="310" t="s">
        <v>157</v>
      </c>
      <c r="K20" s="319" t="s">
        <v>733</v>
      </c>
      <c r="L20" s="310" t="s">
        <v>254</v>
      </c>
      <c r="M20" s="310"/>
      <c r="N20" s="379"/>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17"/>
      <c r="B21" s="308"/>
      <c r="C21" s="3" t="s">
        <v>336</v>
      </c>
      <c r="D21" s="24" t="s">
        <v>254</v>
      </c>
      <c r="E21" s="298"/>
      <c r="F21" s="298"/>
      <c r="G21" s="298"/>
      <c r="H21" s="298"/>
      <c r="I21" s="298"/>
      <c r="J21" s="298"/>
      <c r="K21" s="236"/>
      <c r="L21" s="298"/>
      <c r="M21" s="298"/>
      <c r="N21" s="381"/>
      <c r="R21" s="12"/>
      <c r="S21" s="12"/>
      <c r="T21" s="12"/>
    </row>
    <row r="22" spans="1:22" ht="14.5" customHeight="1" x14ac:dyDescent="0.35">
      <c r="A22" s="317"/>
      <c r="B22" s="308"/>
      <c r="C22" s="3" t="s">
        <v>337</v>
      </c>
      <c r="D22" s="24" t="s">
        <v>254</v>
      </c>
      <c r="E22" s="298"/>
      <c r="F22" s="298"/>
      <c r="G22" s="298"/>
      <c r="H22" s="298"/>
      <c r="I22" s="298"/>
      <c r="J22" s="298"/>
      <c r="K22" s="236"/>
      <c r="L22" s="298"/>
      <c r="M22" s="298"/>
      <c r="N22" s="381"/>
      <c r="R22" s="12"/>
      <c r="S22" s="12"/>
      <c r="T22" s="12"/>
    </row>
    <row r="23" spans="1:22" x14ac:dyDescent="0.35">
      <c r="A23" s="317"/>
      <c r="B23" s="308"/>
      <c r="C23" s="3" t="s">
        <v>338</v>
      </c>
      <c r="D23" s="24" t="s">
        <v>254</v>
      </c>
      <c r="E23" s="298"/>
      <c r="F23" s="298"/>
      <c r="G23" s="298"/>
      <c r="H23" s="298"/>
      <c r="I23" s="298"/>
      <c r="J23" s="298"/>
      <c r="K23" s="236"/>
      <c r="L23" s="298"/>
      <c r="M23" s="298"/>
      <c r="N23" s="381"/>
      <c r="R23" s="12"/>
      <c r="S23" s="12"/>
      <c r="T23" s="12"/>
    </row>
    <row r="24" spans="1:22" ht="14.5" customHeight="1" x14ac:dyDescent="0.35">
      <c r="A24" s="317"/>
      <c r="B24" s="308"/>
      <c r="C24" s="3" t="s">
        <v>339</v>
      </c>
      <c r="D24" s="24" t="s">
        <v>254</v>
      </c>
      <c r="E24" s="298"/>
      <c r="F24" s="298"/>
      <c r="G24" s="298"/>
      <c r="H24" s="298"/>
      <c r="I24" s="298"/>
      <c r="J24" s="298"/>
      <c r="K24" s="236"/>
      <c r="L24" s="298"/>
      <c r="M24" s="298"/>
      <c r="N24" s="381"/>
      <c r="R24" s="12"/>
      <c r="S24" s="12"/>
      <c r="T24" s="12"/>
    </row>
    <row r="25" spans="1:22" ht="29" x14ac:dyDescent="0.35">
      <c r="A25" s="317"/>
      <c r="B25" s="308"/>
      <c r="C25" s="3" t="s">
        <v>340</v>
      </c>
      <c r="D25" s="24" t="s">
        <v>254</v>
      </c>
      <c r="E25" s="298"/>
      <c r="F25" s="298"/>
      <c r="G25" s="298"/>
      <c r="H25" s="298"/>
      <c r="I25" s="298"/>
      <c r="J25" s="298"/>
      <c r="K25" s="236"/>
      <c r="L25" s="298"/>
      <c r="M25" s="298"/>
      <c r="N25" s="381"/>
      <c r="R25" s="12"/>
      <c r="S25" s="12"/>
      <c r="T25" s="12"/>
    </row>
    <row r="26" spans="1:22" ht="14.5" customHeight="1" x14ac:dyDescent="0.35">
      <c r="A26" s="317"/>
      <c r="B26" s="308"/>
      <c r="C26" s="3" t="s">
        <v>341</v>
      </c>
      <c r="D26" s="24" t="s">
        <v>254</v>
      </c>
      <c r="E26" s="298"/>
      <c r="F26" s="298"/>
      <c r="G26" s="298"/>
      <c r="H26" s="298"/>
      <c r="I26" s="298"/>
      <c r="J26" s="298"/>
      <c r="K26" s="236"/>
      <c r="L26" s="298"/>
      <c r="M26" s="298"/>
      <c r="N26" s="381"/>
      <c r="R26" s="12"/>
      <c r="S26" s="12"/>
      <c r="T26" s="12"/>
    </row>
    <row r="27" spans="1:22" ht="29.5" thickBot="1" x14ac:dyDescent="0.4">
      <c r="A27" s="322"/>
      <c r="B27" s="309"/>
      <c r="C27" s="80" t="s">
        <v>342</v>
      </c>
      <c r="D27" s="88" t="s">
        <v>250</v>
      </c>
      <c r="E27" s="299"/>
      <c r="F27" s="299"/>
      <c r="G27" s="299"/>
      <c r="H27" s="299"/>
      <c r="I27" s="299"/>
      <c r="J27" s="299"/>
      <c r="K27" s="301"/>
      <c r="L27" s="299"/>
      <c r="M27" s="299"/>
      <c r="N27" s="380"/>
      <c r="R27" s="12"/>
      <c r="S27" s="12"/>
      <c r="T27" s="12"/>
    </row>
    <row r="28" spans="1:22" ht="29" x14ac:dyDescent="0.35">
      <c r="A28" s="316" t="s">
        <v>343</v>
      </c>
      <c r="B28" s="307" t="s">
        <v>119</v>
      </c>
      <c r="C28" s="85" t="s">
        <v>344</v>
      </c>
      <c r="D28" s="79" t="s">
        <v>250</v>
      </c>
      <c r="E28" s="310" t="s">
        <v>418</v>
      </c>
      <c r="F28" s="310" t="s">
        <v>441</v>
      </c>
      <c r="G28" s="310" t="s">
        <v>424</v>
      </c>
      <c r="H28" s="310" t="s">
        <v>477</v>
      </c>
      <c r="I28" s="310" t="s">
        <v>436</v>
      </c>
      <c r="J28" s="310" t="s">
        <v>157</v>
      </c>
      <c r="K28" s="319" t="s">
        <v>734</v>
      </c>
      <c r="L28" s="310" t="s">
        <v>254</v>
      </c>
      <c r="M28" s="310"/>
      <c r="N28" s="374" t="s">
        <v>735</v>
      </c>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xml:space="preserve">IIA4:It is suggested the criterion 3e is reworded from "a satisfactory environment in terms of…" to "achieve an excellent environmental in relation to…", as this could help to ensure proposal aspire to achieving the best living conditions for future residents. 
</v>
      </c>
    </row>
    <row r="29" spans="1:22" ht="29" x14ac:dyDescent="0.35">
      <c r="A29" s="317"/>
      <c r="B29" s="308"/>
      <c r="C29" s="83" t="s">
        <v>345</v>
      </c>
      <c r="D29" s="3" t="s">
        <v>250</v>
      </c>
      <c r="E29" s="298"/>
      <c r="F29" s="298"/>
      <c r="G29" s="298"/>
      <c r="H29" s="298"/>
      <c r="I29" s="298"/>
      <c r="J29" s="298"/>
      <c r="K29" s="236"/>
      <c r="L29" s="298"/>
      <c r="M29" s="298"/>
      <c r="N29" s="375"/>
      <c r="R29" s="12"/>
      <c r="S29" s="12"/>
      <c r="T29" s="12"/>
    </row>
    <row r="30" spans="1:22" x14ac:dyDescent="0.35">
      <c r="A30" s="317"/>
      <c r="B30" s="308"/>
      <c r="C30" s="83" t="s">
        <v>346</v>
      </c>
      <c r="D30" s="3" t="s">
        <v>250</v>
      </c>
      <c r="E30" s="298"/>
      <c r="F30" s="298"/>
      <c r="G30" s="298"/>
      <c r="H30" s="298"/>
      <c r="I30" s="298"/>
      <c r="J30" s="298"/>
      <c r="K30" s="236"/>
      <c r="L30" s="298"/>
      <c r="M30" s="298"/>
      <c r="N30" s="375"/>
      <c r="R30" s="12"/>
      <c r="S30" s="12"/>
      <c r="T30" s="12"/>
    </row>
    <row r="31" spans="1:22" ht="30" customHeight="1" x14ac:dyDescent="0.35">
      <c r="A31" s="317"/>
      <c r="B31" s="308"/>
      <c r="C31" s="83" t="s">
        <v>347</v>
      </c>
      <c r="D31" s="3" t="s">
        <v>254</v>
      </c>
      <c r="E31" s="298"/>
      <c r="F31" s="298"/>
      <c r="G31" s="298"/>
      <c r="H31" s="298"/>
      <c r="I31" s="298"/>
      <c r="J31" s="298"/>
      <c r="K31" s="236"/>
      <c r="L31" s="298"/>
      <c r="M31" s="298"/>
      <c r="N31" s="375"/>
      <c r="R31" s="12"/>
      <c r="S31" s="12"/>
      <c r="T31" s="12"/>
    </row>
    <row r="32" spans="1:22" x14ac:dyDescent="0.35">
      <c r="A32" s="317"/>
      <c r="B32" s="308"/>
      <c r="C32" s="83" t="s">
        <v>348</v>
      </c>
      <c r="D32" s="3" t="s">
        <v>254</v>
      </c>
      <c r="E32" s="298"/>
      <c r="F32" s="298"/>
      <c r="G32" s="298"/>
      <c r="H32" s="298"/>
      <c r="I32" s="298"/>
      <c r="J32" s="298"/>
      <c r="K32" s="236"/>
      <c r="L32" s="298"/>
      <c r="M32" s="298"/>
      <c r="N32" s="375"/>
      <c r="R32" s="12"/>
      <c r="S32" s="12"/>
      <c r="T32" s="12"/>
    </row>
    <row r="33" spans="1:22" x14ac:dyDescent="0.35">
      <c r="A33" s="317"/>
      <c r="B33" s="308"/>
      <c r="C33" s="83" t="s">
        <v>349</v>
      </c>
      <c r="D33" s="3" t="s">
        <v>254</v>
      </c>
      <c r="E33" s="298"/>
      <c r="F33" s="298"/>
      <c r="G33" s="298"/>
      <c r="H33" s="298"/>
      <c r="I33" s="298"/>
      <c r="J33" s="298"/>
      <c r="K33" s="236"/>
      <c r="L33" s="298"/>
      <c r="M33" s="298"/>
      <c r="N33" s="375"/>
      <c r="R33" s="12"/>
      <c r="S33" s="12"/>
      <c r="T33" s="12"/>
    </row>
    <row r="34" spans="1:22" x14ac:dyDescent="0.35">
      <c r="A34" s="317"/>
      <c r="B34" s="308"/>
      <c r="C34" s="83" t="s">
        <v>350</v>
      </c>
      <c r="D34" s="3" t="s">
        <v>254</v>
      </c>
      <c r="E34" s="298"/>
      <c r="F34" s="298"/>
      <c r="G34" s="298"/>
      <c r="H34" s="298"/>
      <c r="I34" s="298"/>
      <c r="J34" s="298"/>
      <c r="K34" s="236"/>
      <c r="L34" s="298"/>
      <c r="M34" s="298"/>
      <c r="N34" s="375"/>
      <c r="R34" s="12"/>
      <c r="S34" s="12"/>
      <c r="T34" s="12"/>
    </row>
    <row r="35" spans="1:22" ht="15" thickBot="1" x14ac:dyDescent="0.4">
      <c r="A35" s="322"/>
      <c r="B35" s="309"/>
      <c r="C35" s="93" t="s">
        <v>351</v>
      </c>
      <c r="D35" s="80" t="s">
        <v>254</v>
      </c>
      <c r="E35" s="299"/>
      <c r="F35" s="299"/>
      <c r="G35" s="299"/>
      <c r="H35" s="299"/>
      <c r="I35" s="299"/>
      <c r="J35" s="299"/>
      <c r="K35" s="301"/>
      <c r="L35" s="299"/>
      <c r="M35" s="299"/>
      <c r="N35" s="376"/>
      <c r="R35" s="12"/>
      <c r="S35" s="12"/>
      <c r="T35" s="12"/>
    </row>
    <row r="36" spans="1:22" x14ac:dyDescent="0.35">
      <c r="A36" s="316" t="s">
        <v>352</v>
      </c>
      <c r="B36" s="307" t="s">
        <v>120</v>
      </c>
      <c r="C36" s="79" t="s">
        <v>353</v>
      </c>
      <c r="D36" s="79" t="s">
        <v>250</v>
      </c>
      <c r="E36" s="310" t="s">
        <v>418</v>
      </c>
      <c r="F36" s="310" t="s">
        <v>441</v>
      </c>
      <c r="G36" s="310" t="s">
        <v>519</v>
      </c>
      <c r="H36" s="310" t="s">
        <v>477</v>
      </c>
      <c r="I36" s="310" t="s">
        <v>436</v>
      </c>
      <c r="J36" s="310" t="s">
        <v>154</v>
      </c>
      <c r="K36" s="319" t="s">
        <v>736</v>
      </c>
      <c r="L36" s="310" t="s">
        <v>254</v>
      </c>
      <c r="M36" s="319"/>
      <c r="N36" s="374"/>
      <c r="R36" s="12" t="str">
        <f>IF(OR(J36='Drop downs'!$G$7,J36='Drop downs'!$G$5), B36&amp;": "&amp;K36&amp;CHAR(10),"")</f>
        <v/>
      </c>
      <c r="S36" s="12" t="str">
        <f>IF(J36='Drop downs'!$G$2,B36&amp;": "&amp;K36&amp;"
"," ")</f>
        <v xml:space="preserve">IIA5: Policy HO2 allows for the conversion of homes into multiple dwellings, providing certain criteria are met.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A potential significant positive effect has been identified, although it is noted that this is of low magnitude due to the small number of conversions likely to occur from total residential development.
</v>
      </c>
      <c r="T36" s="12" t="str">
        <f>IF(E36='Drop downs'!$B$6,B36&amp;": "&amp;K36&amp;"","")</f>
        <v/>
      </c>
      <c r="U36" t="str">
        <f>IF(M36&gt;0,B36&amp;":"&amp;M36&amp;"
","")</f>
        <v/>
      </c>
      <c r="V36" t="str">
        <f>IF(N36&gt;0,B36&amp;":"&amp;N36&amp;"
","")</f>
        <v/>
      </c>
    </row>
    <row r="37" spans="1:22" ht="29" x14ac:dyDescent="0.35">
      <c r="A37" s="317"/>
      <c r="B37" s="308"/>
      <c r="C37" s="3" t="s">
        <v>354</v>
      </c>
      <c r="D37" s="3" t="s">
        <v>250</v>
      </c>
      <c r="E37" s="298"/>
      <c r="F37" s="298"/>
      <c r="G37" s="298"/>
      <c r="H37" s="298"/>
      <c r="I37" s="298"/>
      <c r="J37" s="298"/>
      <c r="K37" s="236"/>
      <c r="L37" s="298"/>
      <c r="M37" s="236"/>
      <c r="N37" s="375"/>
      <c r="R37" s="12"/>
      <c r="S37" s="12"/>
      <c r="T37" s="12"/>
    </row>
    <row r="38" spans="1:22" x14ac:dyDescent="0.35">
      <c r="A38" s="317"/>
      <c r="B38" s="308"/>
      <c r="C38" s="3" t="s">
        <v>355</v>
      </c>
      <c r="D38" s="3" t="s">
        <v>254</v>
      </c>
      <c r="E38" s="298"/>
      <c r="F38" s="298"/>
      <c r="G38" s="298"/>
      <c r="H38" s="298"/>
      <c r="I38" s="298"/>
      <c r="J38" s="298"/>
      <c r="K38" s="236"/>
      <c r="L38" s="298"/>
      <c r="M38" s="236"/>
      <c r="N38" s="375"/>
      <c r="R38" s="12"/>
      <c r="S38" s="12"/>
      <c r="T38" s="12"/>
    </row>
    <row r="39" spans="1:22" ht="29" x14ac:dyDescent="0.35">
      <c r="A39" s="317"/>
      <c r="B39" s="308"/>
      <c r="C39" s="3" t="s">
        <v>356</v>
      </c>
      <c r="D39" s="3" t="s">
        <v>254</v>
      </c>
      <c r="E39" s="298"/>
      <c r="F39" s="298"/>
      <c r="G39" s="298"/>
      <c r="H39" s="298"/>
      <c r="I39" s="298"/>
      <c r="J39" s="298"/>
      <c r="K39" s="236"/>
      <c r="L39" s="298"/>
      <c r="M39" s="236"/>
      <c r="N39" s="375"/>
      <c r="R39" s="12"/>
      <c r="S39" s="12"/>
      <c r="T39" s="12"/>
    </row>
    <row r="40" spans="1:22" ht="43.5" x14ac:dyDescent="0.35">
      <c r="A40" s="317"/>
      <c r="B40" s="308"/>
      <c r="C40" s="3" t="s">
        <v>357</v>
      </c>
      <c r="D40" s="3" t="s">
        <v>250</v>
      </c>
      <c r="E40" s="298"/>
      <c r="F40" s="298"/>
      <c r="G40" s="298"/>
      <c r="H40" s="298"/>
      <c r="I40" s="298"/>
      <c r="J40" s="298"/>
      <c r="K40" s="236"/>
      <c r="L40" s="298"/>
      <c r="M40" s="236"/>
      <c r="N40" s="375"/>
      <c r="R40" s="12"/>
      <c r="S40" s="12"/>
      <c r="T40" s="12"/>
    </row>
    <row r="41" spans="1:22" ht="58.5" customHeight="1" thickBot="1" x14ac:dyDescent="0.4">
      <c r="A41" s="322"/>
      <c r="B41" s="309"/>
      <c r="C41" s="80" t="s">
        <v>358</v>
      </c>
      <c r="D41" s="80" t="s">
        <v>250</v>
      </c>
      <c r="E41" s="299"/>
      <c r="F41" s="299"/>
      <c r="G41" s="299"/>
      <c r="H41" s="299"/>
      <c r="I41" s="299"/>
      <c r="J41" s="299"/>
      <c r="K41" s="301"/>
      <c r="L41" s="299"/>
      <c r="M41" s="301"/>
      <c r="N41" s="376"/>
      <c r="R41" s="12"/>
      <c r="S41" s="12"/>
      <c r="T41" s="12"/>
    </row>
    <row r="42" spans="1:22" ht="29" x14ac:dyDescent="0.35">
      <c r="A42" s="316" t="s">
        <v>359</v>
      </c>
      <c r="B42" s="307" t="s">
        <v>121</v>
      </c>
      <c r="C42" s="79" t="s">
        <v>360</v>
      </c>
      <c r="D42" s="79" t="s">
        <v>250</v>
      </c>
      <c r="E42" s="310" t="s">
        <v>432</v>
      </c>
      <c r="F42" s="310" t="s">
        <v>419</v>
      </c>
      <c r="G42" s="310" t="s">
        <v>424</v>
      </c>
      <c r="H42" s="310" t="s">
        <v>421</v>
      </c>
      <c r="I42" s="310" t="s">
        <v>436</v>
      </c>
      <c r="J42" s="310" t="s">
        <v>157</v>
      </c>
      <c r="K42" s="319" t="s">
        <v>737</v>
      </c>
      <c r="L42" s="310" t="s">
        <v>254</v>
      </c>
      <c r="M42" s="319"/>
      <c r="N42" s="374"/>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17"/>
      <c r="B43" s="308"/>
      <c r="C43" s="3" t="s">
        <v>361</v>
      </c>
      <c r="D43" s="3" t="s">
        <v>250</v>
      </c>
      <c r="E43" s="298"/>
      <c r="F43" s="298"/>
      <c r="G43" s="298"/>
      <c r="H43" s="298"/>
      <c r="I43" s="298"/>
      <c r="J43" s="298"/>
      <c r="K43" s="236"/>
      <c r="L43" s="298"/>
      <c r="M43" s="236"/>
      <c r="N43" s="375"/>
      <c r="R43" s="12"/>
      <c r="S43" s="12"/>
      <c r="T43" s="12"/>
    </row>
    <row r="44" spans="1:22" x14ac:dyDescent="0.35">
      <c r="A44" s="317"/>
      <c r="B44" s="308"/>
      <c r="C44" s="3" t="s">
        <v>362</v>
      </c>
      <c r="D44" s="3" t="s">
        <v>254</v>
      </c>
      <c r="E44" s="298"/>
      <c r="F44" s="298"/>
      <c r="G44" s="298"/>
      <c r="H44" s="298"/>
      <c r="I44" s="298"/>
      <c r="J44" s="298"/>
      <c r="K44" s="236"/>
      <c r="L44" s="298"/>
      <c r="M44" s="236"/>
      <c r="N44" s="375"/>
      <c r="R44" s="12"/>
      <c r="S44" s="12"/>
      <c r="T44" s="12"/>
    </row>
    <row r="45" spans="1:22" x14ac:dyDescent="0.35">
      <c r="A45" s="317"/>
      <c r="B45" s="308"/>
      <c r="C45" s="3" t="s">
        <v>363</v>
      </c>
      <c r="D45" s="3" t="s">
        <v>254</v>
      </c>
      <c r="E45" s="298"/>
      <c r="F45" s="298"/>
      <c r="G45" s="298"/>
      <c r="H45" s="298"/>
      <c r="I45" s="298"/>
      <c r="J45" s="298"/>
      <c r="K45" s="236"/>
      <c r="L45" s="298"/>
      <c r="M45" s="236"/>
      <c r="N45" s="375"/>
      <c r="R45" s="12"/>
      <c r="S45" s="12"/>
      <c r="T45" s="12"/>
    </row>
    <row r="46" spans="1:22" ht="29.5" thickBot="1" x14ac:dyDescent="0.4">
      <c r="A46" s="322"/>
      <c r="B46" s="309"/>
      <c r="C46" s="80" t="s">
        <v>364</v>
      </c>
      <c r="D46" s="80" t="s">
        <v>254</v>
      </c>
      <c r="E46" s="299"/>
      <c r="F46" s="299"/>
      <c r="G46" s="299"/>
      <c r="H46" s="299"/>
      <c r="I46" s="299"/>
      <c r="J46" s="299"/>
      <c r="K46" s="301"/>
      <c r="L46" s="299"/>
      <c r="M46" s="301"/>
      <c r="N46" s="376"/>
      <c r="R46" s="12"/>
      <c r="S46" s="12"/>
      <c r="T46" s="12"/>
    </row>
    <row r="47" spans="1:22" ht="43.5" x14ac:dyDescent="0.35">
      <c r="A47" s="316" t="s">
        <v>365</v>
      </c>
      <c r="B47" s="307" t="s">
        <v>122</v>
      </c>
      <c r="C47" s="79" t="s">
        <v>366</v>
      </c>
      <c r="D47" s="79" t="s">
        <v>250</v>
      </c>
      <c r="E47" s="310" t="s">
        <v>432</v>
      </c>
      <c r="F47" s="310" t="s">
        <v>441</v>
      </c>
      <c r="G47" s="310" t="s">
        <v>519</v>
      </c>
      <c r="H47" s="310" t="s">
        <v>477</v>
      </c>
      <c r="I47" s="310" t="s">
        <v>436</v>
      </c>
      <c r="J47" s="310" t="s">
        <v>157</v>
      </c>
      <c r="K47" s="319" t="s">
        <v>738</v>
      </c>
      <c r="L47" s="319" t="s">
        <v>254</v>
      </c>
      <c r="M47" s="319"/>
      <c r="N47" s="374"/>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22"/>
      <c r="B48" s="309"/>
      <c r="C48" s="80" t="s">
        <v>367</v>
      </c>
      <c r="D48" s="80" t="s">
        <v>254</v>
      </c>
      <c r="E48" s="299"/>
      <c r="F48" s="299"/>
      <c r="G48" s="299"/>
      <c r="H48" s="299"/>
      <c r="I48" s="299"/>
      <c r="J48" s="299"/>
      <c r="K48" s="301"/>
      <c r="L48" s="301"/>
      <c r="M48" s="301"/>
      <c r="N48" s="376"/>
      <c r="R48" s="12"/>
      <c r="S48" s="12"/>
      <c r="T48" s="12"/>
    </row>
    <row r="49" spans="1:22" ht="29" x14ac:dyDescent="0.35">
      <c r="A49" s="316" t="s">
        <v>368</v>
      </c>
      <c r="B49" s="307" t="s">
        <v>123</v>
      </c>
      <c r="C49" s="86" t="s">
        <v>369</v>
      </c>
      <c r="D49" s="86" t="s">
        <v>254</v>
      </c>
      <c r="E49" s="310" t="s">
        <v>432</v>
      </c>
      <c r="F49" s="310" t="s">
        <v>441</v>
      </c>
      <c r="G49" s="310" t="s">
        <v>419</v>
      </c>
      <c r="H49" s="310" t="s">
        <v>477</v>
      </c>
      <c r="I49" s="310" t="s">
        <v>436</v>
      </c>
      <c r="J49" s="310" t="s">
        <v>157</v>
      </c>
      <c r="K49" s="319" t="s">
        <v>739</v>
      </c>
      <c r="L49" s="319" t="s">
        <v>254</v>
      </c>
      <c r="M49" s="319"/>
      <c r="N49" s="374"/>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17"/>
      <c r="B50" s="308"/>
      <c r="C50" s="24" t="s">
        <v>370</v>
      </c>
      <c r="D50" s="24" t="s">
        <v>250</v>
      </c>
      <c r="E50" s="298"/>
      <c r="F50" s="298"/>
      <c r="G50" s="298"/>
      <c r="H50" s="298"/>
      <c r="I50" s="298"/>
      <c r="J50" s="298"/>
      <c r="K50" s="236"/>
      <c r="L50" s="236"/>
      <c r="M50" s="236"/>
      <c r="N50" s="375"/>
      <c r="R50" s="12"/>
      <c r="S50" s="12"/>
      <c r="T50" s="12"/>
    </row>
    <row r="51" spans="1:22" x14ac:dyDescent="0.35">
      <c r="A51" s="317"/>
      <c r="B51" s="308"/>
      <c r="C51" s="97" t="s">
        <v>371</v>
      </c>
      <c r="D51" s="24" t="s">
        <v>254</v>
      </c>
      <c r="E51" s="298"/>
      <c r="F51" s="298"/>
      <c r="G51" s="298"/>
      <c r="H51" s="298"/>
      <c r="I51" s="298"/>
      <c r="J51" s="298"/>
      <c r="K51" s="236"/>
      <c r="L51" s="236"/>
      <c r="M51" s="236"/>
      <c r="N51" s="375"/>
      <c r="R51" s="12"/>
      <c r="S51" s="12"/>
      <c r="T51" s="12"/>
    </row>
    <row r="52" spans="1:22" ht="24.65" customHeight="1" x14ac:dyDescent="0.35">
      <c r="A52" s="317"/>
      <c r="B52" s="308"/>
      <c r="C52" s="24" t="s">
        <v>372</v>
      </c>
      <c r="D52" s="24" t="s">
        <v>254</v>
      </c>
      <c r="E52" s="298"/>
      <c r="F52" s="298"/>
      <c r="G52" s="298"/>
      <c r="H52" s="298"/>
      <c r="I52" s="298"/>
      <c r="J52" s="298"/>
      <c r="K52" s="236"/>
      <c r="L52" s="236"/>
      <c r="M52" s="236"/>
      <c r="N52" s="375"/>
      <c r="R52" s="12"/>
      <c r="S52" s="12"/>
      <c r="T52" s="12"/>
    </row>
    <row r="53" spans="1:22" ht="91.5" customHeight="1" thickBot="1" x14ac:dyDescent="0.4">
      <c r="A53" s="322"/>
      <c r="B53" s="309"/>
      <c r="C53" s="88" t="s">
        <v>373</v>
      </c>
      <c r="D53" s="88" t="s">
        <v>250</v>
      </c>
      <c r="E53" s="299"/>
      <c r="F53" s="299"/>
      <c r="G53" s="299"/>
      <c r="H53" s="299"/>
      <c r="I53" s="299"/>
      <c r="J53" s="299"/>
      <c r="K53" s="301"/>
      <c r="L53" s="301"/>
      <c r="M53" s="301"/>
      <c r="N53" s="376"/>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661</v>
      </c>
      <c r="L54" s="319" t="s">
        <v>254</v>
      </c>
      <c r="M54" s="319"/>
      <c r="N54" s="374"/>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17"/>
      <c r="B55" s="308"/>
      <c r="C55" s="94" t="s">
        <v>376</v>
      </c>
      <c r="D55" s="24" t="s">
        <v>254</v>
      </c>
      <c r="E55" s="298"/>
      <c r="F55" s="298"/>
      <c r="G55" s="298"/>
      <c r="H55" s="298"/>
      <c r="I55" s="298"/>
      <c r="J55" s="298"/>
      <c r="K55" s="236"/>
      <c r="L55" s="236"/>
      <c r="M55" s="236"/>
      <c r="N55" s="375"/>
      <c r="R55" s="12"/>
      <c r="S55" s="12"/>
      <c r="T55" s="12"/>
    </row>
    <row r="56" spans="1:22" ht="29.5" thickBot="1" x14ac:dyDescent="0.4">
      <c r="A56" s="322"/>
      <c r="B56" s="309"/>
      <c r="C56" s="90" t="s">
        <v>377</v>
      </c>
      <c r="D56" s="88" t="s">
        <v>254</v>
      </c>
      <c r="E56" s="299"/>
      <c r="F56" s="299"/>
      <c r="G56" s="299"/>
      <c r="H56" s="299"/>
      <c r="I56" s="299"/>
      <c r="J56" s="299"/>
      <c r="K56" s="301"/>
      <c r="L56" s="301"/>
      <c r="M56" s="301"/>
      <c r="N56" s="376"/>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661</v>
      </c>
      <c r="L57" s="319" t="s">
        <v>254</v>
      </c>
      <c r="M57" s="319"/>
      <c r="N57" s="374"/>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17"/>
      <c r="B58" s="308"/>
      <c r="C58" s="24" t="s">
        <v>380</v>
      </c>
      <c r="D58" s="24" t="s">
        <v>254</v>
      </c>
      <c r="E58" s="298"/>
      <c r="F58" s="298"/>
      <c r="G58" s="298"/>
      <c r="H58" s="298"/>
      <c r="I58" s="298"/>
      <c r="J58" s="298"/>
      <c r="K58" s="236"/>
      <c r="L58" s="236"/>
      <c r="M58" s="236"/>
      <c r="N58" s="375"/>
      <c r="R58" s="12"/>
      <c r="S58" s="12"/>
      <c r="T58" s="12"/>
    </row>
    <row r="59" spans="1:22" x14ac:dyDescent="0.35">
      <c r="A59" s="317"/>
      <c r="B59" s="308"/>
      <c r="C59" s="24" t="s">
        <v>381</v>
      </c>
      <c r="D59" s="24" t="s">
        <v>254</v>
      </c>
      <c r="E59" s="298"/>
      <c r="F59" s="298"/>
      <c r="G59" s="298"/>
      <c r="H59" s="298"/>
      <c r="I59" s="298"/>
      <c r="J59" s="298"/>
      <c r="K59" s="236"/>
      <c r="L59" s="236"/>
      <c r="M59" s="236"/>
      <c r="N59" s="375"/>
      <c r="R59" s="12"/>
      <c r="S59" s="12"/>
      <c r="T59" s="12"/>
    </row>
    <row r="60" spans="1:22" x14ac:dyDescent="0.35">
      <c r="A60" s="317"/>
      <c r="B60" s="308"/>
      <c r="C60" s="24" t="s">
        <v>382</v>
      </c>
      <c r="D60" s="24" t="s">
        <v>254</v>
      </c>
      <c r="E60" s="298"/>
      <c r="F60" s="298"/>
      <c r="G60" s="298"/>
      <c r="H60" s="298"/>
      <c r="I60" s="298"/>
      <c r="J60" s="298"/>
      <c r="K60" s="236"/>
      <c r="L60" s="236"/>
      <c r="M60" s="236"/>
      <c r="N60" s="375"/>
      <c r="R60" s="12"/>
      <c r="S60" s="12"/>
      <c r="T60" s="12"/>
    </row>
    <row r="61" spans="1:22" x14ac:dyDescent="0.35">
      <c r="A61" s="317"/>
      <c r="B61" s="308"/>
      <c r="C61" s="24" t="s">
        <v>383</v>
      </c>
      <c r="D61" s="24" t="s">
        <v>254</v>
      </c>
      <c r="E61" s="298"/>
      <c r="F61" s="298"/>
      <c r="G61" s="298"/>
      <c r="H61" s="298"/>
      <c r="I61" s="298"/>
      <c r="J61" s="298"/>
      <c r="K61" s="236"/>
      <c r="L61" s="236"/>
      <c r="M61" s="236"/>
      <c r="N61" s="375"/>
      <c r="R61" s="12"/>
      <c r="S61" s="12"/>
      <c r="T61" s="12"/>
    </row>
    <row r="62" spans="1:22" x14ac:dyDescent="0.35">
      <c r="A62" s="317"/>
      <c r="B62" s="308"/>
      <c r="C62" s="24" t="s">
        <v>384</v>
      </c>
      <c r="D62" s="24" t="s">
        <v>254</v>
      </c>
      <c r="E62" s="298"/>
      <c r="F62" s="298"/>
      <c r="G62" s="298"/>
      <c r="H62" s="298"/>
      <c r="I62" s="298"/>
      <c r="J62" s="298"/>
      <c r="K62" s="236"/>
      <c r="L62" s="236"/>
      <c r="M62" s="236"/>
      <c r="N62" s="375"/>
      <c r="R62" s="12"/>
      <c r="S62" s="12"/>
      <c r="T62" s="12"/>
    </row>
    <row r="63" spans="1:22" ht="29" x14ac:dyDescent="0.35">
      <c r="A63" s="317"/>
      <c r="B63" s="308"/>
      <c r="C63" s="24" t="s">
        <v>385</v>
      </c>
      <c r="D63" s="24" t="s">
        <v>254</v>
      </c>
      <c r="E63" s="298"/>
      <c r="F63" s="298"/>
      <c r="G63" s="298"/>
      <c r="H63" s="298"/>
      <c r="I63" s="298"/>
      <c r="J63" s="298"/>
      <c r="K63" s="236"/>
      <c r="L63" s="236"/>
      <c r="M63" s="236"/>
      <c r="N63" s="375"/>
      <c r="R63" s="12"/>
      <c r="S63" s="12"/>
      <c r="T63" s="12"/>
    </row>
    <row r="64" spans="1:22" ht="15" thickBot="1" x14ac:dyDescent="0.4">
      <c r="A64" s="322"/>
      <c r="B64" s="309"/>
      <c r="C64" s="88" t="s">
        <v>386</v>
      </c>
      <c r="D64" s="88" t="s">
        <v>254</v>
      </c>
      <c r="E64" s="299"/>
      <c r="F64" s="299"/>
      <c r="G64" s="299"/>
      <c r="H64" s="299"/>
      <c r="I64" s="299"/>
      <c r="J64" s="299"/>
      <c r="K64" s="301"/>
      <c r="L64" s="301"/>
      <c r="M64" s="301"/>
      <c r="N64" s="376"/>
      <c r="R64" s="12"/>
      <c r="S64" s="12"/>
      <c r="T64" s="12"/>
    </row>
    <row r="65" spans="1:22" x14ac:dyDescent="0.35">
      <c r="A65" s="316" t="s">
        <v>387</v>
      </c>
      <c r="B65" s="307" t="s">
        <v>126</v>
      </c>
      <c r="C65" s="85" t="s">
        <v>388</v>
      </c>
      <c r="D65" s="86" t="s">
        <v>254</v>
      </c>
      <c r="E65" s="310" t="s">
        <v>432</v>
      </c>
      <c r="F65" s="310" t="s">
        <v>441</v>
      </c>
      <c r="G65" s="310" t="s">
        <v>424</v>
      </c>
      <c r="H65" s="310" t="s">
        <v>477</v>
      </c>
      <c r="I65" s="310" t="s">
        <v>436</v>
      </c>
      <c r="J65" s="310" t="s">
        <v>157</v>
      </c>
      <c r="K65" s="319" t="s">
        <v>740</v>
      </c>
      <c r="L65" s="319" t="s">
        <v>254</v>
      </c>
      <c r="M65" s="319"/>
      <c r="N65" s="374" t="s">
        <v>741</v>
      </c>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xml:space="preserve">IIA11:The addition of explicit text which requires the consideration of the local historic environment could help to further improve the score for IIA13. 
</v>
      </c>
    </row>
    <row r="66" spans="1:22" x14ac:dyDescent="0.35">
      <c r="A66" s="317"/>
      <c r="B66" s="308"/>
      <c r="C66" s="83" t="s">
        <v>389</v>
      </c>
      <c r="D66" s="24" t="s">
        <v>254</v>
      </c>
      <c r="E66" s="298"/>
      <c r="F66" s="298"/>
      <c r="G66" s="298"/>
      <c r="H66" s="298"/>
      <c r="I66" s="298"/>
      <c r="J66" s="298"/>
      <c r="K66" s="236"/>
      <c r="L66" s="236"/>
      <c r="M66" s="236"/>
      <c r="N66" s="375"/>
      <c r="R66" s="12"/>
      <c r="S66" s="12"/>
      <c r="T66" s="12"/>
    </row>
    <row r="67" spans="1:22" ht="29" x14ac:dyDescent="0.35">
      <c r="A67" s="317"/>
      <c r="B67" s="308"/>
      <c r="C67" s="83" t="s">
        <v>390</v>
      </c>
      <c r="D67" s="24"/>
      <c r="E67" s="298"/>
      <c r="F67" s="298"/>
      <c r="G67" s="298"/>
      <c r="H67" s="298"/>
      <c r="I67" s="298"/>
      <c r="J67" s="298"/>
      <c r="K67" s="236"/>
      <c r="L67" s="236"/>
      <c r="M67" s="236"/>
      <c r="N67" s="375"/>
      <c r="R67" s="12"/>
      <c r="S67" s="12"/>
      <c r="T67" s="12"/>
    </row>
    <row r="68" spans="1:22" x14ac:dyDescent="0.35">
      <c r="A68" s="317"/>
      <c r="B68" s="308"/>
      <c r="C68" s="83" t="s">
        <v>391</v>
      </c>
      <c r="D68" s="24" t="s">
        <v>254</v>
      </c>
      <c r="E68" s="298"/>
      <c r="F68" s="298"/>
      <c r="G68" s="298"/>
      <c r="H68" s="298"/>
      <c r="I68" s="298"/>
      <c r="J68" s="298"/>
      <c r="K68" s="236"/>
      <c r="L68" s="236"/>
      <c r="M68" s="236"/>
      <c r="N68" s="375"/>
      <c r="R68" s="12"/>
      <c r="S68" s="12"/>
      <c r="T68" s="12"/>
    </row>
    <row r="69" spans="1:22" x14ac:dyDescent="0.35">
      <c r="A69" s="317"/>
      <c r="B69" s="308"/>
      <c r="C69" s="83" t="s">
        <v>392</v>
      </c>
      <c r="D69" s="24" t="s">
        <v>254</v>
      </c>
      <c r="E69" s="298"/>
      <c r="F69" s="298"/>
      <c r="G69" s="298"/>
      <c r="H69" s="298"/>
      <c r="I69" s="298"/>
      <c r="J69" s="298"/>
      <c r="K69" s="236"/>
      <c r="L69" s="236"/>
      <c r="M69" s="236"/>
      <c r="N69" s="375"/>
      <c r="R69" s="12"/>
      <c r="S69" s="12"/>
      <c r="T69" s="12"/>
    </row>
    <row r="70" spans="1:22" x14ac:dyDescent="0.35">
      <c r="A70" s="317"/>
      <c r="B70" s="308"/>
      <c r="C70" s="83" t="s">
        <v>393</v>
      </c>
      <c r="D70" s="24" t="s">
        <v>254</v>
      </c>
      <c r="E70" s="298"/>
      <c r="F70" s="298"/>
      <c r="G70" s="298"/>
      <c r="H70" s="298"/>
      <c r="I70" s="298"/>
      <c r="J70" s="298"/>
      <c r="K70" s="236"/>
      <c r="L70" s="236"/>
      <c r="M70" s="236"/>
      <c r="N70" s="375"/>
      <c r="R70" s="12"/>
      <c r="S70" s="12"/>
      <c r="T70" s="12"/>
    </row>
    <row r="71" spans="1:22" ht="15" thickBot="1" x14ac:dyDescent="0.4">
      <c r="A71" s="322"/>
      <c r="B71" s="309"/>
      <c r="C71" s="93" t="s">
        <v>394</v>
      </c>
      <c r="D71" s="88" t="s">
        <v>254</v>
      </c>
      <c r="E71" s="299"/>
      <c r="F71" s="299"/>
      <c r="G71" s="299"/>
      <c r="H71" s="299"/>
      <c r="I71" s="299"/>
      <c r="J71" s="299"/>
      <c r="K71" s="301"/>
      <c r="L71" s="301"/>
      <c r="M71" s="301"/>
      <c r="N71" s="376"/>
      <c r="R71" s="12"/>
      <c r="S71" s="12"/>
      <c r="T71" s="12"/>
    </row>
    <row r="72" spans="1:22" x14ac:dyDescent="0.35">
      <c r="A72" s="316" t="s">
        <v>395</v>
      </c>
      <c r="B72" s="307" t="s">
        <v>127</v>
      </c>
      <c r="C72" s="85" t="s">
        <v>396</v>
      </c>
      <c r="D72" s="86" t="s">
        <v>250</v>
      </c>
      <c r="E72" s="310" t="s">
        <v>418</v>
      </c>
      <c r="F72" s="310" t="s">
        <v>441</v>
      </c>
      <c r="G72" s="310" t="s">
        <v>424</v>
      </c>
      <c r="H72" s="310" t="s">
        <v>477</v>
      </c>
      <c r="I72" s="310" t="s">
        <v>436</v>
      </c>
      <c r="J72" s="310" t="s">
        <v>157</v>
      </c>
      <c r="K72" s="311" t="s">
        <v>742</v>
      </c>
      <c r="L72" s="319" t="s">
        <v>254</v>
      </c>
      <c r="M72" s="319"/>
      <c r="N72" s="374"/>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17"/>
      <c r="B73" s="308"/>
      <c r="C73" s="83" t="s">
        <v>397</v>
      </c>
      <c r="D73" s="24" t="s">
        <v>250</v>
      </c>
      <c r="E73" s="298"/>
      <c r="F73" s="298"/>
      <c r="G73" s="298"/>
      <c r="H73" s="298"/>
      <c r="I73" s="298"/>
      <c r="J73" s="298"/>
      <c r="K73" s="312"/>
      <c r="L73" s="236"/>
      <c r="M73" s="236"/>
      <c r="N73" s="375"/>
      <c r="R73" s="12"/>
      <c r="S73" s="12"/>
      <c r="T73" s="12"/>
    </row>
    <row r="74" spans="1:22" ht="32.25" customHeight="1" x14ac:dyDescent="0.35">
      <c r="A74" s="317"/>
      <c r="B74" s="308"/>
      <c r="C74" s="83" t="s">
        <v>398</v>
      </c>
      <c r="D74" s="24" t="s">
        <v>254</v>
      </c>
      <c r="E74" s="298"/>
      <c r="F74" s="298"/>
      <c r="G74" s="298"/>
      <c r="H74" s="298"/>
      <c r="I74" s="298"/>
      <c r="J74" s="298"/>
      <c r="K74" s="312"/>
      <c r="L74" s="236"/>
      <c r="M74" s="236"/>
      <c r="N74" s="375"/>
      <c r="R74" s="12"/>
      <c r="S74" s="12"/>
      <c r="T74" s="12"/>
    </row>
    <row r="75" spans="1:22" x14ac:dyDescent="0.35">
      <c r="A75" s="317"/>
      <c r="B75" s="308"/>
      <c r="C75" s="83" t="s">
        <v>399</v>
      </c>
      <c r="D75" s="24" t="s">
        <v>254</v>
      </c>
      <c r="E75" s="298"/>
      <c r="F75" s="298"/>
      <c r="G75" s="298"/>
      <c r="H75" s="298"/>
      <c r="I75" s="298"/>
      <c r="J75" s="298"/>
      <c r="K75" s="312"/>
      <c r="L75" s="236"/>
      <c r="M75" s="236"/>
      <c r="N75" s="375"/>
      <c r="R75" s="12"/>
      <c r="S75" s="12"/>
      <c r="T75" s="12"/>
    </row>
    <row r="76" spans="1:22" ht="26.5" customHeight="1" thickBot="1" x14ac:dyDescent="0.4">
      <c r="A76" s="322"/>
      <c r="B76" s="309"/>
      <c r="C76" s="87" t="s">
        <v>400</v>
      </c>
      <c r="D76" s="88" t="s">
        <v>254</v>
      </c>
      <c r="E76" s="299"/>
      <c r="F76" s="299"/>
      <c r="G76" s="299"/>
      <c r="H76" s="299"/>
      <c r="I76" s="299"/>
      <c r="J76" s="299"/>
      <c r="K76" s="313"/>
      <c r="L76" s="301"/>
      <c r="M76" s="301"/>
      <c r="N76" s="376"/>
      <c r="R76" s="12"/>
      <c r="S76" s="12"/>
      <c r="T76" s="12"/>
    </row>
    <row r="77" spans="1:22" x14ac:dyDescent="0.35">
      <c r="A77" s="323" t="s">
        <v>401</v>
      </c>
      <c r="B77" s="307" t="s">
        <v>128</v>
      </c>
      <c r="C77" s="85" t="s">
        <v>402</v>
      </c>
      <c r="D77" s="79" t="s">
        <v>254</v>
      </c>
      <c r="E77" s="310" t="s">
        <v>432</v>
      </c>
      <c r="F77" s="310" t="s">
        <v>441</v>
      </c>
      <c r="G77" s="310" t="s">
        <v>519</v>
      </c>
      <c r="H77" s="310" t="s">
        <v>477</v>
      </c>
      <c r="I77" s="310" t="s">
        <v>436</v>
      </c>
      <c r="J77" s="310" t="s">
        <v>157</v>
      </c>
      <c r="K77" s="319" t="s">
        <v>743</v>
      </c>
      <c r="L77" s="319" t="s">
        <v>254</v>
      </c>
      <c r="M77" s="319"/>
      <c r="N77" s="374"/>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05"/>
      <c r="B78" s="308"/>
      <c r="C78" s="83" t="s">
        <v>403</v>
      </c>
      <c r="D78" s="3" t="s">
        <v>250</v>
      </c>
      <c r="E78" s="298"/>
      <c r="F78" s="298"/>
      <c r="G78" s="298"/>
      <c r="H78" s="298"/>
      <c r="I78" s="298"/>
      <c r="J78" s="298"/>
      <c r="K78" s="236"/>
      <c r="L78" s="236"/>
      <c r="M78" s="236"/>
      <c r="N78" s="375"/>
      <c r="R78" s="12"/>
      <c r="S78" s="12"/>
      <c r="T78" s="12"/>
    </row>
    <row r="79" spans="1:22" x14ac:dyDescent="0.35">
      <c r="A79" s="305"/>
      <c r="B79" s="308"/>
      <c r="C79" s="83" t="s">
        <v>404</v>
      </c>
      <c r="D79" s="3"/>
      <c r="E79" s="298"/>
      <c r="F79" s="298"/>
      <c r="G79" s="298"/>
      <c r="H79" s="298"/>
      <c r="I79" s="298"/>
      <c r="J79" s="298"/>
      <c r="K79" s="236"/>
      <c r="L79" s="236"/>
      <c r="M79" s="236"/>
      <c r="N79" s="375"/>
      <c r="R79" s="12"/>
      <c r="S79" s="12"/>
      <c r="T79" s="12"/>
    </row>
    <row r="80" spans="1:22" x14ac:dyDescent="0.35">
      <c r="A80" s="305"/>
      <c r="B80" s="308"/>
      <c r="C80" s="84" t="s">
        <v>405</v>
      </c>
      <c r="D80" s="3"/>
      <c r="E80" s="298"/>
      <c r="F80" s="298"/>
      <c r="G80" s="298"/>
      <c r="H80" s="298"/>
      <c r="I80" s="298"/>
      <c r="J80" s="298"/>
      <c r="K80" s="236"/>
      <c r="L80" s="236"/>
      <c r="M80" s="236"/>
      <c r="N80" s="375"/>
      <c r="R80" s="12"/>
      <c r="S80" s="12"/>
      <c r="T80" s="12"/>
    </row>
    <row r="81" spans="1:22" ht="29" x14ac:dyDescent="0.35">
      <c r="A81" s="305"/>
      <c r="B81" s="308"/>
      <c r="C81" s="84" t="s">
        <v>406</v>
      </c>
      <c r="D81" s="3"/>
      <c r="E81" s="298"/>
      <c r="F81" s="298"/>
      <c r="G81" s="298"/>
      <c r="H81" s="298"/>
      <c r="I81" s="298"/>
      <c r="J81" s="298"/>
      <c r="K81" s="236"/>
      <c r="L81" s="236"/>
      <c r="M81" s="236"/>
      <c r="N81" s="375"/>
      <c r="R81" s="12"/>
      <c r="S81" s="12"/>
      <c r="T81" s="12"/>
    </row>
    <row r="82" spans="1:22" ht="29" x14ac:dyDescent="0.35">
      <c r="A82" s="305"/>
      <c r="B82" s="308"/>
      <c r="C82" s="84" t="s">
        <v>407</v>
      </c>
      <c r="D82" s="3"/>
      <c r="E82" s="298"/>
      <c r="F82" s="298"/>
      <c r="G82" s="298"/>
      <c r="H82" s="298"/>
      <c r="I82" s="298"/>
      <c r="J82" s="298"/>
      <c r="K82" s="236"/>
      <c r="L82" s="236"/>
      <c r="M82" s="236"/>
      <c r="N82" s="375"/>
      <c r="R82" s="12"/>
      <c r="S82" s="12"/>
      <c r="T82" s="12"/>
    </row>
    <row r="83" spans="1:22" ht="15" thickBot="1" x14ac:dyDescent="0.4">
      <c r="A83" s="306"/>
      <c r="B83" s="309"/>
      <c r="C83" s="90" t="s">
        <v>408</v>
      </c>
      <c r="D83" s="80"/>
      <c r="E83" s="299"/>
      <c r="F83" s="299"/>
      <c r="G83" s="299"/>
      <c r="H83" s="299"/>
      <c r="I83" s="299"/>
      <c r="J83" s="299"/>
      <c r="K83" s="301"/>
      <c r="L83" s="301"/>
      <c r="M83" s="301"/>
      <c r="N83" s="376"/>
      <c r="R83" s="12"/>
      <c r="S83" s="12"/>
      <c r="T83" s="12"/>
    </row>
    <row r="84" spans="1:22" x14ac:dyDescent="0.35">
      <c r="A84" s="323" t="s">
        <v>409</v>
      </c>
      <c r="B84" s="307" t="s">
        <v>129</v>
      </c>
      <c r="C84" s="99" t="s">
        <v>410</v>
      </c>
      <c r="D84" s="79" t="s">
        <v>250</v>
      </c>
      <c r="E84" s="310" t="s">
        <v>418</v>
      </c>
      <c r="F84" s="310" t="s">
        <v>441</v>
      </c>
      <c r="G84" s="310" t="s">
        <v>519</v>
      </c>
      <c r="H84" s="310" t="s">
        <v>477</v>
      </c>
      <c r="I84" s="310" t="s">
        <v>436</v>
      </c>
      <c r="J84" s="310" t="s">
        <v>157</v>
      </c>
      <c r="K84" s="319" t="s">
        <v>744</v>
      </c>
      <c r="L84" s="319" t="s">
        <v>254</v>
      </c>
      <c r="M84" s="319"/>
      <c r="N84" s="374"/>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3" t="s">
        <v>250</v>
      </c>
      <c r="E85" s="298"/>
      <c r="F85" s="298"/>
      <c r="G85" s="298"/>
      <c r="H85" s="298"/>
      <c r="I85" s="298"/>
      <c r="J85" s="298"/>
      <c r="K85" s="236"/>
      <c r="L85" s="236"/>
      <c r="M85" s="236"/>
      <c r="N85" s="375"/>
      <c r="R85" s="12"/>
      <c r="S85" s="12"/>
      <c r="T85" s="12"/>
    </row>
    <row r="86" spans="1:22" x14ac:dyDescent="0.35">
      <c r="A86" s="305"/>
      <c r="B86" s="308"/>
      <c r="C86" s="84" t="s">
        <v>412</v>
      </c>
      <c r="D86" s="3" t="s">
        <v>254</v>
      </c>
      <c r="E86" s="298"/>
      <c r="F86" s="298"/>
      <c r="G86" s="298"/>
      <c r="H86" s="298"/>
      <c r="I86" s="298"/>
      <c r="J86" s="298"/>
      <c r="K86" s="236"/>
      <c r="L86" s="236"/>
      <c r="M86" s="236"/>
      <c r="N86" s="375"/>
      <c r="R86" s="12"/>
      <c r="S86" s="12"/>
      <c r="T86" s="12"/>
    </row>
    <row r="87" spans="1:22" ht="15" thickBot="1" x14ac:dyDescent="0.4">
      <c r="A87" s="306"/>
      <c r="B87" s="309"/>
      <c r="C87" s="87" t="s">
        <v>413</v>
      </c>
      <c r="D87" s="80" t="s">
        <v>254</v>
      </c>
      <c r="E87" s="299"/>
      <c r="F87" s="299"/>
      <c r="G87" s="299"/>
      <c r="H87" s="299"/>
      <c r="I87" s="299"/>
      <c r="J87" s="299"/>
      <c r="K87" s="301"/>
      <c r="L87" s="301"/>
      <c r="M87" s="301"/>
      <c r="N87" s="376"/>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88" t="str">
        <f>R8&amp;R18&amp;R20&amp;R28&amp;R36&amp;R42&amp;R47&amp;R48&amp;R49&amp;R54&amp;R57&amp;R65&amp;R72&amp;R77&amp;R84&amp;R87</f>
        <v/>
      </c>
      <c r="B90" s="389"/>
      <c r="C90" s="389"/>
      <c r="D90" s="389"/>
      <c r="E90" s="389"/>
      <c r="F90" s="389"/>
      <c r="G90" s="389"/>
      <c r="H90" s="389"/>
      <c r="I90" s="389"/>
      <c r="J90" s="389"/>
      <c r="K90" s="389"/>
      <c r="L90" s="389"/>
      <c r="M90" s="389"/>
      <c r="N90" s="39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88" t="str">
        <f>S8&amp;S18&amp;S20&amp;S28&amp;S36&amp;S42&amp;S47&amp;S48&amp;S49&amp;S54&amp;S57&amp;S65&amp;S72&amp;S77&amp;S84&amp;S87</f>
        <v xml:space="preserve">    IIA5: Policy HO2 allows for the conversion of homes into multiple dwellings, providing certain criteria are met.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A potential significant positive effect has been identified, although it is noted that this is of low magnitude due to the small number of conversions likely to occur from total residential development.
         </v>
      </c>
      <c r="B92" s="389"/>
      <c r="C92" s="389"/>
      <c r="D92" s="389"/>
      <c r="E92" s="389"/>
      <c r="F92" s="389"/>
      <c r="G92" s="389"/>
      <c r="H92" s="389"/>
      <c r="I92" s="389"/>
      <c r="J92" s="389"/>
      <c r="K92" s="389"/>
      <c r="L92" s="389"/>
      <c r="M92" s="389"/>
      <c r="N92" s="39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391"/>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85" t="str">
        <f>U8&amp;U18&amp;U20&amp;U28&amp;U36&amp;U42&amp;U47&amp;U49&amp;U54&amp;U57&amp;U65&amp;U72&amp;U77&amp;U84</f>
        <v/>
      </c>
      <c r="B96" s="386"/>
      <c r="C96" s="386"/>
      <c r="D96" s="386"/>
      <c r="E96" s="386"/>
      <c r="F96" s="386"/>
      <c r="G96" s="386"/>
      <c r="H96" s="386"/>
      <c r="I96" s="386"/>
      <c r="J96" s="386"/>
      <c r="K96" s="386"/>
      <c r="L96" s="386"/>
      <c r="M96" s="386"/>
      <c r="N96" s="387"/>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85" t="str">
        <f>V8&amp;V18&amp;V20&amp;V28&amp;V36&amp;V42&amp;V47&amp;V49&amp;V54&amp;V57&amp;V65&amp;V72&amp;V77&amp;V84</f>
        <v xml:space="preserve">IIA4:It is suggested the criterion 3e is reworded from "a satisfactory environment in terms of…" to "achieve an excellent environmental in relation to…", as this could help to ensure proposal aspire to achieving the best living conditions for future residents. 
IIA11:The addition of explicit text which requires the consideration of the local historic environment could help to further improve the score for IIA13. 
</v>
      </c>
      <c r="B98" s="386"/>
      <c r="C98" s="386"/>
      <c r="D98" s="386"/>
      <c r="E98" s="386"/>
      <c r="F98" s="386"/>
      <c r="G98" s="386"/>
      <c r="H98" s="386"/>
      <c r="I98" s="386"/>
      <c r="J98" s="386"/>
      <c r="K98" s="386"/>
      <c r="L98" s="386"/>
      <c r="M98" s="386"/>
      <c r="N98" s="387"/>
    </row>
  </sheetData>
  <sheetProtection algorithmName="SHA-512" hashValue="ESrFEwH8rUau74to0hZuhzOsm621FT4yiJB8UyqmvZvSpS/lUnF0QH77uEUFjTigkuNTZXeqpSmiNjCC56JumQ==" saltValue="Yg0+j0TXeswQIiM7QZMUzQ=="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3635" priority="8">
      <formula>$D50="No"</formula>
    </cfRule>
  </conditionalFormatting>
  <conditionalFormatting sqref="C8:D87">
    <cfRule type="expression" dxfId="3634" priority="7">
      <formula>$D8="No"</formula>
    </cfRule>
  </conditionalFormatting>
  <conditionalFormatting sqref="J8 J18 J28 J49 J57 J65 J72 J77 J84">
    <cfRule type="cellIs" dxfId="3633" priority="39" operator="equal">
      <formula>"Significant Positive"</formula>
    </cfRule>
    <cfRule type="cellIs" dxfId="3632" priority="38" operator="equal">
      <formula>"Minor Positive"</formula>
    </cfRule>
    <cfRule type="cellIs" dxfId="3631" priority="37" operator="equal">
      <formula>"Neutral"</formula>
    </cfRule>
    <cfRule type="cellIs" dxfId="3630" priority="36" operator="equal">
      <formula>"Uncertain"</formula>
    </cfRule>
    <cfRule type="cellIs" dxfId="3629" priority="35" operator="equal">
      <formula>"Minor Negative"</formula>
    </cfRule>
    <cfRule type="cellIs" dxfId="3628" priority="34" operator="equal">
      <formula>"Significant Negative"</formula>
    </cfRule>
  </conditionalFormatting>
  <conditionalFormatting sqref="J20">
    <cfRule type="cellIs" dxfId="3627" priority="27" operator="equal">
      <formula>"Significant Positive"</formula>
    </cfRule>
    <cfRule type="cellIs" dxfId="3626" priority="26" operator="equal">
      <formula>"Minor Positive"</formula>
    </cfRule>
    <cfRule type="cellIs" dxfId="3625" priority="25" operator="equal">
      <formula>"Neutral"</formula>
    </cfRule>
    <cfRule type="cellIs" dxfId="3624" priority="24" operator="equal">
      <formula>"Uncertain"</formula>
    </cfRule>
    <cfRule type="cellIs" dxfId="3623" priority="23" operator="equal">
      <formula>"Minor Negative"</formula>
    </cfRule>
    <cfRule type="cellIs" dxfId="3622" priority="22" operator="equal">
      <formula>"Significant Negative"</formula>
    </cfRule>
  </conditionalFormatting>
  <conditionalFormatting sqref="J36">
    <cfRule type="cellIs" dxfId="3621" priority="16" operator="equal">
      <formula>"Significant Negative"</formula>
    </cfRule>
    <cfRule type="cellIs" dxfId="3620" priority="17" operator="equal">
      <formula>"Minor Negative"</formula>
    </cfRule>
    <cfRule type="cellIs" dxfId="3619" priority="18" operator="equal">
      <formula>"Uncertain"</formula>
    </cfRule>
    <cfRule type="cellIs" dxfId="3618" priority="19" operator="equal">
      <formula>"Neutral"</formula>
    </cfRule>
    <cfRule type="cellIs" dxfId="3617" priority="20" operator="equal">
      <formula>"Minor Positive"</formula>
    </cfRule>
    <cfRule type="cellIs" dxfId="3616" priority="21" operator="equal">
      <formula>"Significant Positive"</formula>
    </cfRule>
  </conditionalFormatting>
  <conditionalFormatting sqref="J42">
    <cfRule type="cellIs" dxfId="3615" priority="6" operator="equal">
      <formula>"Significant Positive"</formula>
    </cfRule>
    <cfRule type="cellIs" dxfId="3614" priority="5" operator="equal">
      <formula>"Minor Positive"</formula>
    </cfRule>
    <cfRule type="cellIs" dxfId="3613" priority="4" operator="equal">
      <formula>"Neutral"</formula>
    </cfRule>
    <cfRule type="cellIs" dxfId="3612" priority="3" operator="equal">
      <formula>"Uncertain"</formula>
    </cfRule>
    <cfRule type="cellIs" dxfId="3611" priority="2" operator="equal">
      <formula>"Minor Negative"</formula>
    </cfRule>
    <cfRule type="cellIs" dxfId="3610" priority="1" operator="equal">
      <formula>"Significant Negative"</formula>
    </cfRule>
  </conditionalFormatting>
  <conditionalFormatting sqref="J47">
    <cfRule type="cellIs" dxfId="3609" priority="28" operator="equal">
      <formula>"Significant Negative"</formula>
    </cfRule>
    <cfRule type="cellIs" dxfId="3608" priority="29" operator="equal">
      <formula>"Minor Negative"</formula>
    </cfRule>
    <cfRule type="cellIs" dxfId="3607" priority="30" operator="equal">
      <formula>"Uncertain"</formula>
    </cfRule>
    <cfRule type="cellIs" dxfId="3606" priority="31" operator="equal">
      <formula>"Neutral"</formula>
    </cfRule>
    <cfRule type="cellIs" dxfId="3605" priority="32" operator="equal">
      <formula>"Minor Positive"</formula>
    </cfRule>
    <cfRule type="cellIs" dxfId="3604" priority="33" operator="equal">
      <formula>"Significant Positive"</formula>
    </cfRule>
  </conditionalFormatting>
  <conditionalFormatting sqref="J54">
    <cfRule type="cellIs" dxfId="3603" priority="15" operator="equal">
      <formula>"Significant Positive"</formula>
    </cfRule>
    <cfRule type="cellIs" dxfId="3602" priority="14" operator="equal">
      <formula>"Minor Positive"</formula>
    </cfRule>
    <cfRule type="cellIs" dxfId="3601" priority="13" operator="equal">
      <formula>"Neutral"</formula>
    </cfRule>
    <cfRule type="cellIs" dxfId="3600" priority="12" operator="equal">
      <formula>"Uncertain"</formula>
    </cfRule>
    <cfRule type="cellIs" dxfId="3599" priority="11" operator="equal">
      <formula>"Minor Negative"</formula>
    </cfRule>
    <cfRule type="cellIs" dxfId="3598" priority="10" operator="equal">
      <formula>"Significant Negative"</formula>
    </cfRule>
  </conditionalFormatting>
  <pageMargins left="0.7" right="0.7" top="0.75" bottom="0.75" header="0.3" footer="0.3"/>
  <pageSetup orientation="portrait" horizontalDpi="4294967293" verticalDpi="4294967293"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B5E9A-2E6D-4A11-AF43-8350F0664574}">
  <sheetPr codeName="Sheet126">
    <tabColor rgb="FF7030A0"/>
  </sheetPr>
  <dimension ref="A1:V98"/>
  <sheetViews>
    <sheetView zoomScale="60" zoomScaleNormal="60" workbookViewId="0">
      <pane xSplit="4" ySplit="7" topLeftCell="E53" activePane="bottomRight" state="frozen"/>
      <selection pane="topRight" activeCell="C67" sqref="C67"/>
      <selection pane="bottomLeft" activeCell="C67" sqref="C67"/>
      <selection pane="bottomRight" activeCell="C67" sqref="C67"/>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745</v>
      </c>
      <c r="D1" s="263"/>
      <c r="E1" s="263"/>
      <c r="F1" s="264"/>
      <c r="G1" s="16"/>
      <c r="I1" s="7"/>
      <c r="J1" s="7"/>
      <c r="K1" s="7"/>
    </row>
    <row r="2" spans="1:22" x14ac:dyDescent="0.35">
      <c r="A2" s="74" t="s">
        <v>29</v>
      </c>
      <c r="B2" s="9"/>
      <c r="C2" s="263" t="s">
        <v>731</v>
      </c>
      <c r="D2" s="263"/>
      <c r="E2" s="263"/>
      <c r="F2" s="264"/>
      <c r="I2" s="8"/>
      <c r="J2" s="8"/>
      <c r="K2" s="8"/>
    </row>
    <row r="3" spans="1:22" ht="61.5" customHeight="1" x14ac:dyDescent="0.35">
      <c r="A3" s="122" t="s">
        <v>30</v>
      </c>
      <c r="B3" s="4"/>
      <c r="C3" s="263" t="s">
        <v>746</v>
      </c>
      <c r="D3" s="263"/>
      <c r="E3" s="263"/>
      <c r="F3" s="264"/>
      <c r="I3" s="8"/>
      <c r="J3" s="8"/>
      <c r="K3" s="8"/>
    </row>
    <row r="4" spans="1:22" ht="17.25" customHeight="1" x14ac:dyDescent="0.35">
      <c r="A4" s="75" t="s">
        <v>31</v>
      </c>
      <c r="B4" s="17"/>
      <c r="C4" s="229" t="s">
        <v>530</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47"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675</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c r="F10" s="326"/>
      <c r="G10" s="326"/>
      <c r="H10" s="326"/>
      <c r="I10" s="326"/>
      <c r="J10" s="298"/>
      <c r="K10" s="236"/>
      <c r="L10" s="298"/>
      <c r="M10" s="298"/>
      <c r="N10" s="340"/>
      <c r="R10" s="12"/>
      <c r="S10" s="12"/>
      <c r="T10" s="12"/>
    </row>
    <row r="11" spans="1:22" x14ac:dyDescent="0.35">
      <c r="A11" s="317"/>
      <c r="B11" s="328"/>
      <c r="C11" s="24" t="s">
        <v>324</v>
      </c>
      <c r="D11" s="24" t="s">
        <v>254</v>
      </c>
      <c r="E11" s="326"/>
      <c r="F11" s="326"/>
      <c r="G11" s="326"/>
      <c r="H11" s="326"/>
      <c r="I11" s="326"/>
      <c r="J11" s="298"/>
      <c r="K11" s="236"/>
      <c r="L11" s="298"/>
      <c r="M11" s="298"/>
      <c r="N11" s="340"/>
      <c r="R11" s="12"/>
      <c r="S11" s="12"/>
      <c r="T11" s="12"/>
    </row>
    <row r="12" spans="1:22" x14ac:dyDescent="0.35">
      <c r="A12" s="317"/>
      <c r="B12" s="328"/>
      <c r="C12" s="24" t="s">
        <v>325</v>
      </c>
      <c r="D12" s="24" t="s">
        <v>254</v>
      </c>
      <c r="E12" s="326"/>
      <c r="F12" s="326"/>
      <c r="G12" s="326"/>
      <c r="H12" s="326"/>
      <c r="I12" s="326"/>
      <c r="J12" s="298"/>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ht="29" x14ac:dyDescent="0.35">
      <c r="A14" s="317"/>
      <c r="B14" s="328"/>
      <c r="C14" s="24" t="s">
        <v>327</v>
      </c>
      <c r="D14" s="24" t="s">
        <v>254</v>
      </c>
      <c r="E14" s="326"/>
      <c r="F14" s="326"/>
      <c r="G14" s="326"/>
      <c r="H14" s="326"/>
      <c r="I14" s="326"/>
      <c r="J14" s="298"/>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254</v>
      </c>
      <c r="E16" s="326"/>
      <c r="F16" s="326"/>
      <c r="G16" s="326"/>
      <c r="H16" s="326"/>
      <c r="I16" s="326"/>
      <c r="J16" s="298"/>
      <c r="K16" s="236"/>
      <c r="L16" s="298"/>
      <c r="M16" s="298"/>
      <c r="N16" s="340"/>
      <c r="R16" s="12"/>
      <c r="S16" s="12"/>
      <c r="T16" s="12"/>
    </row>
    <row r="17" spans="1:22" ht="15" thickBot="1" x14ac:dyDescent="0.4">
      <c r="A17" s="322"/>
      <c r="B17" s="396"/>
      <c r="C17" s="88" t="s">
        <v>330</v>
      </c>
      <c r="D17" s="88" t="s">
        <v>254</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675</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254</v>
      </c>
      <c r="E19" s="299"/>
      <c r="F19" s="299"/>
      <c r="G19" s="299"/>
      <c r="H19" s="299"/>
      <c r="I19" s="299"/>
      <c r="J19" s="299"/>
      <c r="K19" s="301"/>
      <c r="L19" s="299"/>
      <c r="M19" s="299"/>
      <c r="N19" s="380"/>
      <c r="R19" s="12"/>
      <c r="S19" s="12"/>
      <c r="T19" s="12"/>
    </row>
    <row r="20" spans="1:22" ht="72.5" x14ac:dyDescent="0.35">
      <c r="A20" s="316" t="s">
        <v>334</v>
      </c>
      <c r="B20" s="307" t="s">
        <v>118</v>
      </c>
      <c r="C20" s="79" t="s">
        <v>335</v>
      </c>
      <c r="D20" s="86"/>
      <c r="E20" s="310" t="s">
        <v>101</v>
      </c>
      <c r="F20" s="310" t="s">
        <v>101</v>
      </c>
      <c r="G20" s="310" t="s">
        <v>101</v>
      </c>
      <c r="H20" s="310" t="s">
        <v>101</v>
      </c>
      <c r="I20" s="310" t="s">
        <v>101</v>
      </c>
      <c r="J20" s="310" t="s">
        <v>159</v>
      </c>
      <c r="K20" s="319" t="s">
        <v>675</v>
      </c>
      <c r="L20" s="310" t="s">
        <v>254</v>
      </c>
      <c r="M20" s="310"/>
      <c r="N20" s="379"/>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17"/>
      <c r="B21" s="308"/>
      <c r="C21" s="3" t="s">
        <v>336</v>
      </c>
      <c r="D21" s="24" t="s">
        <v>254</v>
      </c>
      <c r="E21" s="298"/>
      <c r="F21" s="298"/>
      <c r="G21" s="298"/>
      <c r="H21" s="298"/>
      <c r="I21" s="298"/>
      <c r="J21" s="298"/>
      <c r="K21" s="236"/>
      <c r="L21" s="298"/>
      <c r="M21" s="298"/>
      <c r="N21" s="381"/>
      <c r="R21" s="12"/>
      <c r="S21" s="12"/>
      <c r="T21" s="12"/>
    </row>
    <row r="22" spans="1:22" ht="14.5" customHeight="1" x14ac:dyDescent="0.35">
      <c r="A22" s="317"/>
      <c r="B22" s="308"/>
      <c r="C22" s="3" t="s">
        <v>337</v>
      </c>
      <c r="D22" s="24" t="s">
        <v>254</v>
      </c>
      <c r="E22" s="298"/>
      <c r="F22" s="298"/>
      <c r="G22" s="298"/>
      <c r="H22" s="298"/>
      <c r="I22" s="298"/>
      <c r="J22" s="298"/>
      <c r="K22" s="236"/>
      <c r="L22" s="298"/>
      <c r="M22" s="298"/>
      <c r="N22" s="381"/>
      <c r="R22" s="12"/>
      <c r="S22" s="12"/>
      <c r="T22" s="12"/>
    </row>
    <row r="23" spans="1:22" x14ac:dyDescent="0.35">
      <c r="A23" s="317"/>
      <c r="B23" s="308"/>
      <c r="C23" s="3" t="s">
        <v>338</v>
      </c>
      <c r="D23" s="24" t="s">
        <v>254</v>
      </c>
      <c r="E23" s="298"/>
      <c r="F23" s="298"/>
      <c r="G23" s="298"/>
      <c r="H23" s="298"/>
      <c r="I23" s="298"/>
      <c r="J23" s="298"/>
      <c r="K23" s="236"/>
      <c r="L23" s="298"/>
      <c r="M23" s="298"/>
      <c r="N23" s="381"/>
      <c r="R23" s="12"/>
      <c r="S23" s="12"/>
      <c r="T23" s="12"/>
    </row>
    <row r="24" spans="1:22" ht="14.5" customHeight="1" x14ac:dyDescent="0.35">
      <c r="A24" s="317"/>
      <c r="B24" s="308"/>
      <c r="C24" s="3" t="s">
        <v>339</v>
      </c>
      <c r="D24" s="24" t="s">
        <v>254</v>
      </c>
      <c r="E24" s="298"/>
      <c r="F24" s="298"/>
      <c r="G24" s="298"/>
      <c r="H24" s="298"/>
      <c r="I24" s="298"/>
      <c r="J24" s="298"/>
      <c r="K24" s="236"/>
      <c r="L24" s="298"/>
      <c r="M24" s="298"/>
      <c r="N24" s="381"/>
      <c r="R24" s="12"/>
      <c r="S24" s="12"/>
      <c r="T24" s="12"/>
    </row>
    <row r="25" spans="1:22" ht="29" x14ac:dyDescent="0.35">
      <c r="A25" s="317"/>
      <c r="B25" s="308"/>
      <c r="C25" s="3" t="s">
        <v>340</v>
      </c>
      <c r="D25" s="24"/>
      <c r="E25" s="298"/>
      <c r="F25" s="298"/>
      <c r="G25" s="298"/>
      <c r="H25" s="298"/>
      <c r="I25" s="298"/>
      <c r="J25" s="298"/>
      <c r="K25" s="236"/>
      <c r="L25" s="298"/>
      <c r="M25" s="298"/>
      <c r="N25" s="381"/>
      <c r="R25" s="12"/>
      <c r="S25" s="12"/>
      <c r="T25" s="12"/>
    </row>
    <row r="26" spans="1:22" ht="14.5" customHeight="1" x14ac:dyDescent="0.35">
      <c r="A26" s="317"/>
      <c r="B26" s="308"/>
      <c r="C26" s="3" t="s">
        <v>341</v>
      </c>
      <c r="D26" s="24" t="s">
        <v>254</v>
      </c>
      <c r="E26" s="298"/>
      <c r="F26" s="298"/>
      <c r="G26" s="298"/>
      <c r="H26" s="298"/>
      <c r="I26" s="298"/>
      <c r="J26" s="298"/>
      <c r="K26" s="236"/>
      <c r="L26" s="298"/>
      <c r="M26" s="298"/>
      <c r="N26" s="381"/>
      <c r="R26" s="12"/>
      <c r="S26" s="12"/>
      <c r="T26" s="12"/>
    </row>
    <row r="27" spans="1:22" ht="29.5" thickBot="1" x14ac:dyDescent="0.4">
      <c r="A27" s="322"/>
      <c r="B27" s="309"/>
      <c r="C27" s="80" t="s">
        <v>342</v>
      </c>
      <c r="D27" s="88"/>
      <c r="E27" s="299"/>
      <c r="F27" s="299"/>
      <c r="G27" s="299"/>
      <c r="H27" s="299"/>
      <c r="I27" s="299"/>
      <c r="J27" s="299"/>
      <c r="K27" s="301"/>
      <c r="L27" s="299"/>
      <c r="M27" s="299"/>
      <c r="N27" s="380"/>
      <c r="R27" s="12"/>
      <c r="S27" s="12"/>
      <c r="T27" s="12"/>
    </row>
    <row r="28" spans="1:22" ht="29" x14ac:dyDescent="0.35">
      <c r="A28" s="316" t="s">
        <v>343</v>
      </c>
      <c r="B28" s="307" t="s">
        <v>119</v>
      </c>
      <c r="C28" s="85" t="s">
        <v>344</v>
      </c>
      <c r="D28" s="79" t="s">
        <v>250</v>
      </c>
      <c r="E28" s="310" t="s">
        <v>418</v>
      </c>
      <c r="F28" s="310" t="s">
        <v>441</v>
      </c>
      <c r="G28" s="310" t="s">
        <v>424</v>
      </c>
      <c r="H28" s="310" t="s">
        <v>477</v>
      </c>
      <c r="I28" s="310" t="s">
        <v>436</v>
      </c>
      <c r="J28" s="310" t="s">
        <v>157</v>
      </c>
      <c r="K28" s="319" t="s">
        <v>747</v>
      </c>
      <c r="L28" s="310" t="s">
        <v>254</v>
      </c>
      <c r="M28" s="310"/>
      <c r="N28" s="374" t="s">
        <v>748</v>
      </c>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xml:space="preserve">IIA4:It is suggested Policy DM26 is reworded to "achieve an excellent environmental in relation to…", as this could help to ensure proposal aspire to achieving the best living conditions for future residents. 
</v>
      </c>
    </row>
    <row r="29" spans="1:22" ht="29" x14ac:dyDescent="0.35">
      <c r="A29" s="317"/>
      <c r="B29" s="308"/>
      <c r="C29" s="83" t="s">
        <v>345</v>
      </c>
      <c r="D29" s="3" t="s">
        <v>250</v>
      </c>
      <c r="E29" s="298"/>
      <c r="F29" s="298"/>
      <c r="G29" s="298"/>
      <c r="H29" s="298"/>
      <c r="I29" s="298"/>
      <c r="J29" s="298"/>
      <c r="K29" s="236"/>
      <c r="L29" s="298"/>
      <c r="M29" s="298"/>
      <c r="N29" s="375"/>
      <c r="R29" s="12"/>
      <c r="S29" s="12"/>
      <c r="T29" s="12"/>
    </row>
    <row r="30" spans="1:22" x14ac:dyDescent="0.35">
      <c r="A30" s="317"/>
      <c r="B30" s="308"/>
      <c r="C30" s="83" t="s">
        <v>346</v>
      </c>
      <c r="D30" s="3" t="s">
        <v>250</v>
      </c>
      <c r="E30" s="298"/>
      <c r="F30" s="298"/>
      <c r="G30" s="298"/>
      <c r="H30" s="298"/>
      <c r="I30" s="298"/>
      <c r="J30" s="298"/>
      <c r="K30" s="236"/>
      <c r="L30" s="298"/>
      <c r="M30" s="298"/>
      <c r="N30" s="375"/>
      <c r="R30" s="12"/>
      <c r="S30" s="12"/>
      <c r="T30" s="12"/>
    </row>
    <row r="31" spans="1:22" ht="30" customHeight="1" x14ac:dyDescent="0.35">
      <c r="A31" s="317"/>
      <c r="B31" s="308"/>
      <c r="C31" s="83" t="s">
        <v>347</v>
      </c>
      <c r="D31" s="3" t="s">
        <v>254</v>
      </c>
      <c r="E31" s="298"/>
      <c r="F31" s="298"/>
      <c r="G31" s="298"/>
      <c r="H31" s="298"/>
      <c r="I31" s="298"/>
      <c r="J31" s="298"/>
      <c r="K31" s="236"/>
      <c r="L31" s="298"/>
      <c r="M31" s="298"/>
      <c r="N31" s="375"/>
      <c r="R31" s="12"/>
      <c r="S31" s="12"/>
      <c r="T31" s="12"/>
    </row>
    <row r="32" spans="1:22" x14ac:dyDescent="0.35">
      <c r="A32" s="317"/>
      <c r="B32" s="308"/>
      <c r="C32" s="83" t="s">
        <v>348</v>
      </c>
      <c r="D32" s="3" t="s">
        <v>254</v>
      </c>
      <c r="E32" s="298"/>
      <c r="F32" s="298"/>
      <c r="G32" s="298"/>
      <c r="H32" s="298"/>
      <c r="I32" s="298"/>
      <c r="J32" s="298"/>
      <c r="K32" s="236"/>
      <c r="L32" s="298"/>
      <c r="M32" s="298"/>
      <c r="N32" s="375"/>
      <c r="R32" s="12"/>
      <c r="S32" s="12"/>
      <c r="T32" s="12"/>
    </row>
    <row r="33" spans="1:22" x14ac:dyDescent="0.35">
      <c r="A33" s="317"/>
      <c r="B33" s="308"/>
      <c r="C33" s="83" t="s">
        <v>349</v>
      </c>
      <c r="D33" s="3" t="s">
        <v>254</v>
      </c>
      <c r="E33" s="298"/>
      <c r="F33" s="298"/>
      <c r="G33" s="298"/>
      <c r="H33" s="298"/>
      <c r="I33" s="298"/>
      <c r="J33" s="298"/>
      <c r="K33" s="236"/>
      <c r="L33" s="298"/>
      <c r="M33" s="298"/>
      <c r="N33" s="375"/>
      <c r="R33" s="12"/>
      <c r="S33" s="12"/>
      <c r="T33" s="12"/>
    </row>
    <row r="34" spans="1:22" x14ac:dyDescent="0.35">
      <c r="A34" s="317"/>
      <c r="B34" s="308"/>
      <c r="C34" s="83" t="s">
        <v>350</v>
      </c>
      <c r="D34" s="3" t="s">
        <v>254</v>
      </c>
      <c r="E34" s="298"/>
      <c r="F34" s="298"/>
      <c r="G34" s="298"/>
      <c r="H34" s="298"/>
      <c r="I34" s="298"/>
      <c r="J34" s="298"/>
      <c r="K34" s="236"/>
      <c r="L34" s="298"/>
      <c r="M34" s="298"/>
      <c r="N34" s="375"/>
      <c r="R34" s="12"/>
      <c r="S34" s="12"/>
      <c r="T34" s="12"/>
    </row>
    <row r="35" spans="1:22" ht="15" thickBot="1" x14ac:dyDescent="0.4">
      <c r="A35" s="322"/>
      <c r="B35" s="309"/>
      <c r="C35" s="93" t="s">
        <v>351</v>
      </c>
      <c r="D35" s="80" t="s">
        <v>254</v>
      </c>
      <c r="E35" s="299"/>
      <c r="F35" s="299"/>
      <c r="G35" s="299"/>
      <c r="H35" s="299"/>
      <c r="I35" s="299"/>
      <c r="J35" s="299"/>
      <c r="K35" s="301"/>
      <c r="L35" s="299"/>
      <c r="M35" s="299"/>
      <c r="N35" s="376"/>
      <c r="R35" s="12"/>
      <c r="S35" s="12"/>
      <c r="T35" s="12"/>
    </row>
    <row r="36" spans="1:22" x14ac:dyDescent="0.35">
      <c r="A36" s="316" t="s">
        <v>352</v>
      </c>
      <c r="B36" s="307" t="s">
        <v>120</v>
      </c>
      <c r="C36" s="79" t="s">
        <v>353</v>
      </c>
      <c r="D36" s="79" t="s">
        <v>250</v>
      </c>
      <c r="E36" s="310" t="s">
        <v>101</v>
      </c>
      <c r="F36" s="310" t="s">
        <v>101</v>
      </c>
      <c r="G36" s="310" t="s">
        <v>101</v>
      </c>
      <c r="H36" s="310" t="s">
        <v>101</v>
      </c>
      <c r="I36" s="310" t="s">
        <v>101</v>
      </c>
      <c r="J36" s="310" t="s">
        <v>162</v>
      </c>
      <c r="K36" s="319" t="s">
        <v>749</v>
      </c>
      <c r="L36" s="319" t="s">
        <v>254</v>
      </c>
      <c r="M36" s="319" t="s">
        <v>750</v>
      </c>
      <c r="N36" s="374"/>
      <c r="R36" s="12" t="str">
        <f>IF(OR(J36='Drop downs'!$G$7,J36='Drop downs'!$G$5), B36&amp;": "&amp;K36&amp;CHAR(10),"")</f>
        <v xml:space="preserve">IIA5: Alternative 1 (Existing Policy DM26)  allows for the conversion of homes into multiple dwellings, providing certain criteria are met. This could help to meet housing needs by increasing the total number of dwellings in the Borough. However, it is noted that there are no size requirements or criteria to ensure at least on family home is maintained. This could lead to an increase in the number of smaller dwellings and a decrease in the number of family sized homes, which may not meet the needs of the Borough. Therefore, an uncertain effect is identified as it is unclear if an increase in flats would help to meet current needs in the Borough. 
</v>
      </c>
      <c r="S36" s="12" t="str">
        <f>IF(J36='Drop downs'!$G$2,B36&amp;": "&amp;K36&amp;"
"," ")</f>
        <v xml:space="preserve"> </v>
      </c>
      <c r="T36" s="12" t="str">
        <f>IF(E36='Drop downs'!$B$6,B36&amp;": "&amp;K36&amp;"","")</f>
        <v/>
      </c>
      <c r="U36" t="str">
        <f>IF(M36&gt;0,B36&amp;":"&amp;M36&amp;"
","")</f>
        <v xml:space="preserve">IIA5:The precise nature of potential effects for IIA5 cannot be determined without details of the design and location of sites this alternative could apply to. However, it is noted that this is unlikely to be known in advance for the entire plan period. 
</v>
      </c>
      <c r="V36" t="str">
        <f>IF(N36&gt;0,B36&amp;":"&amp;N36&amp;"
","")</f>
        <v/>
      </c>
    </row>
    <row r="37" spans="1:22" ht="29" x14ac:dyDescent="0.35">
      <c r="A37" s="317"/>
      <c r="B37" s="308"/>
      <c r="C37" s="3" t="s">
        <v>354</v>
      </c>
      <c r="D37" s="3" t="s">
        <v>250</v>
      </c>
      <c r="E37" s="298"/>
      <c r="F37" s="298"/>
      <c r="G37" s="298"/>
      <c r="H37" s="298"/>
      <c r="I37" s="298"/>
      <c r="J37" s="298"/>
      <c r="K37" s="236"/>
      <c r="L37" s="236"/>
      <c r="M37" s="236"/>
      <c r="N37" s="375"/>
      <c r="R37" s="12"/>
      <c r="S37" s="12"/>
      <c r="T37" s="12"/>
    </row>
    <row r="38" spans="1:22" x14ac:dyDescent="0.35">
      <c r="A38" s="317"/>
      <c r="B38" s="308"/>
      <c r="C38" s="3" t="s">
        <v>355</v>
      </c>
      <c r="D38" s="3" t="s">
        <v>254</v>
      </c>
      <c r="E38" s="298"/>
      <c r="F38" s="298"/>
      <c r="G38" s="298"/>
      <c r="H38" s="298"/>
      <c r="I38" s="298"/>
      <c r="J38" s="298"/>
      <c r="K38" s="236"/>
      <c r="L38" s="236"/>
      <c r="M38" s="236"/>
      <c r="N38" s="375"/>
      <c r="R38" s="12"/>
      <c r="S38" s="12"/>
      <c r="T38" s="12"/>
    </row>
    <row r="39" spans="1:22" ht="29" x14ac:dyDescent="0.35">
      <c r="A39" s="317"/>
      <c r="B39" s="308"/>
      <c r="C39" s="3" t="s">
        <v>356</v>
      </c>
      <c r="D39" s="3" t="s">
        <v>254</v>
      </c>
      <c r="E39" s="298"/>
      <c r="F39" s="298"/>
      <c r="G39" s="298"/>
      <c r="H39" s="298"/>
      <c r="I39" s="298"/>
      <c r="J39" s="298"/>
      <c r="K39" s="236"/>
      <c r="L39" s="236"/>
      <c r="M39" s="236"/>
      <c r="N39" s="375"/>
      <c r="R39" s="12"/>
      <c r="S39" s="12"/>
      <c r="T39" s="12"/>
    </row>
    <row r="40" spans="1:22" ht="43.5" x14ac:dyDescent="0.35">
      <c r="A40" s="317"/>
      <c r="B40" s="308"/>
      <c r="C40" s="3" t="s">
        <v>357</v>
      </c>
      <c r="D40" s="3" t="s">
        <v>250</v>
      </c>
      <c r="E40" s="298"/>
      <c r="F40" s="298"/>
      <c r="G40" s="298"/>
      <c r="H40" s="298"/>
      <c r="I40" s="298"/>
      <c r="J40" s="298"/>
      <c r="K40" s="236"/>
      <c r="L40" s="236"/>
      <c r="M40" s="236"/>
      <c r="N40" s="375"/>
      <c r="R40" s="12"/>
      <c r="S40" s="12"/>
      <c r="T40" s="12"/>
    </row>
    <row r="41" spans="1:22" ht="58.5" customHeight="1" thickBot="1" x14ac:dyDescent="0.4">
      <c r="A41" s="322"/>
      <c r="B41" s="309"/>
      <c r="C41" s="80" t="s">
        <v>358</v>
      </c>
      <c r="D41" s="80" t="s">
        <v>250</v>
      </c>
      <c r="E41" s="299"/>
      <c r="F41" s="299"/>
      <c r="G41" s="299"/>
      <c r="H41" s="299"/>
      <c r="I41" s="299"/>
      <c r="J41" s="299"/>
      <c r="K41" s="301"/>
      <c r="L41" s="301"/>
      <c r="M41" s="301"/>
      <c r="N41" s="376"/>
      <c r="R41" s="12"/>
      <c r="S41" s="12"/>
      <c r="T41" s="12"/>
    </row>
    <row r="42" spans="1:22" ht="29" x14ac:dyDescent="0.35">
      <c r="A42" s="316" t="s">
        <v>359</v>
      </c>
      <c r="B42" s="307" t="s">
        <v>121</v>
      </c>
      <c r="C42" s="79" t="s">
        <v>360</v>
      </c>
      <c r="D42" s="79" t="s">
        <v>250</v>
      </c>
      <c r="E42" s="310" t="s">
        <v>101</v>
      </c>
      <c r="F42" s="310" t="s">
        <v>101</v>
      </c>
      <c r="G42" s="310" t="s">
        <v>101</v>
      </c>
      <c r="H42" s="310" t="s">
        <v>101</v>
      </c>
      <c r="I42" s="310" t="s">
        <v>101</v>
      </c>
      <c r="J42" s="310" t="s">
        <v>159</v>
      </c>
      <c r="K42" s="319" t="s">
        <v>675</v>
      </c>
      <c r="L42" s="310" t="s">
        <v>254</v>
      </c>
      <c r="M42" s="319"/>
      <c r="N42" s="374"/>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17"/>
      <c r="B43" s="308"/>
      <c r="C43" s="3" t="s">
        <v>361</v>
      </c>
      <c r="D43" s="3" t="s">
        <v>250</v>
      </c>
      <c r="E43" s="298"/>
      <c r="F43" s="298"/>
      <c r="G43" s="298"/>
      <c r="H43" s="298"/>
      <c r="I43" s="298"/>
      <c r="J43" s="298"/>
      <c r="K43" s="236"/>
      <c r="L43" s="298"/>
      <c r="M43" s="236"/>
      <c r="N43" s="375"/>
      <c r="R43" s="12"/>
      <c r="S43" s="12"/>
      <c r="T43" s="12"/>
    </row>
    <row r="44" spans="1:22" x14ac:dyDescent="0.35">
      <c r="A44" s="317"/>
      <c r="B44" s="308"/>
      <c r="C44" s="3" t="s">
        <v>362</v>
      </c>
      <c r="D44" s="3" t="s">
        <v>254</v>
      </c>
      <c r="E44" s="298"/>
      <c r="F44" s="298"/>
      <c r="G44" s="298"/>
      <c r="H44" s="298"/>
      <c r="I44" s="298"/>
      <c r="J44" s="298"/>
      <c r="K44" s="236"/>
      <c r="L44" s="298"/>
      <c r="M44" s="236"/>
      <c r="N44" s="375"/>
      <c r="R44" s="12"/>
      <c r="S44" s="12"/>
      <c r="T44" s="12"/>
    </row>
    <row r="45" spans="1:22" x14ac:dyDescent="0.35">
      <c r="A45" s="317"/>
      <c r="B45" s="308"/>
      <c r="C45" s="3" t="s">
        <v>363</v>
      </c>
      <c r="D45" s="3" t="s">
        <v>254</v>
      </c>
      <c r="E45" s="298"/>
      <c r="F45" s="298"/>
      <c r="G45" s="298"/>
      <c r="H45" s="298"/>
      <c r="I45" s="298"/>
      <c r="J45" s="298"/>
      <c r="K45" s="236"/>
      <c r="L45" s="298"/>
      <c r="M45" s="236"/>
      <c r="N45" s="375"/>
      <c r="R45" s="12"/>
      <c r="S45" s="12"/>
      <c r="T45" s="12"/>
    </row>
    <row r="46" spans="1:22" ht="29.5" thickBot="1" x14ac:dyDescent="0.4">
      <c r="A46" s="322"/>
      <c r="B46" s="309"/>
      <c r="C46" s="80" t="s">
        <v>364</v>
      </c>
      <c r="D46" s="80" t="s">
        <v>254</v>
      </c>
      <c r="E46" s="299"/>
      <c r="F46" s="299"/>
      <c r="G46" s="299"/>
      <c r="H46" s="299"/>
      <c r="I46" s="299"/>
      <c r="J46" s="299"/>
      <c r="K46" s="301"/>
      <c r="L46" s="299"/>
      <c r="M46" s="301"/>
      <c r="N46" s="376"/>
      <c r="R46" s="12"/>
      <c r="S46" s="12"/>
      <c r="T46" s="12"/>
    </row>
    <row r="47" spans="1:22" ht="43.5" x14ac:dyDescent="0.35">
      <c r="A47" s="316" t="s">
        <v>365</v>
      </c>
      <c r="B47" s="307" t="s">
        <v>122</v>
      </c>
      <c r="C47" s="79" t="s">
        <v>366</v>
      </c>
      <c r="D47" s="79" t="s">
        <v>250</v>
      </c>
      <c r="E47" s="310" t="s">
        <v>432</v>
      </c>
      <c r="F47" s="310" t="s">
        <v>441</v>
      </c>
      <c r="G47" s="310" t="s">
        <v>519</v>
      </c>
      <c r="H47" s="310" t="s">
        <v>477</v>
      </c>
      <c r="I47" s="310" t="s">
        <v>436</v>
      </c>
      <c r="J47" s="310" t="s">
        <v>157</v>
      </c>
      <c r="K47" s="319" t="s">
        <v>751</v>
      </c>
      <c r="L47" s="319" t="s">
        <v>254</v>
      </c>
      <c r="M47" s="319"/>
      <c r="N47" s="374"/>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22"/>
      <c r="B48" s="309"/>
      <c r="C48" s="80" t="s">
        <v>367</v>
      </c>
      <c r="D48" s="80" t="s">
        <v>254</v>
      </c>
      <c r="E48" s="299"/>
      <c r="F48" s="299"/>
      <c r="G48" s="299"/>
      <c r="H48" s="299"/>
      <c r="I48" s="299"/>
      <c r="J48" s="299"/>
      <c r="K48" s="301"/>
      <c r="L48" s="301"/>
      <c r="M48" s="301"/>
      <c r="N48" s="376"/>
      <c r="R48" s="12"/>
      <c r="S48" s="12"/>
      <c r="T48" s="12"/>
    </row>
    <row r="49" spans="1:22" ht="29.15" customHeight="1" x14ac:dyDescent="0.35">
      <c r="A49" s="316" t="s">
        <v>368</v>
      </c>
      <c r="B49" s="307" t="s">
        <v>123</v>
      </c>
      <c r="C49" s="86" t="s">
        <v>369</v>
      </c>
      <c r="D49" s="86" t="s">
        <v>254</v>
      </c>
      <c r="E49" s="310" t="s">
        <v>101</v>
      </c>
      <c r="F49" s="310" t="s">
        <v>101</v>
      </c>
      <c r="G49" s="310" t="s">
        <v>101</v>
      </c>
      <c r="H49" s="310" t="s">
        <v>101</v>
      </c>
      <c r="I49" s="310" t="s">
        <v>101</v>
      </c>
      <c r="J49" s="310" t="s">
        <v>159</v>
      </c>
      <c r="K49" s="319" t="s">
        <v>752</v>
      </c>
      <c r="L49" s="319" t="s">
        <v>254</v>
      </c>
      <c r="M49" s="319"/>
      <c r="N49" s="374"/>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17"/>
      <c r="B50" s="308"/>
      <c r="C50" s="24" t="s">
        <v>370</v>
      </c>
      <c r="D50" s="24" t="s">
        <v>250</v>
      </c>
      <c r="E50" s="298"/>
      <c r="F50" s="298"/>
      <c r="G50" s="298"/>
      <c r="H50" s="298"/>
      <c r="I50" s="298"/>
      <c r="J50" s="298"/>
      <c r="K50" s="236"/>
      <c r="L50" s="236"/>
      <c r="M50" s="236"/>
      <c r="N50" s="375"/>
      <c r="R50" s="12"/>
      <c r="S50" s="12"/>
      <c r="T50" s="12"/>
    </row>
    <row r="51" spans="1:22" x14ac:dyDescent="0.35">
      <c r="A51" s="317"/>
      <c r="B51" s="308"/>
      <c r="C51" s="97" t="s">
        <v>371</v>
      </c>
      <c r="D51" s="24" t="s">
        <v>254</v>
      </c>
      <c r="E51" s="298"/>
      <c r="F51" s="298"/>
      <c r="G51" s="298"/>
      <c r="H51" s="298"/>
      <c r="I51" s="298"/>
      <c r="J51" s="298"/>
      <c r="K51" s="236"/>
      <c r="L51" s="236"/>
      <c r="M51" s="236"/>
      <c r="N51" s="375"/>
      <c r="R51" s="12"/>
      <c r="S51" s="12"/>
      <c r="T51" s="12"/>
    </row>
    <row r="52" spans="1:22" x14ac:dyDescent="0.35">
      <c r="A52" s="317"/>
      <c r="B52" s="308"/>
      <c r="C52" s="24" t="s">
        <v>372</v>
      </c>
      <c r="D52" s="24" t="s">
        <v>254</v>
      </c>
      <c r="E52" s="298"/>
      <c r="F52" s="298"/>
      <c r="G52" s="298"/>
      <c r="H52" s="298"/>
      <c r="I52" s="298"/>
      <c r="J52" s="298"/>
      <c r="K52" s="236"/>
      <c r="L52" s="236"/>
      <c r="M52" s="236"/>
      <c r="N52" s="375"/>
      <c r="R52" s="12"/>
      <c r="S52" s="12"/>
      <c r="T52" s="12"/>
    </row>
    <row r="53" spans="1:22" ht="55" customHeight="1" thickBot="1" x14ac:dyDescent="0.4">
      <c r="A53" s="322"/>
      <c r="B53" s="309"/>
      <c r="C53" s="88" t="s">
        <v>373</v>
      </c>
      <c r="D53" s="88" t="s">
        <v>250</v>
      </c>
      <c r="E53" s="299"/>
      <c r="F53" s="299"/>
      <c r="G53" s="299"/>
      <c r="H53" s="299"/>
      <c r="I53" s="299"/>
      <c r="J53" s="299"/>
      <c r="K53" s="301"/>
      <c r="L53" s="301"/>
      <c r="M53" s="301"/>
      <c r="N53" s="376"/>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675</v>
      </c>
      <c r="L54" s="319" t="s">
        <v>254</v>
      </c>
      <c r="M54" s="319"/>
      <c r="N54" s="374"/>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17"/>
      <c r="B55" s="308"/>
      <c r="C55" s="94" t="s">
        <v>376</v>
      </c>
      <c r="D55" s="24" t="s">
        <v>254</v>
      </c>
      <c r="E55" s="298"/>
      <c r="F55" s="298"/>
      <c r="G55" s="298"/>
      <c r="H55" s="298"/>
      <c r="I55" s="298"/>
      <c r="J55" s="298"/>
      <c r="K55" s="236"/>
      <c r="L55" s="236"/>
      <c r="M55" s="236"/>
      <c r="N55" s="375"/>
      <c r="R55" s="12"/>
      <c r="S55" s="12"/>
      <c r="T55" s="12"/>
    </row>
    <row r="56" spans="1:22" ht="29.5" thickBot="1" x14ac:dyDescent="0.4">
      <c r="A56" s="322"/>
      <c r="B56" s="309"/>
      <c r="C56" s="90" t="s">
        <v>377</v>
      </c>
      <c r="D56" s="88" t="s">
        <v>254</v>
      </c>
      <c r="E56" s="299"/>
      <c r="F56" s="299"/>
      <c r="G56" s="299"/>
      <c r="H56" s="299"/>
      <c r="I56" s="299"/>
      <c r="J56" s="299"/>
      <c r="K56" s="301"/>
      <c r="L56" s="301"/>
      <c r="M56" s="301"/>
      <c r="N56" s="376"/>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675</v>
      </c>
      <c r="L57" s="319" t="s">
        <v>254</v>
      </c>
      <c r="M57" s="319"/>
      <c r="N57" s="374"/>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17"/>
      <c r="B58" s="308"/>
      <c r="C58" s="24" t="s">
        <v>380</v>
      </c>
      <c r="D58" s="24" t="s">
        <v>254</v>
      </c>
      <c r="E58" s="298"/>
      <c r="F58" s="298"/>
      <c r="G58" s="298"/>
      <c r="H58" s="298"/>
      <c r="I58" s="298"/>
      <c r="J58" s="298"/>
      <c r="K58" s="236"/>
      <c r="L58" s="236"/>
      <c r="M58" s="236"/>
      <c r="N58" s="375"/>
      <c r="R58" s="12"/>
      <c r="S58" s="12"/>
      <c r="T58" s="12"/>
    </row>
    <row r="59" spans="1:22" x14ac:dyDescent="0.35">
      <c r="A59" s="317"/>
      <c r="B59" s="308"/>
      <c r="C59" s="24" t="s">
        <v>381</v>
      </c>
      <c r="D59" s="24" t="s">
        <v>254</v>
      </c>
      <c r="E59" s="298"/>
      <c r="F59" s="298"/>
      <c r="G59" s="298"/>
      <c r="H59" s="298"/>
      <c r="I59" s="298"/>
      <c r="J59" s="298"/>
      <c r="K59" s="236"/>
      <c r="L59" s="236"/>
      <c r="M59" s="236"/>
      <c r="N59" s="375"/>
      <c r="R59" s="12"/>
      <c r="S59" s="12"/>
      <c r="T59" s="12"/>
    </row>
    <row r="60" spans="1:22" x14ac:dyDescent="0.35">
      <c r="A60" s="317"/>
      <c r="B60" s="308"/>
      <c r="C60" s="24" t="s">
        <v>382</v>
      </c>
      <c r="D60" s="24" t="s">
        <v>254</v>
      </c>
      <c r="E60" s="298"/>
      <c r="F60" s="298"/>
      <c r="G60" s="298"/>
      <c r="H60" s="298"/>
      <c r="I60" s="298"/>
      <c r="J60" s="298"/>
      <c r="K60" s="236"/>
      <c r="L60" s="236"/>
      <c r="M60" s="236"/>
      <c r="N60" s="375"/>
      <c r="R60" s="12"/>
      <c r="S60" s="12"/>
      <c r="T60" s="12"/>
    </row>
    <row r="61" spans="1:22" x14ac:dyDescent="0.35">
      <c r="A61" s="317"/>
      <c r="B61" s="308"/>
      <c r="C61" s="24" t="s">
        <v>383</v>
      </c>
      <c r="D61" s="24" t="s">
        <v>254</v>
      </c>
      <c r="E61" s="298"/>
      <c r="F61" s="298"/>
      <c r="G61" s="298"/>
      <c r="H61" s="298"/>
      <c r="I61" s="298"/>
      <c r="J61" s="298"/>
      <c r="K61" s="236"/>
      <c r="L61" s="236"/>
      <c r="M61" s="236"/>
      <c r="N61" s="375"/>
      <c r="R61" s="12"/>
      <c r="S61" s="12"/>
      <c r="T61" s="12"/>
    </row>
    <row r="62" spans="1:22" x14ac:dyDescent="0.35">
      <c r="A62" s="317"/>
      <c r="B62" s="308"/>
      <c r="C62" s="24" t="s">
        <v>384</v>
      </c>
      <c r="D62" s="24" t="s">
        <v>254</v>
      </c>
      <c r="E62" s="298"/>
      <c r="F62" s="298"/>
      <c r="G62" s="298"/>
      <c r="H62" s="298"/>
      <c r="I62" s="298"/>
      <c r="J62" s="298"/>
      <c r="K62" s="236"/>
      <c r="L62" s="236"/>
      <c r="M62" s="236"/>
      <c r="N62" s="375"/>
      <c r="R62" s="12"/>
      <c r="S62" s="12"/>
      <c r="T62" s="12"/>
    </row>
    <row r="63" spans="1:22" ht="29" x14ac:dyDescent="0.35">
      <c r="A63" s="317"/>
      <c r="B63" s="308"/>
      <c r="C63" s="24" t="s">
        <v>385</v>
      </c>
      <c r="D63" s="24" t="s">
        <v>254</v>
      </c>
      <c r="E63" s="298"/>
      <c r="F63" s="298"/>
      <c r="G63" s="298"/>
      <c r="H63" s="298"/>
      <c r="I63" s="298"/>
      <c r="J63" s="298"/>
      <c r="K63" s="236"/>
      <c r="L63" s="236"/>
      <c r="M63" s="236"/>
      <c r="N63" s="375"/>
      <c r="R63" s="12"/>
      <c r="S63" s="12"/>
      <c r="T63" s="12"/>
    </row>
    <row r="64" spans="1:22" ht="15" thickBot="1" x14ac:dyDescent="0.4">
      <c r="A64" s="322"/>
      <c r="B64" s="309"/>
      <c r="C64" s="88" t="s">
        <v>386</v>
      </c>
      <c r="D64" s="88" t="s">
        <v>254</v>
      </c>
      <c r="E64" s="299"/>
      <c r="F64" s="299"/>
      <c r="G64" s="299"/>
      <c r="H64" s="299"/>
      <c r="I64" s="299"/>
      <c r="J64" s="299"/>
      <c r="K64" s="301"/>
      <c r="L64" s="301"/>
      <c r="M64" s="301"/>
      <c r="N64" s="376"/>
      <c r="R64" s="12"/>
      <c r="S64" s="12"/>
      <c r="T64" s="12"/>
    </row>
    <row r="65" spans="1:22" x14ac:dyDescent="0.35">
      <c r="A65" s="316" t="s">
        <v>387</v>
      </c>
      <c r="B65" s="307" t="s">
        <v>126</v>
      </c>
      <c r="C65" s="85" t="s">
        <v>452</v>
      </c>
      <c r="D65" s="86" t="s">
        <v>254</v>
      </c>
      <c r="E65" s="310" t="s">
        <v>101</v>
      </c>
      <c r="F65" s="310" t="s">
        <v>101</v>
      </c>
      <c r="G65" s="310" t="s">
        <v>101</v>
      </c>
      <c r="H65" s="310" t="s">
        <v>101</v>
      </c>
      <c r="I65" s="310" t="s">
        <v>101</v>
      </c>
      <c r="J65" s="310" t="s">
        <v>159</v>
      </c>
      <c r="K65" s="319" t="s">
        <v>675</v>
      </c>
      <c r="L65" s="319" t="s">
        <v>254</v>
      </c>
      <c r="M65" s="319"/>
      <c r="N65" s="374"/>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17"/>
      <c r="B66" s="308"/>
      <c r="C66" s="83" t="s">
        <v>389</v>
      </c>
      <c r="D66" s="24" t="s">
        <v>254</v>
      </c>
      <c r="E66" s="298"/>
      <c r="F66" s="298"/>
      <c r="G66" s="298"/>
      <c r="H66" s="298"/>
      <c r="I66" s="298"/>
      <c r="J66" s="298"/>
      <c r="K66" s="236"/>
      <c r="L66" s="236"/>
      <c r="M66" s="236"/>
      <c r="N66" s="375"/>
      <c r="R66" s="12"/>
      <c r="S66" s="12"/>
      <c r="T66" s="12"/>
    </row>
    <row r="67" spans="1:22" ht="29" x14ac:dyDescent="0.35">
      <c r="A67" s="317"/>
      <c r="B67" s="308"/>
      <c r="C67" s="83" t="s">
        <v>390</v>
      </c>
      <c r="D67" s="24"/>
      <c r="E67" s="298"/>
      <c r="F67" s="298"/>
      <c r="G67" s="298"/>
      <c r="H67" s="298"/>
      <c r="I67" s="298"/>
      <c r="J67" s="298"/>
      <c r="K67" s="236"/>
      <c r="L67" s="236"/>
      <c r="M67" s="236"/>
      <c r="N67" s="375"/>
      <c r="R67" s="12"/>
      <c r="S67" s="12"/>
      <c r="T67" s="12"/>
    </row>
    <row r="68" spans="1:22" x14ac:dyDescent="0.35">
      <c r="A68" s="317"/>
      <c r="B68" s="308"/>
      <c r="C68" s="83" t="s">
        <v>391</v>
      </c>
      <c r="D68" s="24" t="s">
        <v>254</v>
      </c>
      <c r="E68" s="298"/>
      <c r="F68" s="298"/>
      <c r="G68" s="298"/>
      <c r="H68" s="298"/>
      <c r="I68" s="298"/>
      <c r="J68" s="298"/>
      <c r="K68" s="236"/>
      <c r="L68" s="236"/>
      <c r="M68" s="236"/>
      <c r="N68" s="375"/>
      <c r="R68" s="12"/>
      <c r="S68" s="12"/>
      <c r="T68" s="12"/>
    </row>
    <row r="69" spans="1:22" x14ac:dyDescent="0.35">
      <c r="A69" s="317"/>
      <c r="B69" s="308"/>
      <c r="C69" s="83" t="s">
        <v>454</v>
      </c>
      <c r="D69" s="24" t="s">
        <v>254</v>
      </c>
      <c r="E69" s="298"/>
      <c r="F69" s="298"/>
      <c r="G69" s="298"/>
      <c r="H69" s="298"/>
      <c r="I69" s="298"/>
      <c r="J69" s="298"/>
      <c r="K69" s="236"/>
      <c r="L69" s="236"/>
      <c r="M69" s="236"/>
      <c r="N69" s="375"/>
      <c r="R69" s="12"/>
      <c r="S69" s="12"/>
      <c r="T69" s="12"/>
    </row>
    <row r="70" spans="1:22" x14ac:dyDescent="0.35">
      <c r="A70" s="317"/>
      <c r="B70" s="308"/>
      <c r="C70" s="83" t="s">
        <v>393</v>
      </c>
      <c r="D70" s="24" t="s">
        <v>254</v>
      </c>
      <c r="E70" s="298"/>
      <c r="F70" s="298"/>
      <c r="G70" s="298"/>
      <c r="H70" s="298"/>
      <c r="I70" s="298"/>
      <c r="J70" s="298"/>
      <c r="K70" s="236"/>
      <c r="L70" s="236"/>
      <c r="M70" s="236"/>
      <c r="N70" s="375"/>
      <c r="R70" s="12"/>
      <c r="S70" s="12"/>
      <c r="T70" s="12"/>
    </row>
    <row r="71" spans="1:22" ht="15" thickBot="1" x14ac:dyDescent="0.4">
      <c r="A71" s="322"/>
      <c r="B71" s="309"/>
      <c r="C71" s="93" t="s">
        <v>394</v>
      </c>
      <c r="D71" s="88" t="s">
        <v>254</v>
      </c>
      <c r="E71" s="299"/>
      <c r="F71" s="299"/>
      <c r="G71" s="299"/>
      <c r="H71" s="299"/>
      <c r="I71" s="299"/>
      <c r="J71" s="299"/>
      <c r="K71" s="301"/>
      <c r="L71" s="301"/>
      <c r="M71" s="301"/>
      <c r="N71" s="376"/>
      <c r="R71" s="12"/>
      <c r="S71" s="12"/>
      <c r="T71" s="12"/>
    </row>
    <row r="72" spans="1:22" x14ac:dyDescent="0.35">
      <c r="A72" s="316" t="s">
        <v>395</v>
      </c>
      <c r="B72" s="307" t="s">
        <v>127</v>
      </c>
      <c r="C72" s="85" t="s">
        <v>396</v>
      </c>
      <c r="D72" s="86" t="s">
        <v>250</v>
      </c>
      <c r="E72" s="310" t="s">
        <v>101</v>
      </c>
      <c r="F72" s="310" t="s">
        <v>101</v>
      </c>
      <c r="G72" s="310" t="s">
        <v>101</v>
      </c>
      <c r="H72" s="310" t="s">
        <v>101</v>
      </c>
      <c r="I72" s="310" t="s">
        <v>101</v>
      </c>
      <c r="J72" s="310" t="s">
        <v>159</v>
      </c>
      <c r="K72" s="311" t="s">
        <v>675</v>
      </c>
      <c r="L72" s="319" t="s">
        <v>254</v>
      </c>
      <c r="M72" s="319"/>
      <c r="N72" s="374"/>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17"/>
      <c r="B73" s="308"/>
      <c r="C73" s="83" t="s">
        <v>397</v>
      </c>
      <c r="D73" s="24" t="s">
        <v>250</v>
      </c>
      <c r="E73" s="298"/>
      <c r="F73" s="298"/>
      <c r="G73" s="298"/>
      <c r="H73" s="298"/>
      <c r="I73" s="298"/>
      <c r="J73" s="298"/>
      <c r="K73" s="312"/>
      <c r="L73" s="236"/>
      <c r="M73" s="236"/>
      <c r="N73" s="375"/>
      <c r="R73" s="12"/>
      <c r="S73" s="12"/>
      <c r="T73" s="12"/>
    </row>
    <row r="74" spans="1:22" ht="32.25" customHeight="1" x14ac:dyDescent="0.35">
      <c r="A74" s="317"/>
      <c r="B74" s="308"/>
      <c r="C74" s="83" t="s">
        <v>398</v>
      </c>
      <c r="D74" s="24" t="s">
        <v>254</v>
      </c>
      <c r="E74" s="298"/>
      <c r="F74" s="298"/>
      <c r="G74" s="298"/>
      <c r="H74" s="298"/>
      <c r="I74" s="298"/>
      <c r="J74" s="298"/>
      <c r="K74" s="312"/>
      <c r="L74" s="236"/>
      <c r="M74" s="236"/>
      <c r="N74" s="375"/>
      <c r="R74" s="12"/>
      <c r="S74" s="12"/>
      <c r="T74" s="12"/>
    </row>
    <row r="75" spans="1:22" x14ac:dyDescent="0.35">
      <c r="A75" s="317"/>
      <c r="B75" s="308"/>
      <c r="C75" s="83" t="s">
        <v>399</v>
      </c>
      <c r="D75" s="24" t="s">
        <v>254</v>
      </c>
      <c r="E75" s="298"/>
      <c r="F75" s="298"/>
      <c r="G75" s="298"/>
      <c r="H75" s="298"/>
      <c r="I75" s="298"/>
      <c r="J75" s="298"/>
      <c r="K75" s="312"/>
      <c r="L75" s="236"/>
      <c r="M75" s="236"/>
      <c r="N75" s="375"/>
      <c r="R75" s="12"/>
      <c r="S75" s="12"/>
      <c r="T75" s="12"/>
    </row>
    <row r="76" spans="1:22" ht="26.5" customHeight="1" thickBot="1" x14ac:dyDescent="0.4">
      <c r="A76" s="322"/>
      <c r="B76" s="309"/>
      <c r="C76" s="87" t="s">
        <v>400</v>
      </c>
      <c r="D76" s="88" t="s">
        <v>254</v>
      </c>
      <c r="E76" s="299"/>
      <c r="F76" s="299"/>
      <c r="G76" s="299"/>
      <c r="H76" s="299"/>
      <c r="I76" s="299"/>
      <c r="J76" s="299"/>
      <c r="K76" s="313"/>
      <c r="L76" s="301"/>
      <c r="M76" s="301"/>
      <c r="N76" s="376"/>
      <c r="R76" s="12"/>
      <c r="S76" s="12"/>
      <c r="T76" s="12"/>
    </row>
    <row r="77" spans="1:22" x14ac:dyDescent="0.35">
      <c r="A77" s="323" t="s">
        <v>401</v>
      </c>
      <c r="B77" s="307" t="s">
        <v>128</v>
      </c>
      <c r="C77" s="85" t="s">
        <v>402</v>
      </c>
      <c r="D77" s="79" t="s">
        <v>254</v>
      </c>
      <c r="E77" s="310" t="s">
        <v>432</v>
      </c>
      <c r="F77" s="310" t="s">
        <v>441</v>
      </c>
      <c r="G77" s="310" t="s">
        <v>519</v>
      </c>
      <c r="H77" s="310" t="s">
        <v>477</v>
      </c>
      <c r="I77" s="310" t="s">
        <v>436</v>
      </c>
      <c r="J77" s="310" t="s">
        <v>157</v>
      </c>
      <c r="K77" s="319" t="s">
        <v>753</v>
      </c>
      <c r="L77" s="319" t="s">
        <v>254</v>
      </c>
      <c r="M77" s="319"/>
      <c r="N77" s="374"/>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05"/>
      <c r="B78" s="308"/>
      <c r="C78" s="83" t="s">
        <v>403</v>
      </c>
      <c r="D78" s="3" t="s">
        <v>250</v>
      </c>
      <c r="E78" s="298"/>
      <c r="F78" s="298"/>
      <c r="G78" s="298"/>
      <c r="H78" s="298"/>
      <c r="I78" s="298"/>
      <c r="J78" s="298"/>
      <c r="K78" s="236"/>
      <c r="L78" s="236"/>
      <c r="M78" s="236"/>
      <c r="N78" s="375"/>
      <c r="R78" s="12"/>
      <c r="S78" s="12"/>
      <c r="T78" s="12"/>
    </row>
    <row r="79" spans="1:22" x14ac:dyDescent="0.35">
      <c r="A79" s="305"/>
      <c r="B79" s="308"/>
      <c r="C79" s="83" t="s">
        <v>404</v>
      </c>
      <c r="D79" s="3"/>
      <c r="E79" s="298"/>
      <c r="F79" s="298"/>
      <c r="G79" s="298"/>
      <c r="H79" s="298"/>
      <c r="I79" s="298"/>
      <c r="J79" s="298"/>
      <c r="K79" s="236"/>
      <c r="L79" s="236"/>
      <c r="M79" s="236"/>
      <c r="N79" s="375"/>
      <c r="R79" s="12"/>
      <c r="S79" s="12"/>
      <c r="T79" s="12"/>
    </row>
    <row r="80" spans="1:22" x14ac:dyDescent="0.35">
      <c r="A80" s="305"/>
      <c r="B80" s="308"/>
      <c r="C80" s="84" t="s">
        <v>405</v>
      </c>
      <c r="D80" s="3"/>
      <c r="E80" s="298"/>
      <c r="F80" s="298"/>
      <c r="G80" s="298"/>
      <c r="H80" s="298"/>
      <c r="I80" s="298"/>
      <c r="J80" s="298"/>
      <c r="K80" s="236"/>
      <c r="L80" s="236"/>
      <c r="M80" s="236"/>
      <c r="N80" s="375"/>
      <c r="R80" s="12"/>
      <c r="S80" s="12"/>
      <c r="T80" s="12"/>
    </row>
    <row r="81" spans="1:22" ht="29" x14ac:dyDescent="0.35">
      <c r="A81" s="305"/>
      <c r="B81" s="308"/>
      <c r="C81" s="84" t="s">
        <v>406</v>
      </c>
      <c r="D81" s="3"/>
      <c r="E81" s="298"/>
      <c r="F81" s="298"/>
      <c r="G81" s="298"/>
      <c r="H81" s="298"/>
      <c r="I81" s="298"/>
      <c r="J81" s="298"/>
      <c r="K81" s="236"/>
      <c r="L81" s="236"/>
      <c r="M81" s="236"/>
      <c r="N81" s="375"/>
      <c r="R81" s="12"/>
      <c r="S81" s="12"/>
      <c r="T81" s="12"/>
    </row>
    <row r="82" spans="1:22" ht="29" x14ac:dyDescent="0.35">
      <c r="A82" s="305"/>
      <c r="B82" s="308"/>
      <c r="C82" s="84" t="s">
        <v>407</v>
      </c>
      <c r="D82" s="3"/>
      <c r="E82" s="298"/>
      <c r="F82" s="298"/>
      <c r="G82" s="298"/>
      <c r="H82" s="298"/>
      <c r="I82" s="298"/>
      <c r="J82" s="298"/>
      <c r="K82" s="236"/>
      <c r="L82" s="236"/>
      <c r="M82" s="236"/>
      <c r="N82" s="375"/>
      <c r="R82" s="12"/>
      <c r="S82" s="12"/>
      <c r="T82" s="12"/>
    </row>
    <row r="83" spans="1:22" ht="15" thickBot="1" x14ac:dyDescent="0.4">
      <c r="A83" s="306"/>
      <c r="B83" s="309"/>
      <c r="C83" s="90" t="s">
        <v>408</v>
      </c>
      <c r="D83" s="80"/>
      <c r="E83" s="299"/>
      <c r="F83" s="299"/>
      <c r="G83" s="299"/>
      <c r="H83" s="299"/>
      <c r="I83" s="299"/>
      <c r="J83" s="299"/>
      <c r="K83" s="301"/>
      <c r="L83" s="301"/>
      <c r="M83" s="301"/>
      <c r="N83" s="376"/>
      <c r="R83" s="12"/>
      <c r="S83" s="12"/>
      <c r="T83" s="12"/>
    </row>
    <row r="84" spans="1:22" x14ac:dyDescent="0.35">
      <c r="A84" s="323" t="s">
        <v>409</v>
      </c>
      <c r="B84" s="307" t="s">
        <v>129</v>
      </c>
      <c r="C84" s="99" t="s">
        <v>410</v>
      </c>
      <c r="D84" s="79" t="s">
        <v>250</v>
      </c>
      <c r="E84" s="310" t="s">
        <v>418</v>
      </c>
      <c r="F84" s="310" t="s">
        <v>441</v>
      </c>
      <c r="G84" s="310" t="s">
        <v>519</v>
      </c>
      <c r="H84" s="310" t="s">
        <v>477</v>
      </c>
      <c r="I84" s="310" t="s">
        <v>436</v>
      </c>
      <c r="J84" s="310" t="s">
        <v>157</v>
      </c>
      <c r="K84" s="319" t="s">
        <v>754</v>
      </c>
      <c r="L84" s="319" t="s">
        <v>254</v>
      </c>
      <c r="M84" s="319"/>
      <c r="N84" s="374"/>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3" t="s">
        <v>250</v>
      </c>
      <c r="E85" s="298"/>
      <c r="F85" s="298"/>
      <c r="G85" s="298"/>
      <c r="H85" s="298"/>
      <c r="I85" s="298"/>
      <c r="J85" s="298"/>
      <c r="K85" s="236"/>
      <c r="L85" s="236"/>
      <c r="M85" s="236"/>
      <c r="N85" s="375"/>
      <c r="R85" s="12"/>
      <c r="S85" s="12"/>
      <c r="T85" s="12"/>
    </row>
    <row r="86" spans="1:22" x14ac:dyDescent="0.35">
      <c r="A86" s="305"/>
      <c r="B86" s="308"/>
      <c r="C86" s="84" t="s">
        <v>412</v>
      </c>
      <c r="D86" s="3" t="s">
        <v>254</v>
      </c>
      <c r="E86" s="298"/>
      <c r="F86" s="298"/>
      <c r="G86" s="298"/>
      <c r="H86" s="298"/>
      <c r="I86" s="298"/>
      <c r="J86" s="298"/>
      <c r="K86" s="236"/>
      <c r="L86" s="236"/>
      <c r="M86" s="236"/>
      <c r="N86" s="375"/>
      <c r="R86" s="12"/>
      <c r="S86" s="12"/>
      <c r="T86" s="12"/>
    </row>
    <row r="87" spans="1:22" ht="32.5" customHeight="1" thickBot="1" x14ac:dyDescent="0.4">
      <c r="A87" s="306"/>
      <c r="B87" s="309"/>
      <c r="C87" s="87" t="s">
        <v>413</v>
      </c>
      <c r="D87" s="80" t="s">
        <v>254</v>
      </c>
      <c r="E87" s="299"/>
      <c r="F87" s="299"/>
      <c r="G87" s="299"/>
      <c r="H87" s="299"/>
      <c r="I87" s="299"/>
      <c r="J87" s="299"/>
      <c r="K87" s="301"/>
      <c r="L87" s="301"/>
      <c r="M87" s="301"/>
      <c r="N87" s="376"/>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88" t="str">
        <f>R8&amp;R18&amp;R20&amp;R28&amp;R36&amp;R42&amp;R47&amp;R48&amp;R49&amp;R54&amp;R57&amp;R65&amp;R72&amp;R77&amp;R84&amp;R87</f>
        <v xml:space="preserve">IIA5: Alternative 1 (Existing Policy DM26)  allows for the conversion of homes into multiple dwellings, providing certain criteria are met. This could help to meet housing needs by increasing the total number of dwellings in the Borough. However, it is noted that there are no size requirements or criteria to ensure at least on family home is maintained. This could lead to an increase in the number of smaller dwellings and a decrease in the number of family sized homes, which may not meet the needs of the Borough. Therefore, an uncertain effect is identified as it is unclear if an increase in flats would help to meet current needs in the Borough. 
</v>
      </c>
      <c r="B90" s="389"/>
      <c r="C90" s="389"/>
      <c r="D90" s="389"/>
      <c r="E90" s="389"/>
      <c r="F90" s="389"/>
      <c r="G90" s="389"/>
      <c r="H90" s="389"/>
      <c r="I90" s="389"/>
      <c r="J90" s="389"/>
      <c r="K90" s="389"/>
      <c r="L90" s="389"/>
      <c r="M90" s="389"/>
      <c r="N90" s="39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88" t="str">
        <f>S8&amp;S18&amp;S20&amp;S28&amp;S36&amp;S42&amp;S47&amp;S48&amp;S49&amp;S54&amp;S57&amp;S65&amp;S72&amp;S77&amp;S84&amp;S87</f>
        <v xml:space="preserve">              </v>
      </c>
      <c r="B92" s="389"/>
      <c r="C92" s="389"/>
      <c r="D92" s="389"/>
      <c r="E92" s="389"/>
      <c r="F92" s="389"/>
      <c r="G92" s="389"/>
      <c r="H92" s="389"/>
      <c r="I92" s="389"/>
      <c r="J92" s="389"/>
      <c r="K92" s="389"/>
      <c r="L92" s="389"/>
      <c r="M92" s="389"/>
      <c r="N92" s="39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391"/>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85" t="str">
        <f>U8&amp;U18&amp;U20&amp;U28&amp;U36&amp;U42&amp;U47&amp;U49&amp;U54&amp;U57&amp;U65&amp;U72&amp;U77&amp;U84</f>
        <v xml:space="preserve">IIA5:The precise nature of potential effects for IIA5 cannot be determined without details of the design and location of sites this alternative could apply to. However, it is noted that this is unlikely to be known in advance for the entire plan period. 
</v>
      </c>
      <c r="B96" s="386"/>
      <c r="C96" s="386"/>
      <c r="D96" s="386"/>
      <c r="E96" s="386"/>
      <c r="F96" s="386"/>
      <c r="G96" s="386"/>
      <c r="H96" s="386"/>
      <c r="I96" s="386"/>
      <c r="J96" s="386"/>
      <c r="K96" s="386"/>
      <c r="L96" s="386"/>
      <c r="M96" s="386"/>
      <c r="N96" s="387"/>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85" t="str">
        <f>V8&amp;V18&amp;V20&amp;V28&amp;V36&amp;V42&amp;V47&amp;V49&amp;V54&amp;V57&amp;V65&amp;V72&amp;V77&amp;V84</f>
        <v xml:space="preserve">IIA4:It is suggested Policy DM26 is reworded to "achieve an excellent environmental in relation to…", as this could help to ensure proposal aspire to achieving the best living conditions for future residents. 
</v>
      </c>
      <c r="B98" s="386"/>
      <c r="C98" s="386"/>
      <c r="D98" s="386"/>
      <c r="E98" s="386"/>
      <c r="F98" s="386"/>
      <c r="G98" s="386"/>
      <c r="H98" s="386"/>
      <c r="I98" s="386"/>
      <c r="J98" s="386"/>
      <c r="K98" s="386"/>
      <c r="L98" s="386"/>
      <c r="M98" s="386"/>
      <c r="N98" s="387"/>
    </row>
  </sheetData>
  <sheetProtection algorithmName="SHA-512" hashValue="+0Un+x6zbef6UrxwiE38lWaM0Lsrzk1fb5j9hJ029IGNPxdLGiwUZE1bMZjNyVpizKMAE0il2AIsaGGNLeguJg==" saltValue="K4rP+UksQsKdR0t1661vFA=="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3597" priority="15">
      <formula>$D50="No"</formula>
    </cfRule>
  </conditionalFormatting>
  <conditionalFormatting sqref="C8:D87">
    <cfRule type="expression" dxfId="3596" priority="1">
      <formula>$D8="No"</formula>
    </cfRule>
  </conditionalFormatting>
  <conditionalFormatting sqref="J8 J18 J28 J57 J65 J72 J77 J84">
    <cfRule type="cellIs" dxfId="3595" priority="46" operator="equal">
      <formula>"Significant Positive"</formula>
    </cfRule>
    <cfRule type="cellIs" dxfId="3594" priority="45" operator="equal">
      <formula>"Minor Positive"</formula>
    </cfRule>
    <cfRule type="cellIs" dxfId="3593" priority="44" operator="equal">
      <formula>"Neutral"</formula>
    </cfRule>
    <cfRule type="cellIs" dxfId="3592" priority="43" operator="equal">
      <formula>"Uncertain"</formula>
    </cfRule>
    <cfRule type="cellIs" dxfId="3591" priority="42" operator="equal">
      <formula>"Minor Negative"</formula>
    </cfRule>
    <cfRule type="cellIs" dxfId="3590" priority="41" operator="equal">
      <formula>"Significant Negative"</formula>
    </cfRule>
  </conditionalFormatting>
  <conditionalFormatting sqref="J20">
    <cfRule type="cellIs" dxfId="3589" priority="34" operator="equal">
      <formula>"Significant Positive"</formula>
    </cfRule>
    <cfRule type="cellIs" dxfId="3588" priority="33" operator="equal">
      <formula>"Minor Positive"</formula>
    </cfRule>
    <cfRule type="cellIs" dxfId="3587" priority="32" operator="equal">
      <formula>"Neutral"</formula>
    </cfRule>
    <cfRule type="cellIs" dxfId="3586" priority="30" operator="equal">
      <formula>"Minor Negative"</formula>
    </cfRule>
    <cfRule type="cellIs" dxfId="3585" priority="31" operator="equal">
      <formula>"Uncertain"</formula>
    </cfRule>
    <cfRule type="cellIs" dxfId="3584" priority="29" operator="equal">
      <formula>"Significant Negative"</formula>
    </cfRule>
  </conditionalFormatting>
  <conditionalFormatting sqref="J36">
    <cfRule type="cellIs" dxfId="3583" priority="23" operator="equal">
      <formula>"Significant Negative"</formula>
    </cfRule>
    <cfRule type="cellIs" dxfId="3582" priority="24" operator="equal">
      <formula>"Minor Negative"</formula>
    </cfRule>
    <cfRule type="cellIs" dxfId="3581" priority="25" operator="equal">
      <formula>"Uncertain"</formula>
    </cfRule>
    <cfRule type="cellIs" dxfId="3580" priority="26" operator="equal">
      <formula>"Neutral"</formula>
    </cfRule>
    <cfRule type="cellIs" dxfId="3579" priority="27" operator="equal">
      <formula>"Minor Positive"</formula>
    </cfRule>
    <cfRule type="cellIs" dxfId="3578" priority="28" operator="equal">
      <formula>"Significant Positive"</formula>
    </cfRule>
  </conditionalFormatting>
  <conditionalFormatting sqref="J42">
    <cfRule type="cellIs" dxfId="3577" priority="8" operator="equal">
      <formula>"Significant Negative"</formula>
    </cfRule>
    <cfRule type="cellIs" dxfId="3576" priority="13" operator="equal">
      <formula>"Significant Positive"</formula>
    </cfRule>
    <cfRule type="cellIs" dxfId="3575" priority="11" operator="equal">
      <formula>"Neutral"</formula>
    </cfRule>
    <cfRule type="cellIs" dxfId="3574" priority="12" operator="equal">
      <formula>"Minor Positive"</formula>
    </cfRule>
    <cfRule type="cellIs" dxfId="3573" priority="10" operator="equal">
      <formula>"Uncertain"</formula>
    </cfRule>
    <cfRule type="cellIs" dxfId="3572" priority="9" operator="equal">
      <formula>"Minor Negative"</formula>
    </cfRule>
  </conditionalFormatting>
  <conditionalFormatting sqref="J47">
    <cfRule type="cellIs" dxfId="3571" priority="35" operator="equal">
      <formula>"Significant Negative"</formula>
    </cfRule>
    <cfRule type="cellIs" dxfId="3570" priority="37" operator="equal">
      <formula>"Uncertain"</formula>
    </cfRule>
    <cfRule type="cellIs" dxfId="3569" priority="38" operator="equal">
      <formula>"Neutral"</formula>
    </cfRule>
    <cfRule type="cellIs" dxfId="3568" priority="39" operator="equal">
      <formula>"Minor Positive"</formula>
    </cfRule>
    <cfRule type="cellIs" dxfId="3567" priority="40" operator="equal">
      <formula>"Significant Positive"</formula>
    </cfRule>
    <cfRule type="cellIs" dxfId="3566" priority="36" operator="equal">
      <formula>"Minor Negative"</formula>
    </cfRule>
  </conditionalFormatting>
  <conditionalFormatting sqref="J49">
    <cfRule type="cellIs" dxfId="3565" priority="2" operator="equal">
      <formula>"Significant Negative"</formula>
    </cfRule>
    <cfRule type="cellIs" dxfId="3564" priority="3" operator="equal">
      <formula>"Minor Negative"</formula>
    </cfRule>
    <cfRule type="cellIs" dxfId="3563" priority="4" operator="equal">
      <formula>"Uncertain"</formula>
    </cfRule>
    <cfRule type="cellIs" dxfId="3562" priority="5" operator="equal">
      <formula>"Neutral"</formula>
    </cfRule>
    <cfRule type="cellIs" dxfId="3561" priority="7" operator="equal">
      <formula>"Significant Positive"</formula>
    </cfRule>
    <cfRule type="cellIs" dxfId="3560" priority="6" operator="equal">
      <formula>"Minor Positive"</formula>
    </cfRule>
  </conditionalFormatting>
  <conditionalFormatting sqref="J54">
    <cfRule type="cellIs" dxfId="3559" priority="22" operator="equal">
      <formula>"Significant Positive"</formula>
    </cfRule>
    <cfRule type="cellIs" dxfId="3558" priority="20" operator="equal">
      <formula>"Neutral"</formula>
    </cfRule>
    <cfRule type="cellIs" dxfId="3557" priority="21" operator="equal">
      <formula>"Minor Positive"</formula>
    </cfRule>
    <cfRule type="cellIs" dxfId="3556" priority="19" operator="equal">
      <formula>"Uncertain"</formula>
    </cfRule>
    <cfRule type="cellIs" dxfId="3555" priority="18" operator="equal">
      <formula>"Minor Negative"</formula>
    </cfRule>
    <cfRule type="cellIs" dxfId="3554" priority="17" operator="equal">
      <formula>"Significant Negative"</formula>
    </cfRule>
  </conditionalFormatting>
  <pageMargins left="0.7" right="0.7" top="0.75" bottom="0.75" header="0.3" footer="0.3"/>
  <pageSetup orientation="portrait" horizontalDpi="4294967293" verticalDpi="4294967293"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BEA5-98C5-41DB-9BBB-FC6854659CF9}">
  <sheetPr codeName="Sheet127">
    <tabColor rgb="FF7030A0"/>
  </sheetPr>
  <dimension ref="A1:V98"/>
  <sheetViews>
    <sheetView topLeftCell="A28" zoomScale="60" zoomScaleNormal="60" workbookViewId="0">
      <selection activeCell="P21" sqref="P21"/>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755</v>
      </c>
      <c r="D1" s="263"/>
      <c r="E1" s="263"/>
      <c r="F1" s="264"/>
      <c r="G1" s="16"/>
      <c r="I1" s="7"/>
      <c r="J1" s="7"/>
      <c r="K1" s="7"/>
    </row>
    <row r="2" spans="1:22" x14ac:dyDescent="0.35">
      <c r="A2" s="74" t="s">
        <v>29</v>
      </c>
      <c r="B2" s="9"/>
      <c r="C2" s="263" t="s">
        <v>731</v>
      </c>
      <c r="D2" s="263"/>
      <c r="E2" s="263"/>
      <c r="F2" s="264"/>
      <c r="I2" s="8"/>
      <c r="J2" s="8"/>
      <c r="K2" s="8"/>
    </row>
    <row r="3" spans="1:22" ht="30" customHeight="1" x14ac:dyDescent="0.35">
      <c r="A3" s="75" t="s">
        <v>30</v>
      </c>
      <c r="B3" s="4"/>
      <c r="C3" s="263" t="s">
        <v>756</v>
      </c>
      <c r="D3" s="263"/>
      <c r="E3" s="263"/>
      <c r="F3" s="264"/>
      <c r="I3" s="8"/>
      <c r="J3" s="8"/>
      <c r="K3" s="8"/>
    </row>
    <row r="4" spans="1:22" ht="17.25" customHeight="1" x14ac:dyDescent="0.35">
      <c r="A4" s="75" t="s">
        <v>31</v>
      </c>
      <c r="B4" s="17"/>
      <c r="C4" s="229" t="s">
        <v>757</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47"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675</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c r="F10" s="326"/>
      <c r="G10" s="326"/>
      <c r="H10" s="326"/>
      <c r="I10" s="326"/>
      <c r="J10" s="298"/>
      <c r="K10" s="236"/>
      <c r="L10" s="298"/>
      <c r="M10" s="298"/>
      <c r="N10" s="340"/>
      <c r="R10" s="12"/>
      <c r="S10" s="12"/>
      <c r="T10" s="12"/>
    </row>
    <row r="11" spans="1:22" x14ac:dyDescent="0.35">
      <c r="A11" s="317"/>
      <c r="B11" s="328"/>
      <c r="C11" s="24" t="s">
        <v>324</v>
      </c>
      <c r="D11" s="24" t="s">
        <v>254</v>
      </c>
      <c r="E11" s="326"/>
      <c r="F11" s="326"/>
      <c r="G11" s="326"/>
      <c r="H11" s="326"/>
      <c r="I11" s="326"/>
      <c r="J11" s="298"/>
      <c r="K11" s="236"/>
      <c r="L11" s="298"/>
      <c r="M11" s="298"/>
      <c r="N11" s="340"/>
      <c r="R11" s="12"/>
      <c r="S11" s="12"/>
      <c r="T11" s="12"/>
    </row>
    <row r="12" spans="1:22" x14ac:dyDescent="0.35">
      <c r="A12" s="317"/>
      <c r="B12" s="328"/>
      <c r="C12" s="24" t="s">
        <v>325</v>
      </c>
      <c r="D12" s="24" t="s">
        <v>254</v>
      </c>
      <c r="E12" s="326"/>
      <c r="F12" s="326"/>
      <c r="G12" s="326"/>
      <c r="H12" s="326"/>
      <c r="I12" s="326"/>
      <c r="J12" s="298"/>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ht="29" x14ac:dyDescent="0.35">
      <c r="A14" s="317"/>
      <c r="B14" s="328"/>
      <c r="C14" s="24" t="s">
        <v>327</v>
      </c>
      <c r="D14" s="24" t="s">
        <v>254</v>
      </c>
      <c r="E14" s="326"/>
      <c r="F14" s="326"/>
      <c r="G14" s="326"/>
      <c r="H14" s="326"/>
      <c r="I14" s="326"/>
      <c r="J14" s="298"/>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254</v>
      </c>
      <c r="E16" s="326"/>
      <c r="F16" s="326"/>
      <c r="G16" s="326"/>
      <c r="H16" s="326"/>
      <c r="I16" s="326"/>
      <c r="J16" s="298"/>
      <c r="K16" s="236"/>
      <c r="L16" s="298"/>
      <c r="M16" s="298"/>
      <c r="N16" s="340"/>
      <c r="R16" s="12"/>
      <c r="S16" s="12"/>
      <c r="T16" s="12"/>
    </row>
    <row r="17" spans="1:22" ht="15" thickBot="1" x14ac:dyDescent="0.4">
      <c r="A17" s="322"/>
      <c r="B17" s="396"/>
      <c r="C17" s="88" t="s">
        <v>330</v>
      </c>
      <c r="D17" s="88" t="s">
        <v>254</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675</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254</v>
      </c>
      <c r="E19" s="299"/>
      <c r="F19" s="299"/>
      <c r="G19" s="299"/>
      <c r="H19" s="299"/>
      <c r="I19" s="299"/>
      <c r="J19" s="299"/>
      <c r="K19" s="301"/>
      <c r="L19" s="299"/>
      <c r="M19" s="299"/>
      <c r="N19" s="380"/>
      <c r="R19" s="12"/>
      <c r="S19" s="12"/>
      <c r="T19" s="12"/>
    </row>
    <row r="20" spans="1:22" ht="72.5" x14ac:dyDescent="0.35">
      <c r="A20" s="316" t="s">
        <v>334</v>
      </c>
      <c r="B20" s="307" t="s">
        <v>118</v>
      </c>
      <c r="C20" s="79" t="s">
        <v>335</v>
      </c>
      <c r="D20" s="86"/>
      <c r="E20" s="310" t="s">
        <v>432</v>
      </c>
      <c r="F20" s="310" t="s">
        <v>441</v>
      </c>
      <c r="G20" s="310" t="s">
        <v>519</v>
      </c>
      <c r="H20" s="310" t="s">
        <v>477</v>
      </c>
      <c r="I20" s="310" t="s">
        <v>436</v>
      </c>
      <c r="J20" s="310" t="s">
        <v>157</v>
      </c>
      <c r="K20" s="319" t="s">
        <v>758</v>
      </c>
      <c r="L20" s="310" t="s">
        <v>254</v>
      </c>
      <c r="M20" s="310"/>
      <c r="N20" s="379"/>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17"/>
      <c r="B21" s="308"/>
      <c r="C21" s="3" t="s">
        <v>336</v>
      </c>
      <c r="D21" s="24" t="s">
        <v>254</v>
      </c>
      <c r="E21" s="298"/>
      <c r="F21" s="298"/>
      <c r="G21" s="298"/>
      <c r="H21" s="298"/>
      <c r="I21" s="298"/>
      <c r="J21" s="298"/>
      <c r="K21" s="236"/>
      <c r="L21" s="298"/>
      <c r="M21" s="298"/>
      <c r="N21" s="381"/>
      <c r="R21" s="12"/>
      <c r="S21" s="12"/>
      <c r="T21" s="12"/>
    </row>
    <row r="22" spans="1:22" ht="14.5" customHeight="1" x14ac:dyDescent="0.35">
      <c r="A22" s="317"/>
      <c r="B22" s="308"/>
      <c r="C22" s="3" t="s">
        <v>337</v>
      </c>
      <c r="D22" s="24" t="s">
        <v>254</v>
      </c>
      <c r="E22" s="298"/>
      <c r="F22" s="298"/>
      <c r="G22" s="298"/>
      <c r="H22" s="298"/>
      <c r="I22" s="298"/>
      <c r="J22" s="298"/>
      <c r="K22" s="236"/>
      <c r="L22" s="298"/>
      <c r="M22" s="298"/>
      <c r="N22" s="381"/>
      <c r="R22" s="12"/>
      <c r="S22" s="12"/>
      <c r="T22" s="12"/>
    </row>
    <row r="23" spans="1:22" x14ac:dyDescent="0.35">
      <c r="A23" s="317"/>
      <c r="B23" s="308"/>
      <c r="C23" s="3" t="s">
        <v>338</v>
      </c>
      <c r="D23" s="24" t="s">
        <v>254</v>
      </c>
      <c r="E23" s="298"/>
      <c r="F23" s="298"/>
      <c r="G23" s="298"/>
      <c r="H23" s="298"/>
      <c r="I23" s="298"/>
      <c r="J23" s="298"/>
      <c r="K23" s="236"/>
      <c r="L23" s="298"/>
      <c r="M23" s="298"/>
      <c r="N23" s="381"/>
      <c r="R23" s="12"/>
      <c r="S23" s="12"/>
      <c r="T23" s="12"/>
    </row>
    <row r="24" spans="1:22" ht="14.5" customHeight="1" x14ac:dyDescent="0.35">
      <c r="A24" s="317"/>
      <c r="B24" s="308"/>
      <c r="C24" s="3" t="s">
        <v>339</v>
      </c>
      <c r="D24" s="24" t="s">
        <v>254</v>
      </c>
      <c r="E24" s="298"/>
      <c r="F24" s="298"/>
      <c r="G24" s="298"/>
      <c r="H24" s="298"/>
      <c r="I24" s="298"/>
      <c r="J24" s="298"/>
      <c r="K24" s="236"/>
      <c r="L24" s="298"/>
      <c r="M24" s="298"/>
      <c r="N24" s="381"/>
      <c r="R24" s="12"/>
      <c r="S24" s="12"/>
      <c r="T24" s="12"/>
    </row>
    <row r="25" spans="1:22" ht="29" x14ac:dyDescent="0.35">
      <c r="A25" s="317"/>
      <c r="B25" s="308"/>
      <c r="C25" s="3" t="s">
        <v>340</v>
      </c>
      <c r="D25" s="24"/>
      <c r="E25" s="298"/>
      <c r="F25" s="298"/>
      <c r="G25" s="298"/>
      <c r="H25" s="298"/>
      <c r="I25" s="298"/>
      <c r="J25" s="298"/>
      <c r="K25" s="236"/>
      <c r="L25" s="298"/>
      <c r="M25" s="298"/>
      <c r="N25" s="381"/>
      <c r="R25" s="12"/>
      <c r="S25" s="12"/>
      <c r="T25" s="12"/>
    </row>
    <row r="26" spans="1:22" ht="14.5" customHeight="1" x14ac:dyDescent="0.35">
      <c r="A26" s="317"/>
      <c r="B26" s="308"/>
      <c r="C26" s="3" t="s">
        <v>341</v>
      </c>
      <c r="D26" s="24" t="s">
        <v>254</v>
      </c>
      <c r="E26" s="298"/>
      <c r="F26" s="298"/>
      <c r="G26" s="298"/>
      <c r="H26" s="298"/>
      <c r="I26" s="298"/>
      <c r="J26" s="298"/>
      <c r="K26" s="236"/>
      <c r="L26" s="298"/>
      <c r="M26" s="298"/>
      <c r="N26" s="381"/>
      <c r="R26" s="12"/>
      <c r="S26" s="12"/>
      <c r="T26" s="12"/>
    </row>
    <row r="27" spans="1:22" ht="29.5" thickBot="1" x14ac:dyDescent="0.4">
      <c r="A27" s="322"/>
      <c r="B27" s="309"/>
      <c r="C27" s="80" t="s">
        <v>342</v>
      </c>
      <c r="D27" s="88"/>
      <c r="E27" s="299"/>
      <c r="F27" s="299"/>
      <c r="G27" s="299"/>
      <c r="H27" s="299"/>
      <c r="I27" s="299"/>
      <c r="J27" s="299"/>
      <c r="K27" s="301"/>
      <c r="L27" s="299"/>
      <c r="M27" s="299"/>
      <c r="N27" s="380"/>
      <c r="R27" s="12"/>
      <c r="S27" s="12"/>
      <c r="T27" s="12"/>
    </row>
    <row r="28" spans="1:22" ht="30" customHeight="1" x14ac:dyDescent="0.35">
      <c r="A28" s="316" t="s">
        <v>343</v>
      </c>
      <c r="B28" s="307" t="s">
        <v>119</v>
      </c>
      <c r="C28" s="85" t="s">
        <v>344</v>
      </c>
      <c r="D28" s="79" t="s">
        <v>250</v>
      </c>
      <c r="E28" s="310" t="s">
        <v>101</v>
      </c>
      <c r="F28" s="310" t="s">
        <v>101</v>
      </c>
      <c r="G28" s="310" t="s">
        <v>101</v>
      </c>
      <c r="H28" s="310" t="s">
        <v>101</v>
      </c>
      <c r="I28" s="310" t="s">
        <v>101</v>
      </c>
      <c r="J28" s="310" t="s">
        <v>162</v>
      </c>
      <c r="K28" s="319" t="s">
        <v>759</v>
      </c>
      <c r="L28" s="310" t="s">
        <v>254</v>
      </c>
      <c r="M28" s="310" t="s">
        <v>760</v>
      </c>
      <c r="N28" s="374"/>
      <c r="R28" s="12" t="str">
        <f>IF(OR(J28='Drop downs'!$G$7,J28='Drop downs'!$G$5), B28&amp;": "&amp;K28&amp;CHAR(10),"")</f>
        <v xml:space="preserve">IIA4: This alternative requires conversions to ensure all homes are dual aspect, with privacy, daylight and exposure t external noise. These factors will contribute to ensuring the health and wellbeing of residents is maintained. The focusing of development in areas with a higher PTAL score (3-6), which could indirectly help to ensure future residents are able to utilise active travel such as cycling. However, there are no minimum size thresholds for this alternative, which could lead to the creation of small, cramped dwellings. Further details of developments are needed to determine the nature of effects for IIA4, hence an uncertain effect has been recorded. 
</v>
      </c>
      <c r="S28" s="12" t="str">
        <f>IF(J28='Drop downs'!$G$2,B28&amp;": "&amp;K28&amp;"
"," ")</f>
        <v xml:space="preserve"> </v>
      </c>
      <c r="T28" s="12" t="str">
        <f>IF(E28='Drop downs'!$B$6,B28&amp;": "&amp;K28&amp;"","")</f>
        <v/>
      </c>
      <c r="U28" t="str">
        <f>IF(M28&gt;0,B28&amp;":"&amp;M28&amp;"
","")</f>
        <v xml:space="preserve">IIA4:The precise nature of potential effects for IIA4 cannot be determined without details of the design and location of sites this alternative could apply to. However, it is noted that this is unlikely to be known in advance for the entire plan period. 
</v>
      </c>
      <c r="V28" t="str">
        <f>IF(N28&gt;0,B28&amp;":"&amp;N28&amp;"
","")</f>
        <v/>
      </c>
    </row>
    <row r="29" spans="1:22" ht="29" x14ac:dyDescent="0.35">
      <c r="A29" s="317"/>
      <c r="B29" s="308"/>
      <c r="C29" s="83" t="s">
        <v>345</v>
      </c>
      <c r="D29" s="3" t="s">
        <v>250</v>
      </c>
      <c r="E29" s="298"/>
      <c r="F29" s="298"/>
      <c r="G29" s="298"/>
      <c r="H29" s="298"/>
      <c r="I29" s="298"/>
      <c r="J29" s="298"/>
      <c r="K29" s="236"/>
      <c r="L29" s="298"/>
      <c r="M29" s="298"/>
      <c r="N29" s="375"/>
      <c r="R29" s="12"/>
      <c r="S29" s="12"/>
      <c r="T29" s="12"/>
    </row>
    <row r="30" spans="1:22" x14ac:dyDescent="0.35">
      <c r="A30" s="317"/>
      <c r="B30" s="308"/>
      <c r="C30" s="83" t="s">
        <v>346</v>
      </c>
      <c r="D30" s="3" t="s">
        <v>250</v>
      </c>
      <c r="E30" s="298"/>
      <c r="F30" s="298"/>
      <c r="G30" s="298"/>
      <c r="H30" s="298"/>
      <c r="I30" s="298"/>
      <c r="J30" s="298"/>
      <c r="K30" s="236"/>
      <c r="L30" s="298"/>
      <c r="M30" s="298"/>
      <c r="N30" s="375"/>
      <c r="R30" s="12"/>
      <c r="S30" s="12"/>
      <c r="T30" s="12"/>
    </row>
    <row r="31" spans="1:22" ht="30" customHeight="1" x14ac:dyDescent="0.35">
      <c r="A31" s="317"/>
      <c r="B31" s="308"/>
      <c r="C31" s="83" t="s">
        <v>347</v>
      </c>
      <c r="D31" s="3" t="s">
        <v>254</v>
      </c>
      <c r="E31" s="298"/>
      <c r="F31" s="298"/>
      <c r="G31" s="298"/>
      <c r="H31" s="298"/>
      <c r="I31" s="298"/>
      <c r="J31" s="298"/>
      <c r="K31" s="236"/>
      <c r="L31" s="298"/>
      <c r="M31" s="298"/>
      <c r="N31" s="375"/>
      <c r="R31" s="12"/>
      <c r="S31" s="12"/>
      <c r="T31" s="12"/>
    </row>
    <row r="32" spans="1:22" x14ac:dyDescent="0.35">
      <c r="A32" s="317"/>
      <c r="B32" s="308"/>
      <c r="C32" s="83" t="s">
        <v>348</v>
      </c>
      <c r="D32" s="3" t="s">
        <v>254</v>
      </c>
      <c r="E32" s="298"/>
      <c r="F32" s="298"/>
      <c r="G32" s="298"/>
      <c r="H32" s="298"/>
      <c r="I32" s="298"/>
      <c r="J32" s="298"/>
      <c r="K32" s="236"/>
      <c r="L32" s="298"/>
      <c r="M32" s="298"/>
      <c r="N32" s="375"/>
      <c r="R32" s="12"/>
      <c r="S32" s="12"/>
      <c r="T32" s="12"/>
    </row>
    <row r="33" spans="1:22" x14ac:dyDescent="0.35">
      <c r="A33" s="317"/>
      <c r="B33" s="308"/>
      <c r="C33" s="83" t="s">
        <v>349</v>
      </c>
      <c r="D33" s="3" t="s">
        <v>254</v>
      </c>
      <c r="E33" s="298"/>
      <c r="F33" s="298"/>
      <c r="G33" s="298"/>
      <c r="H33" s="298"/>
      <c r="I33" s="298"/>
      <c r="J33" s="298"/>
      <c r="K33" s="236"/>
      <c r="L33" s="298"/>
      <c r="M33" s="298"/>
      <c r="N33" s="375"/>
      <c r="R33" s="12"/>
      <c r="S33" s="12"/>
      <c r="T33" s="12"/>
    </row>
    <row r="34" spans="1:22" x14ac:dyDescent="0.35">
      <c r="A34" s="317"/>
      <c r="B34" s="308"/>
      <c r="C34" s="83" t="s">
        <v>350</v>
      </c>
      <c r="D34" s="3" t="s">
        <v>254</v>
      </c>
      <c r="E34" s="298"/>
      <c r="F34" s="298"/>
      <c r="G34" s="298"/>
      <c r="H34" s="298"/>
      <c r="I34" s="298"/>
      <c r="J34" s="298"/>
      <c r="K34" s="236"/>
      <c r="L34" s="298"/>
      <c r="M34" s="298"/>
      <c r="N34" s="375"/>
      <c r="R34" s="12"/>
      <c r="S34" s="12"/>
      <c r="T34" s="12"/>
    </row>
    <row r="35" spans="1:22" ht="50.25" customHeight="1" thickBot="1" x14ac:dyDescent="0.4">
      <c r="A35" s="322"/>
      <c r="B35" s="309"/>
      <c r="C35" s="93" t="s">
        <v>351</v>
      </c>
      <c r="D35" s="80" t="s">
        <v>254</v>
      </c>
      <c r="E35" s="299"/>
      <c r="F35" s="299"/>
      <c r="G35" s="299"/>
      <c r="H35" s="299"/>
      <c r="I35" s="299"/>
      <c r="J35" s="299"/>
      <c r="K35" s="301"/>
      <c r="L35" s="299"/>
      <c r="M35" s="299"/>
      <c r="N35" s="376"/>
      <c r="R35" s="12"/>
      <c r="S35" s="12"/>
      <c r="T35" s="12"/>
    </row>
    <row r="36" spans="1:22" ht="15" customHeight="1" x14ac:dyDescent="0.35">
      <c r="A36" s="316" t="s">
        <v>352</v>
      </c>
      <c r="B36" s="307" t="s">
        <v>120</v>
      </c>
      <c r="C36" s="79" t="s">
        <v>353</v>
      </c>
      <c r="D36" s="79" t="s">
        <v>250</v>
      </c>
      <c r="E36" s="310" t="s">
        <v>101</v>
      </c>
      <c r="F36" s="310" t="s">
        <v>101</v>
      </c>
      <c r="G36" s="310" t="s">
        <v>101</v>
      </c>
      <c r="H36" s="310" t="s">
        <v>101</v>
      </c>
      <c r="I36" s="310" t="s">
        <v>101</v>
      </c>
      <c r="J36" s="310" t="s">
        <v>162</v>
      </c>
      <c r="K36" s="319" t="s">
        <v>761</v>
      </c>
      <c r="L36" s="319" t="s">
        <v>254</v>
      </c>
      <c r="M36" s="319" t="s">
        <v>750</v>
      </c>
      <c r="N36" s="374"/>
      <c r="R36" s="12" t="str">
        <f>IF(OR(J36='Drop downs'!$G$7,J36='Drop downs'!$G$5), B36&amp;": "&amp;K36&amp;CHAR(10),"")</f>
        <v xml:space="preserve">IIA5: Alternative 2 allows for the conversion of homes into multiple dwellings, providing certain criteria are met. This could help to meet housing needs by increasing the total number of dwellings in the Borough. However, it is noted that there are no size requirements or criteria to ensure at least on family home is maintained. This could lead to an increase in the number of smaller dwellings and a decrease in the number of family sized homes, which may not meet the needs of the Borough. Therefore, an uncertain effect is identified as it is unclear if an increase in flats would help to meet current needs in the Borough. 
</v>
      </c>
      <c r="S36" s="12" t="str">
        <f>IF(J36='Drop downs'!$G$2,B36&amp;": "&amp;K36&amp;"
"," ")</f>
        <v xml:space="preserve"> </v>
      </c>
      <c r="T36" s="12" t="str">
        <f>IF(E36='Drop downs'!$B$6,B36&amp;": "&amp;K36&amp;"","")</f>
        <v/>
      </c>
      <c r="U36" t="str">
        <f>IF(M36&gt;0,B36&amp;":"&amp;M36&amp;"
","")</f>
        <v xml:space="preserve">IIA5:The precise nature of potential effects for IIA5 cannot be determined without details of the design and location of sites this alternative could apply to. However, it is noted that this is unlikely to be known in advance for the entire plan period. 
</v>
      </c>
      <c r="V36" t="str">
        <f>IF(N36&gt;0,B36&amp;":"&amp;N36&amp;"
","")</f>
        <v/>
      </c>
    </row>
    <row r="37" spans="1:22" ht="29" x14ac:dyDescent="0.35">
      <c r="A37" s="317"/>
      <c r="B37" s="308"/>
      <c r="C37" s="3" t="s">
        <v>354</v>
      </c>
      <c r="D37" s="3" t="s">
        <v>250</v>
      </c>
      <c r="E37" s="298"/>
      <c r="F37" s="298"/>
      <c r="G37" s="298"/>
      <c r="H37" s="298"/>
      <c r="I37" s="298"/>
      <c r="J37" s="298"/>
      <c r="K37" s="236"/>
      <c r="L37" s="236"/>
      <c r="M37" s="236"/>
      <c r="N37" s="375"/>
      <c r="R37" s="12"/>
      <c r="S37" s="12"/>
      <c r="T37" s="12"/>
    </row>
    <row r="38" spans="1:22" x14ac:dyDescent="0.35">
      <c r="A38" s="317"/>
      <c r="B38" s="308"/>
      <c r="C38" s="3" t="s">
        <v>355</v>
      </c>
      <c r="D38" s="3" t="s">
        <v>254</v>
      </c>
      <c r="E38" s="298"/>
      <c r="F38" s="298"/>
      <c r="G38" s="298"/>
      <c r="H38" s="298"/>
      <c r="I38" s="298"/>
      <c r="J38" s="298"/>
      <c r="K38" s="236"/>
      <c r="L38" s="236"/>
      <c r="M38" s="236"/>
      <c r="N38" s="375"/>
      <c r="R38" s="12"/>
      <c r="S38" s="12"/>
      <c r="T38" s="12"/>
    </row>
    <row r="39" spans="1:22" ht="29" x14ac:dyDescent="0.35">
      <c r="A39" s="317"/>
      <c r="B39" s="308"/>
      <c r="C39" s="3" t="s">
        <v>356</v>
      </c>
      <c r="D39" s="3" t="s">
        <v>254</v>
      </c>
      <c r="E39" s="298"/>
      <c r="F39" s="298"/>
      <c r="G39" s="298"/>
      <c r="H39" s="298"/>
      <c r="I39" s="298"/>
      <c r="J39" s="298"/>
      <c r="K39" s="236"/>
      <c r="L39" s="236"/>
      <c r="M39" s="236"/>
      <c r="N39" s="375"/>
      <c r="R39" s="12"/>
      <c r="S39" s="12"/>
      <c r="T39" s="12"/>
    </row>
    <row r="40" spans="1:22" ht="43.5" x14ac:dyDescent="0.35">
      <c r="A40" s="317"/>
      <c r="B40" s="308"/>
      <c r="C40" s="3" t="s">
        <v>357</v>
      </c>
      <c r="D40" s="3" t="s">
        <v>250</v>
      </c>
      <c r="E40" s="298"/>
      <c r="F40" s="298"/>
      <c r="G40" s="298"/>
      <c r="H40" s="298"/>
      <c r="I40" s="298"/>
      <c r="J40" s="298"/>
      <c r="K40" s="236"/>
      <c r="L40" s="236"/>
      <c r="M40" s="236"/>
      <c r="N40" s="375"/>
      <c r="R40" s="12"/>
      <c r="S40" s="12"/>
      <c r="T40" s="12"/>
    </row>
    <row r="41" spans="1:22" ht="58.5" customHeight="1" thickBot="1" x14ac:dyDescent="0.4">
      <c r="A41" s="322"/>
      <c r="B41" s="309"/>
      <c r="C41" s="80" t="s">
        <v>358</v>
      </c>
      <c r="D41" s="80" t="s">
        <v>250</v>
      </c>
      <c r="E41" s="299"/>
      <c r="F41" s="299"/>
      <c r="G41" s="299"/>
      <c r="H41" s="299"/>
      <c r="I41" s="299"/>
      <c r="J41" s="299"/>
      <c r="K41" s="301"/>
      <c r="L41" s="301"/>
      <c r="M41" s="301"/>
      <c r="N41" s="376"/>
      <c r="R41" s="12"/>
      <c r="S41" s="12"/>
      <c r="T41" s="12"/>
    </row>
    <row r="42" spans="1:22" ht="30" customHeight="1" x14ac:dyDescent="0.35">
      <c r="A42" s="316" t="s">
        <v>359</v>
      </c>
      <c r="B42" s="307" t="s">
        <v>121</v>
      </c>
      <c r="C42" s="79" t="s">
        <v>360</v>
      </c>
      <c r="D42" s="79" t="s">
        <v>250</v>
      </c>
      <c r="E42" s="310" t="s">
        <v>432</v>
      </c>
      <c r="F42" s="310" t="s">
        <v>419</v>
      </c>
      <c r="G42" s="310" t="s">
        <v>424</v>
      </c>
      <c r="H42" s="310" t="s">
        <v>421</v>
      </c>
      <c r="I42" s="310" t="s">
        <v>436</v>
      </c>
      <c r="J42" s="310" t="s">
        <v>157</v>
      </c>
      <c r="K42" s="319" t="s">
        <v>762</v>
      </c>
      <c r="L42" s="310" t="s">
        <v>254</v>
      </c>
      <c r="M42" s="319"/>
      <c r="N42" s="374"/>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17"/>
      <c r="B43" s="308"/>
      <c r="C43" s="3" t="s">
        <v>361</v>
      </c>
      <c r="D43" s="3" t="s">
        <v>250</v>
      </c>
      <c r="E43" s="298"/>
      <c r="F43" s="298"/>
      <c r="G43" s="298"/>
      <c r="H43" s="298"/>
      <c r="I43" s="298"/>
      <c r="J43" s="298"/>
      <c r="K43" s="236"/>
      <c r="L43" s="298"/>
      <c r="M43" s="236"/>
      <c r="N43" s="375"/>
      <c r="R43" s="12"/>
      <c r="S43" s="12"/>
      <c r="T43" s="12"/>
    </row>
    <row r="44" spans="1:22" x14ac:dyDescent="0.35">
      <c r="A44" s="317"/>
      <c r="B44" s="308"/>
      <c r="C44" s="3" t="s">
        <v>362</v>
      </c>
      <c r="D44" s="3" t="s">
        <v>254</v>
      </c>
      <c r="E44" s="298"/>
      <c r="F44" s="298"/>
      <c r="G44" s="298"/>
      <c r="H44" s="298"/>
      <c r="I44" s="298"/>
      <c r="J44" s="298"/>
      <c r="K44" s="236"/>
      <c r="L44" s="298"/>
      <c r="M44" s="236"/>
      <c r="N44" s="375"/>
      <c r="R44" s="12"/>
      <c r="S44" s="12"/>
      <c r="T44" s="12"/>
    </row>
    <row r="45" spans="1:22" x14ac:dyDescent="0.35">
      <c r="A45" s="317"/>
      <c r="B45" s="308"/>
      <c r="C45" s="3" t="s">
        <v>363</v>
      </c>
      <c r="D45" s="3" t="s">
        <v>254</v>
      </c>
      <c r="E45" s="298"/>
      <c r="F45" s="298"/>
      <c r="G45" s="298"/>
      <c r="H45" s="298"/>
      <c r="I45" s="298"/>
      <c r="J45" s="298"/>
      <c r="K45" s="236"/>
      <c r="L45" s="298"/>
      <c r="M45" s="236"/>
      <c r="N45" s="375"/>
      <c r="R45" s="12"/>
      <c r="S45" s="12"/>
      <c r="T45" s="12"/>
    </row>
    <row r="46" spans="1:22" ht="29.5" thickBot="1" x14ac:dyDescent="0.4">
      <c r="A46" s="322"/>
      <c r="B46" s="309"/>
      <c r="C46" s="80" t="s">
        <v>364</v>
      </c>
      <c r="D46" s="80" t="s">
        <v>254</v>
      </c>
      <c r="E46" s="299"/>
      <c r="F46" s="299"/>
      <c r="G46" s="299"/>
      <c r="H46" s="299"/>
      <c r="I46" s="299"/>
      <c r="J46" s="299"/>
      <c r="K46" s="301"/>
      <c r="L46" s="299"/>
      <c r="M46" s="301"/>
      <c r="N46" s="376"/>
      <c r="R46" s="12"/>
      <c r="S46" s="12"/>
      <c r="T46" s="12"/>
    </row>
    <row r="47" spans="1:22" ht="43.5" x14ac:dyDescent="0.35">
      <c r="A47" s="316" t="s">
        <v>365</v>
      </c>
      <c r="B47" s="307" t="s">
        <v>122</v>
      </c>
      <c r="C47" s="79" t="s">
        <v>366</v>
      </c>
      <c r="D47" s="79" t="s">
        <v>250</v>
      </c>
      <c r="E47" s="310" t="s">
        <v>432</v>
      </c>
      <c r="F47" s="310" t="s">
        <v>441</v>
      </c>
      <c r="G47" s="310" t="s">
        <v>519</v>
      </c>
      <c r="H47" s="310" t="s">
        <v>477</v>
      </c>
      <c r="I47" s="310" t="s">
        <v>436</v>
      </c>
      <c r="J47" s="310" t="s">
        <v>157</v>
      </c>
      <c r="K47" s="319" t="s">
        <v>763</v>
      </c>
      <c r="L47" s="319" t="s">
        <v>254</v>
      </c>
      <c r="M47" s="319"/>
      <c r="N47" s="374"/>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22"/>
      <c r="B48" s="309"/>
      <c r="C48" s="80" t="s">
        <v>367</v>
      </c>
      <c r="D48" s="80" t="s">
        <v>254</v>
      </c>
      <c r="E48" s="299"/>
      <c r="F48" s="299"/>
      <c r="G48" s="299"/>
      <c r="H48" s="299"/>
      <c r="I48" s="299"/>
      <c r="J48" s="299"/>
      <c r="K48" s="301"/>
      <c r="L48" s="301"/>
      <c r="M48" s="301"/>
      <c r="N48" s="376"/>
      <c r="R48" s="12"/>
      <c r="S48" s="12"/>
      <c r="T48" s="12"/>
    </row>
    <row r="49" spans="1:22" ht="30" customHeight="1" x14ac:dyDescent="0.35">
      <c r="A49" s="316" t="s">
        <v>368</v>
      </c>
      <c r="B49" s="307" t="s">
        <v>123</v>
      </c>
      <c r="C49" s="86" t="s">
        <v>369</v>
      </c>
      <c r="D49" s="86" t="s">
        <v>254</v>
      </c>
      <c r="E49" s="310" t="s">
        <v>432</v>
      </c>
      <c r="F49" s="310" t="s">
        <v>441</v>
      </c>
      <c r="G49" s="310" t="s">
        <v>419</v>
      </c>
      <c r="H49" s="310" t="s">
        <v>477</v>
      </c>
      <c r="I49" s="310" t="s">
        <v>436</v>
      </c>
      <c r="J49" s="310" t="s">
        <v>157</v>
      </c>
      <c r="K49" s="319" t="s">
        <v>764</v>
      </c>
      <c r="L49" s="319" t="s">
        <v>254</v>
      </c>
      <c r="M49" s="319"/>
      <c r="N49" s="374"/>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17"/>
      <c r="B50" s="308"/>
      <c r="C50" s="24" t="s">
        <v>370</v>
      </c>
      <c r="D50" s="24" t="s">
        <v>250</v>
      </c>
      <c r="E50" s="298"/>
      <c r="F50" s="298"/>
      <c r="G50" s="298"/>
      <c r="H50" s="298"/>
      <c r="I50" s="298"/>
      <c r="J50" s="298"/>
      <c r="K50" s="236"/>
      <c r="L50" s="236"/>
      <c r="M50" s="236"/>
      <c r="N50" s="375"/>
      <c r="R50" s="12"/>
      <c r="S50" s="12"/>
      <c r="T50" s="12"/>
    </row>
    <row r="51" spans="1:22" x14ac:dyDescent="0.35">
      <c r="A51" s="317"/>
      <c r="B51" s="308"/>
      <c r="C51" s="97" t="s">
        <v>371</v>
      </c>
      <c r="D51" s="24" t="s">
        <v>254</v>
      </c>
      <c r="E51" s="298"/>
      <c r="F51" s="298"/>
      <c r="G51" s="298"/>
      <c r="H51" s="298"/>
      <c r="I51" s="298"/>
      <c r="J51" s="298"/>
      <c r="K51" s="236"/>
      <c r="L51" s="236"/>
      <c r="M51" s="236"/>
      <c r="N51" s="375"/>
      <c r="R51" s="12"/>
      <c r="S51" s="12"/>
      <c r="T51" s="12"/>
    </row>
    <row r="52" spans="1:22" x14ac:dyDescent="0.35">
      <c r="A52" s="317"/>
      <c r="B52" s="308"/>
      <c r="C52" s="24" t="s">
        <v>372</v>
      </c>
      <c r="D52" s="24" t="s">
        <v>254</v>
      </c>
      <c r="E52" s="298"/>
      <c r="F52" s="298"/>
      <c r="G52" s="298"/>
      <c r="H52" s="298"/>
      <c r="I52" s="298"/>
      <c r="J52" s="298"/>
      <c r="K52" s="236"/>
      <c r="L52" s="236"/>
      <c r="M52" s="236"/>
      <c r="N52" s="375"/>
      <c r="R52" s="12"/>
      <c r="S52" s="12"/>
      <c r="T52" s="12"/>
    </row>
    <row r="53" spans="1:22" ht="104.5" customHeight="1" thickBot="1" x14ac:dyDescent="0.4">
      <c r="A53" s="322"/>
      <c r="B53" s="309"/>
      <c r="C53" s="88" t="s">
        <v>373</v>
      </c>
      <c r="D53" s="88" t="s">
        <v>250</v>
      </c>
      <c r="E53" s="299"/>
      <c r="F53" s="299"/>
      <c r="G53" s="299"/>
      <c r="H53" s="299"/>
      <c r="I53" s="299"/>
      <c r="J53" s="299"/>
      <c r="K53" s="301"/>
      <c r="L53" s="301"/>
      <c r="M53" s="301"/>
      <c r="N53" s="376"/>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675</v>
      </c>
      <c r="L54" s="319" t="s">
        <v>254</v>
      </c>
      <c r="M54" s="319"/>
      <c r="N54" s="374"/>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17"/>
      <c r="B55" s="308"/>
      <c r="C55" s="94" t="s">
        <v>376</v>
      </c>
      <c r="D55" s="24" t="s">
        <v>254</v>
      </c>
      <c r="E55" s="298"/>
      <c r="F55" s="298"/>
      <c r="G55" s="298"/>
      <c r="H55" s="298"/>
      <c r="I55" s="298"/>
      <c r="J55" s="298"/>
      <c r="K55" s="236"/>
      <c r="L55" s="236"/>
      <c r="M55" s="236"/>
      <c r="N55" s="375"/>
      <c r="R55" s="12"/>
      <c r="S55" s="12"/>
      <c r="T55" s="12"/>
    </row>
    <row r="56" spans="1:22" ht="29.5" thickBot="1" x14ac:dyDescent="0.4">
      <c r="A56" s="322"/>
      <c r="B56" s="309"/>
      <c r="C56" s="90" t="s">
        <v>377</v>
      </c>
      <c r="D56" s="88" t="s">
        <v>254</v>
      </c>
      <c r="E56" s="299"/>
      <c r="F56" s="299"/>
      <c r="G56" s="299"/>
      <c r="H56" s="299"/>
      <c r="I56" s="299"/>
      <c r="J56" s="299"/>
      <c r="K56" s="301"/>
      <c r="L56" s="301"/>
      <c r="M56" s="301"/>
      <c r="N56" s="376"/>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675</v>
      </c>
      <c r="L57" s="319" t="s">
        <v>254</v>
      </c>
      <c r="M57" s="319"/>
      <c r="N57" s="374"/>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17"/>
      <c r="B58" s="308"/>
      <c r="C58" s="24" t="s">
        <v>380</v>
      </c>
      <c r="D58" s="24" t="s">
        <v>254</v>
      </c>
      <c r="E58" s="298"/>
      <c r="F58" s="298"/>
      <c r="G58" s="298"/>
      <c r="H58" s="298"/>
      <c r="I58" s="298"/>
      <c r="J58" s="298"/>
      <c r="K58" s="236"/>
      <c r="L58" s="236"/>
      <c r="M58" s="236"/>
      <c r="N58" s="375"/>
      <c r="R58" s="12"/>
      <c r="S58" s="12"/>
      <c r="T58" s="12"/>
    </row>
    <row r="59" spans="1:22" x14ac:dyDescent="0.35">
      <c r="A59" s="317"/>
      <c r="B59" s="308"/>
      <c r="C59" s="24" t="s">
        <v>381</v>
      </c>
      <c r="D59" s="24" t="s">
        <v>254</v>
      </c>
      <c r="E59" s="298"/>
      <c r="F59" s="298"/>
      <c r="G59" s="298"/>
      <c r="H59" s="298"/>
      <c r="I59" s="298"/>
      <c r="J59" s="298"/>
      <c r="K59" s="236"/>
      <c r="L59" s="236"/>
      <c r="M59" s="236"/>
      <c r="N59" s="375"/>
      <c r="R59" s="12"/>
      <c r="S59" s="12"/>
      <c r="T59" s="12"/>
    </row>
    <row r="60" spans="1:22" x14ac:dyDescent="0.35">
      <c r="A60" s="317"/>
      <c r="B60" s="308"/>
      <c r="C60" s="24" t="s">
        <v>382</v>
      </c>
      <c r="D60" s="24" t="s">
        <v>254</v>
      </c>
      <c r="E60" s="298"/>
      <c r="F60" s="298"/>
      <c r="G60" s="298"/>
      <c r="H60" s="298"/>
      <c r="I60" s="298"/>
      <c r="J60" s="298"/>
      <c r="K60" s="236"/>
      <c r="L60" s="236"/>
      <c r="M60" s="236"/>
      <c r="N60" s="375"/>
      <c r="R60" s="12"/>
      <c r="S60" s="12"/>
      <c r="T60" s="12"/>
    </row>
    <row r="61" spans="1:22" x14ac:dyDescent="0.35">
      <c r="A61" s="317"/>
      <c r="B61" s="308"/>
      <c r="C61" s="24" t="s">
        <v>383</v>
      </c>
      <c r="D61" s="24" t="s">
        <v>254</v>
      </c>
      <c r="E61" s="298"/>
      <c r="F61" s="298"/>
      <c r="G61" s="298"/>
      <c r="H61" s="298"/>
      <c r="I61" s="298"/>
      <c r="J61" s="298"/>
      <c r="K61" s="236"/>
      <c r="L61" s="236"/>
      <c r="M61" s="236"/>
      <c r="N61" s="375"/>
      <c r="R61" s="12"/>
      <c r="S61" s="12"/>
      <c r="T61" s="12"/>
    </row>
    <row r="62" spans="1:22" x14ac:dyDescent="0.35">
      <c r="A62" s="317"/>
      <c r="B62" s="308"/>
      <c r="C62" s="24" t="s">
        <v>384</v>
      </c>
      <c r="D62" s="24" t="s">
        <v>254</v>
      </c>
      <c r="E62" s="298"/>
      <c r="F62" s="298"/>
      <c r="G62" s="298"/>
      <c r="H62" s="298"/>
      <c r="I62" s="298"/>
      <c r="J62" s="298"/>
      <c r="K62" s="236"/>
      <c r="L62" s="236"/>
      <c r="M62" s="236"/>
      <c r="N62" s="375"/>
      <c r="R62" s="12"/>
      <c r="S62" s="12"/>
      <c r="T62" s="12"/>
    </row>
    <row r="63" spans="1:22" ht="29" x14ac:dyDescent="0.35">
      <c r="A63" s="317"/>
      <c r="B63" s="308"/>
      <c r="C63" s="24" t="s">
        <v>385</v>
      </c>
      <c r="D63" s="24" t="s">
        <v>254</v>
      </c>
      <c r="E63" s="298"/>
      <c r="F63" s="298"/>
      <c r="G63" s="298"/>
      <c r="H63" s="298"/>
      <c r="I63" s="298"/>
      <c r="J63" s="298"/>
      <c r="K63" s="236"/>
      <c r="L63" s="236"/>
      <c r="M63" s="236"/>
      <c r="N63" s="375"/>
      <c r="R63" s="12"/>
      <c r="S63" s="12"/>
      <c r="T63" s="12"/>
    </row>
    <row r="64" spans="1:22" ht="15" thickBot="1" x14ac:dyDescent="0.4">
      <c r="A64" s="322"/>
      <c r="B64" s="309"/>
      <c r="C64" s="88" t="s">
        <v>386</v>
      </c>
      <c r="D64" s="88" t="s">
        <v>254</v>
      </c>
      <c r="E64" s="299"/>
      <c r="F64" s="299"/>
      <c r="G64" s="299"/>
      <c r="H64" s="299"/>
      <c r="I64" s="299"/>
      <c r="J64" s="299"/>
      <c r="K64" s="301"/>
      <c r="L64" s="301"/>
      <c r="M64" s="301"/>
      <c r="N64" s="376"/>
      <c r="R64" s="12"/>
      <c r="S64" s="12"/>
      <c r="T64" s="12"/>
    </row>
    <row r="65" spans="1:22" ht="15" customHeight="1" x14ac:dyDescent="0.35">
      <c r="A65" s="316" t="s">
        <v>387</v>
      </c>
      <c r="B65" s="307" t="s">
        <v>126</v>
      </c>
      <c r="C65" s="85" t="s">
        <v>452</v>
      </c>
      <c r="D65" s="86" t="s">
        <v>254</v>
      </c>
      <c r="E65" s="310" t="s">
        <v>432</v>
      </c>
      <c r="F65" s="310" t="s">
        <v>441</v>
      </c>
      <c r="G65" s="310" t="s">
        <v>424</v>
      </c>
      <c r="H65" s="310" t="s">
        <v>477</v>
      </c>
      <c r="I65" s="310" t="s">
        <v>436</v>
      </c>
      <c r="J65" s="310" t="s">
        <v>157</v>
      </c>
      <c r="K65" s="319" t="s">
        <v>765</v>
      </c>
      <c r="L65" s="319" t="s">
        <v>254</v>
      </c>
      <c r="M65" s="319"/>
      <c r="N65" s="374" t="s">
        <v>741</v>
      </c>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xml:space="preserve">IIA11:The addition of explicit text which requires the consideration of the local historic environment could help to further improve the score for IIA13. 
</v>
      </c>
    </row>
    <row r="66" spans="1:22" x14ac:dyDescent="0.35">
      <c r="A66" s="317"/>
      <c r="B66" s="308"/>
      <c r="C66" s="83" t="s">
        <v>389</v>
      </c>
      <c r="D66" s="24" t="s">
        <v>254</v>
      </c>
      <c r="E66" s="298"/>
      <c r="F66" s="298"/>
      <c r="G66" s="298"/>
      <c r="H66" s="298"/>
      <c r="I66" s="298"/>
      <c r="J66" s="298"/>
      <c r="K66" s="236"/>
      <c r="L66" s="236"/>
      <c r="M66" s="236"/>
      <c r="N66" s="375"/>
      <c r="R66" s="12"/>
      <c r="S66" s="12"/>
      <c r="T66" s="12"/>
    </row>
    <row r="67" spans="1:22" ht="29" x14ac:dyDescent="0.35">
      <c r="A67" s="317"/>
      <c r="B67" s="308"/>
      <c r="C67" s="83" t="s">
        <v>390</v>
      </c>
      <c r="D67" s="24"/>
      <c r="E67" s="298"/>
      <c r="F67" s="298"/>
      <c r="G67" s="298"/>
      <c r="H67" s="298"/>
      <c r="I67" s="298"/>
      <c r="J67" s="298"/>
      <c r="K67" s="236"/>
      <c r="L67" s="236"/>
      <c r="M67" s="236"/>
      <c r="N67" s="375"/>
      <c r="R67" s="12"/>
      <c r="S67" s="12"/>
      <c r="T67" s="12"/>
    </row>
    <row r="68" spans="1:22" x14ac:dyDescent="0.35">
      <c r="A68" s="317"/>
      <c r="B68" s="308"/>
      <c r="C68" s="83" t="s">
        <v>391</v>
      </c>
      <c r="D68" s="24" t="s">
        <v>254</v>
      </c>
      <c r="E68" s="298"/>
      <c r="F68" s="298"/>
      <c r="G68" s="298"/>
      <c r="H68" s="298"/>
      <c r="I68" s="298"/>
      <c r="J68" s="298"/>
      <c r="K68" s="236"/>
      <c r="L68" s="236"/>
      <c r="M68" s="236"/>
      <c r="N68" s="375"/>
      <c r="R68" s="12"/>
      <c r="S68" s="12"/>
      <c r="T68" s="12"/>
    </row>
    <row r="69" spans="1:22" x14ac:dyDescent="0.35">
      <c r="A69" s="317"/>
      <c r="B69" s="308"/>
      <c r="C69" s="83" t="s">
        <v>454</v>
      </c>
      <c r="D69" s="24" t="s">
        <v>254</v>
      </c>
      <c r="E69" s="298"/>
      <c r="F69" s="298"/>
      <c r="G69" s="298"/>
      <c r="H69" s="298"/>
      <c r="I69" s="298"/>
      <c r="J69" s="298"/>
      <c r="K69" s="236"/>
      <c r="L69" s="236"/>
      <c r="M69" s="236"/>
      <c r="N69" s="375"/>
      <c r="R69" s="12"/>
      <c r="S69" s="12"/>
      <c r="T69" s="12"/>
    </row>
    <row r="70" spans="1:22" x14ac:dyDescent="0.35">
      <c r="A70" s="317"/>
      <c r="B70" s="308"/>
      <c r="C70" s="83" t="s">
        <v>393</v>
      </c>
      <c r="D70" s="24" t="s">
        <v>254</v>
      </c>
      <c r="E70" s="298"/>
      <c r="F70" s="298"/>
      <c r="G70" s="298"/>
      <c r="H70" s="298"/>
      <c r="I70" s="298"/>
      <c r="J70" s="298"/>
      <c r="K70" s="236"/>
      <c r="L70" s="236"/>
      <c r="M70" s="236"/>
      <c r="N70" s="375"/>
      <c r="R70" s="12"/>
      <c r="S70" s="12"/>
      <c r="T70" s="12"/>
    </row>
    <row r="71" spans="1:22" ht="15" thickBot="1" x14ac:dyDescent="0.4">
      <c r="A71" s="322"/>
      <c r="B71" s="309"/>
      <c r="C71" s="93" t="s">
        <v>394</v>
      </c>
      <c r="D71" s="88" t="s">
        <v>254</v>
      </c>
      <c r="E71" s="299"/>
      <c r="F71" s="299"/>
      <c r="G71" s="299"/>
      <c r="H71" s="299"/>
      <c r="I71" s="299"/>
      <c r="J71" s="299"/>
      <c r="K71" s="301"/>
      <c r="L71" s="301"/>
      <c r="M71" s="301"/>
      <c r="N71" s="376"/>
      <c r="R71" s="12"/>
      <c r="S71" s="12"/>
      <c r="T71" s="12"/>
    </row>
    <row r="72" spans="1:22" ht="15" customHeight="1" x14ac:dyDescent="0.35">
      <c r="A72" s="316" t="s">
        <v>395</v>
      </c>
      <c r="B72" s="307" t="s">
        <v>127</v>
      </c>
      <c r="C72" s="85" t="s">
        <v>396</v>
      </c>
      <c r="D72" s="86" t="s">
        <v>250</v>
      </c>
      <c r="E72" s="344" t="s">
        <v>101</v>
      </c>
      <c r="F72" s="344" t="s">
        <v>101</v>
      </c>
      <c r="G72" s="344" t="s">
        <v>101</v>
      </c>
      <c r="H72" s="344" t="s">
        <v>101</v>
      </c>
      <c r="I72" s="344" t="s">
        <v>101</v>
      </c>
      <c r="J72" s="344" t="s">
        <v>162</v>
      </c>
      <c r="K72" s="423" t="s">
        <v>766</v>
      </c>
      <c r="L72" s="363" t="s">
        <v>254</v>
      </c>
      <c r="M72" s="363" t="s">
        <v>767</v>
      </c>
      <c r="N72" s="374"/>
      <c r="R72" s="12" t="str">
        <f>IF(OR(J72='Drop downs'!$G$7,J72='Drop downs'!$G$5), B72&amp;": "&amp;K72&amp;CHAR(10),"")</f>
        <v xml:space="preserve">IIA12: Alternative 2 allows for the redevelopment of larger dwellings into two or more smaller homes without the need to retain a family sized home. This could increase the number of conversions undertaken. The precise nature of the potential effect on the townscape is unknown, as the  locations and design of conversions is not yet known. Therefore an uncertain effect has been recorded. 
</v>
      </c>
      <c r="S72" s="12" t="str">
        <f>IF(J72='Drop downs'!$G$2,B72&amp;": "&amp;K72&amp;"
"," ")</f>
        <v xml:space="preserve"> </v>
      </c>
      <c r="T72" s="12" t="str">
        <f>IF(E72='Drop downs'!$B$6,B72&amp;": "&amp;K72&amp;"","")</f>
        <v/>
      </c>
      <c r="U72" t="str">
        <f>IF(M72&gt;0,B72&amp;":"&amp;M72&amp;"
","")</f>
        <v xml:space="preserve">IIA12:Further details of the developments likely to come forwards under this policy (such as design and location) are required in order to determine the precise nature of potential effects. 
</v>
      </c>
      <c r="V72" t="str">
        <f>IF(N72&gt;0,B72&amp;":"&amp;N72&amp;"
","")</f>
        <v/>
      </c>
    </row>
    <row r="73" spans="1:22" x14ac:dyDescent="0.35">
      <c r="A73" s="317"/>
      <c r="B73" s="308"/>
      <c r="C73" s="83" t="s">
        <v>397</v>
      </c>
      <c r="D73" s="24" t="s">
        <v>250</v>
      </c>
      <c r="E73" s="271"/>
      <c r="F73" s="271"/>
      <c r="G73" s="271"/>
      <c r="H73" s="271"/>
      <c r="I73" s="271"/>
      <c r="J73" s="271"/>
      <c r="K73" s="424"/>
      <c r="L73" s="364"/>
      <c r="M73" s="364"/>
      <c r="N73" s="375"/>
      <c r="R73" s="12"/>
      <c r="S73" s="12"/>
      <c r="T73" s="12"/>
    </row>
    <row r="74" spans="1:22" ht="32.25" customHeight="1" x14ac:dyDescent="0.35">
      <c r="A74" s="317"/>
      <c r="B74" s="308"/>
      <c r="C74" s="83" t="s">
        <v>398</v>
      </c>
      <c r="D74" s="24" t="s">
        <v>254</v>
      </c>
      <c r="E74" s="271"/>
      <c r="F74" s="271"/>
      <c r="G74" s="271"/>
      <c r="H74" s="271"/>
      <c r="I74" s="271"/>
      <c r="J74" s="271"/>
      <c r="K74" s="424"/>
      <c r="L74" s="364"/>
      <c r="M74" s="364"/>
      <c r="N74" s="375"/>
      <c r="R74" s="12"/>
      <c r="S74" s="12"/>
      <c r="T74" s="12"/>
    </row>
    <row r="75" spans="1:22" x14ac:dyDescent="0.35">
      <c r="A75" s="317"/>
      <c r="B75" s="308"/>
      <c r="C75" s="83" t="s">
        <v>399</v>
      </c>
      <c r="D75" s="24" t="s">
        <v>254</v>
      </c>
      <c r="E75" s="271"/>
      <c r="F75" s="271"/>
      <c r="G75" s="271"/>
      <c r="H75" s="271"/>
      <c r="I75" s="271"/>
      <c r="J75" s="271"/>
      <c r="K75" s="424"/>
      <c r="L75" s="364"/>
      <c r="M75" s="364"/>
      <c r="N75" s="375"/>
      <c r="R75" s="12"/>
      <c r="S75" s="12"/>
      <c r="T75" s="12"/>
    </row>
    <row r="76" spans="1:22" ht="26.5" customHeight="1" thickBot="1" x14ac:dyDescent="0.4">
      <c r="A76" s="322"/>
      <c r="B76" s="309"/>
      <c r="C76" s="87" t="s">
        <v>400</v>
      </c>
      <c r="D76" s="88" t="s">
        <v>254</v>
      </c>
      <c r="E76" s="345"/>
      <c r="F76" s="345"/>
      <c r="G76" s="345"/>
      <c r="H76" s="345"/>
      <c r="I76" s="345"/>
      <c r="J76" s="345"/>
      <c r="K76" s="425"/>
      <c r="L76" s="365"/>
      <c r="M76" s="365"/>
      <c r="N76" s="376"/>
      <c r="R76" s="12"/>
      <c r="S76" s="12"/>
      <c r="T76" s="12"/>
    </row>
    <row r="77" spans="1:22" x14ac:dyDescent="0.35">
      <c r="A77" s="323" t="s">
        <v>401</v>
      </c>
      <c r="B77" s="307" t="s">
        <v>128</v>
      </c>
      <c r="C77" s="85" t="s">
        <v>402</v>
      </c>
      <c r="D77" s="79" t="s">
        <v>254</v>
      </c>
      <c r="E77" s="310" t="s">
        <v>432</v>
      </c>
      <c r="F77" s="310" t="s">
        <v>441</v>
      </c>
      <c r="G77" s="310" t="s">
        <v>519</v>
      </c>
      <c r="H77" s="310" t="s">
        <v>477</v>
      </c>
      <c r="I77" s="310" t="s">
        <v>436</v>
      </c>
      <c r="J77" s="310" t="s">
        <v>157</v>
      </c>
      <c r="K77" s="319" t="s">
        <v>768</v>
      </c>
      <c r="L77" s="319" t="s">
        <v>254</v>
      </c>
      <c r="M77" s="319"/>
      <c r="N77" s="374"/>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05"/>
      <c r="B78" s="308"/>
      <c r="C78" s="83" t="s">
        <v>403</v>
      </c>
      <c r="D78" s="3" t="s">
        <v>250</v>
      </c>
      <c r="E78" s="298"/>
      <c r="F78" s="298"/>
      <c r="G78" s="298"/>
      <c r="H78" s="298"/>
      <c r="I78" s="298"/>
      <c r="J78" s="298"/>
      <c r="K78" s="236"/>
      <c r="L78" s="236"/>
      <c r="M78" s="236"/>
      <c r="N78" s="375"/>
      <c r="R78" s="12"/>
      <c r="S78" s="12"/>
      <c r="T78" s="12"/>
    </row>
    <row r="79" spans="1:22" x14ac:dyDescent="0.35">
      <c r="A79" s="305"/>
      <c r="B79" s="308"/>
      <c r="C79" s="83" t="s">
        <v>404</v>
      </c>
      <c r="D79" s="3"/>
      <c r="E79" s="298"/>
      <c r="F79" s="298"/>
      <c r="G79" s="298"/>
      <c r="H79" s="298"/>
      <c r="I79" s="298"/>
      <c r="J79" s="298"/>
      <c r="K79" s="236"/>
      <c r="L79" s="236"/>
      <c r="M79" s="236"/>
      <c r="N79" s="375"/>
      <c r="R79" s="12"/>
      <c r="S79" s="12"/>
      <c r="T79" s="12"/>
    </row>
    <row r="80" spans="1:22" x14ac:dyDescent="0.35">
      <c r="A80" s="305"/>
      <c r="B80" s="308"/>
      <c r="C80" s="84" t="s">
        <v>405</v>
      </c>
      <c r="D80" s="3"/>
      <c r="E80" s="298"/>
      <c r="F80" s="298"/>
      <c r="G80" s="298"/>
      <c r="H80" s="298"/>
      <c r="I80" s="298"/>
      <c r="J80" s="298"/>
      <c r="K80" s="236"/>
      <c r="L80" s="236"/>
      <c r="M80" s="236"/>
      <c r="N80" s="375"/>
      <c r="R80" s="12"/>
      <c r="S80" s="12"/>
      <c r="T80" s="12"/>
    </row>
    <row r="81" spans="1:22" ht="29" x14ac:dyDescent="0.35">
      <c r="A81" s="305"/>
      <c r="B81" s="308"/>
      <c r="C81" s="84" t="s">
        <v>406</v>
      </c>
      <c r="D81" s="3"/>
      <c r="E81" s="298"/>
      <c r="F81" s="298"/>
      <c r="G81" s="298"/>
      <c r="H81" s="298"/>
      <c r="I81" s="298"/>
      <c r="J81" s="298"/>
      <c r="K81" s="236"/>
      <c r="L81" s="236"/>
      <c r="M81" s="236"/>
      <c r="N81" s="375"/>
      <c r="R81" s="12"/>
      <c r="S81" s="12"/>
      <c r="T81" s="12"/>
    </row>
    <row r="82" spans="1:22" ht="29" x14ac:dyDescent="0.35">
      <c r="A82" s="305"/>
      <c r="B82" s="308"/>
      <c r="C82" s="84" t="s">
        <v>407</v>
      </c>
      <c r="D82" s="3"/>
      <c r="E82" s="298"/>
      <c r="F82" s="298"/>
      <c r="G82" s="298"/>
      <c r="H82" s="298"/>
      <c r="I82" s="298"/>
      <c r="J82" s="298"/>
      <c r="K82" s="236"/>
      <c r="L82" s="236"/>
      <c r="M82" s="236"/>
      <c r="N82" s="375"/>
      <c r="R82" s="12"/>
      <c r="S82" s="12"/>
      <c r="T82" s="12"/>
    </row>
    <row r="83" spans="1:22" ht="15" thickBot="1" x14ac:dyDescent="0.4">
      <c r="A83" s="306"/>
      <c r="B83" s="309"/>
      <c r="C83" s="90" t="s">
        <v>408</v>
      </c>
      <c r="D83" s="80"/>
      <c r="E83" s="299"/>
      <c r="F83" s="299"/>
      <c r="G83" s="299"/>
      <c r="H83" s="299"/>
      <c r="I83" s="299"/>
      <c r="J83" s="299"/>
      <c r="K83" s="301"/>
      <c r="L83" s="301"/>
      <c r="M83" s="301"/>
      <c r="N83" s="376"/>
      <c r="R83" s="12"/>
      <c r="S83" s="12"/>
      <c r="T83" s="12"/>
    </row>
    <row r="84" spans="1:22" ht="15" customHeight="1" x14ac:dyDescent="0.35">
      <c r="A84" s="323" t="s">
        <v>409</v>
      </c>
      <c r="B84" s="307" t="s">
        <v>129</v>
      </c>
      <c r="C84" s="99" t="s">
        <v>410</v>
      </c>
      <c r="D84" s="79" t="s">
        <v>250</v>
      </c>
      <c r="E84" s="310" t="s">
        <v>418</v>
      </c>
      <c r="F84" s="310" t="s">
        <v>441</v>
      </c>
      <c r="G84" s="310" t="s">
        <v>519</v>
      </c>
      <c r="H84" s="310" t="s">
        <v>477</v>
      </c>
      <c r="I84" s="310" t="s">
        <v>436</v>
      </c>
      <c r="J84" s="310" t="s">
        <v>157</v>
      </c>
      <c r="K84" s="319" t="s">
        <v>769</v>
      </c>
      <c r="L84" s="319" t="s">
        <v>254</v>
      </c>
      <c r="M84" s="319"/>
      <c r="N84" s="374"/>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3" t="s">
        <v>250</v>
      </c>
      <c r="E85" s="298"/>
      <c r="F85" s="298"/>
      <c r="G85" s="298"/>
      <c r="H85" s="298"/>
      <c r="I85" s="298"/>
      <c r="J85" s="298"/>
      <c r="K85" s="236"/>
      <c r="L85" s="236"/>
      <c r="M85" s="236"/>
      <c r="N85" s="375"/>
      <c r="R85" s="12"/>
      <c r="S85" s="12"/>
      <c r="T85" s="12"/>
    </row>
    <row r="86" spans="1:22" x14ac:dyDescent="0.35">
      <c r="A86" s="305"/>
      <c r="B86" s="308"/>
      <c r="C86" s="84" t="s">
        <v>412</v>
      </c>
      <c r="D86" s="3" t="s">
        <v>254</v>
      </c>
      <c r="E86" s="298"/>
      <c r="F86" s="298"/>
      <c r="G86" s="298"/>
      <c r="H86" s="298"/>
      <c r="I86" s="298"/>
      <c r="J86" s="298"/>
      <c r="K86" s="236"/>
      <c r="L86" s="236"/>
      <c r="M86" s="236"/>
      <c r="N86" s="375"/>
      <c r="R86" s="12"/>
      <c r="S86" s="12"/>
      <c r="T86" s="12"/>
    </row>
    <row r="87" spans="1:22" ht="15" thickBot="1" x14ac:dyDescent="0.4">
      <c r="A87" s="306"/>
      <c r="B87" s="309"/>
      <c r="C87" s="87" t="s">
        <v>413</v>
      </c>
      <c r="D87" s="80" t="s">
        <v>254</v>
      </c>
      <c r="E87" s="299"/>
      <c r="F87" s="299"/>
      <c r="G87" s="299"/>
      <c r="H87" s="299"/>
      <c r="I87" s="299"/>
      <c r="J87" s="299"/>
      <c r="K87" s="301"/>
      <c r="L87" s="301"/>
      <c r="M87" s="301"/>
      <c r="N87" s="376"/>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88" t="str">
        <f>R8&amp;R18&amp;R20&amp;R28&amp;R36&amp;R42&amp;R47&amp;R48&amp;R49&amp;R54&amp;R57&amp;R65&amp;R72&amp;R77&amp;R84&amp;R87</f>
        <v xml:space="preserve">IIA4: This alternative requires conversions to ensure all homes are dual aspect, with privacy, daylight and exposure t external noise. These factors will contribute to ensuring the health and wellbeing of residents is maintained. The focusing of development in areas with a higher PTAL score (3-6), which could indirectly help to ensure future residents are able to utilise active travel such as cycling. However, there are no minimum size thresholds for this alternative, which could lead to the creation of small, cramped dwellings. Further details of developments are needed to determine the nature of effects for IIA4, hence an uncertain effect has been recorded. 
IIA5: Alternative 2 allows for the conversion of homes into multiple dwellings, providing certain criteria are met. This could help to meet housing needs by increasing the total number of dwellings in the Borough. However, it is noted that there are no size requirements or criteria to ensure at least on family home is maintained. This could lead to an increase in the number of smaller dwellings and a decrease in the number of family sized homes, which may not meet the needs of the Borough. Therefore, an uncertain effect is identified as it is unclear if an increase in flats would help to meet current needs in the Borough. 
IIA12: Alternative 2 allows for the redevelopment of larger dwellings into two or more smaller homes without the need to retain a family sized home. This could increase the number of conversions undertaken. The precise nature of the potential effect on the townscape is unknown, as the  locations and design of conversions is not yet known. Therefore an uncertain effect has been recorded. 
</v>
      </c>
      <c r="B90" s="389"/>
      <c r="C90" s="389"/>
      <c r="D90" s="389"/>
      <c r="E90" s="389"/>
      <c r="F90" s="389"/>
      <c r="G90" s="389"/>
      <c r="H90" s="389"/>
      <c r="I90" s="389"/>
      <c r="J90" s="389"/>
      <c r="K90" s="389"/>
      <c r="L90" s="389"/>
      <c r="M90" s="389"/>
      <c r="N90" s="39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88" t="str">
        <f>S8&amp;S18&amp;S20&amp;S28&amp;S36&amp;S42&amp;S47&amp;S48&amp;S49&amp;S54&amp;S57&amp;S65&amp;S72&amp;S77&amp;S84&amp;S87</f>
        <v xml:space="preserve">              </v>
      </c>
      <c r="B92" s="389"/>
      <c r="C92" s="389"/>
      <c r="D92" s="389"/>
      <c r="E92" s="389"/>
      <c r="F92" s="389"/>
      <c r="G92" s="389"/>
      <c r="H92" s="389"/>
      <c r="I92" s="389"/>
      <c r="J92" s="389"/>
      <c r="K92" s="389"/>
      <c r="L92" s="389"/>
      <c r="M92" s="389"/>
      <c r="N92" s="39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391"/>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85" t="str">
        <f>U8&amp;U18&amp;U20&amp;U28&amp;U36&amp;U42&amp;U47&amp;U49&amp;U54&amp;U57&amp;U65&amp;U72&amp;U77&amp;U84</f>
        <v xml:space="preserve">IIA4:The precise nature of potential effects for IIA4 cannot be determined without details of the design and location of sites this alternative could apply to. However, it is noted that this is unlikely to be known in advance for the entire plan period. 
IIA5:The precise nature of potential effects for IIA5 cannot be determined without details of the design and location of sites this alternative could apply to. However, it is noted that this is unlikely to be known in advance for the entire plan period. 
IIA12:Further details of the developments likely to come forwards under this policy (such as design and location) are required in order to determine the precise nature of potential effects. 
</v>
      </c>
      <c r="B96" s="386"/>
      <c r="C96" s="386"/>
      <c r="D96" s="386"/>
      <c r="E96" s="386"/>
      <c r="F96" s="386"/>
      <c r="G96" s="386"/>
      <c r="H96" s="386"/>
      <c r="I96" s="386"/>
      <c r="J96" s="386"/>
      <c r="K96" s="386"/>
      <c r="L96" s="386"/>
      <c r="M96" s="386"/>
      <c r="N96" s="387"/>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85" t="str">
        <f>V8&amp;V18&amp;V20&amp;V28&amp;V36&amp;V42&amp;V47&amp;V49&amp;V54&amp;V57&amp;V65&amp;V72&amp;V77&amp;V84</f>
        <v xml:space="preserve">IIA11:The addition of explicit text which requires the consideration of the local historic environment could help to further improve the score for IIA13. 
</v>
      </c>
      <c r="B98" s="386"/>
      <c r="C98" s="386"/>
      <c r="D98" s="386"/>
      <c r="E98" s="386"/>
      <c r="F98" s="386"/>
      <c r="G98" s="386"/>
      <c r="H98" s="386"/>
      <c r="I98" s="386"/>
      <c r="J98" s="386"/>
      <c r="K98" s="386"/>
      <c r="L98" s="386"/>
      <c r="M98" s="386"/>
      <c r="N98" s="387"/>
    </row>
  </sheetData>
  <sheetProtection algorithmName="SHA-512" hashValue="/P1DlnWSzjjwdYqu3sRKHHOoOp7WI1KJctjhruSsHndAE8EGi5vbWkTqdK0/aCCV2oR9OFEIqIpO2qoASCDVgw==" saltValue="sNqAi5Sd0REALgggM74j0g=="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3553" priority="51">
      <formula>$D50="No"</formula>
    </cfRule>
  </conditionalFormatting>
  <conditionalFormatting sqref="C8:D87">
    <cfRule type="expression" dxfId="3552" priority="1">
      <formula>$D8="No"</formula>
    </cfRule>
  </conditionalFormatting>
  <conditionalFormatting sqref="J8 J18 J57 J72 J77">
    <cfRule type="cellIs" dxfId="3551" priority="60" operator="equal">
      <formula>"Minor Negative"</formula>
    </cfRule>
    <cfRule type="cellIs" dxfId="3550" priority="59" operator="equal">
      <formula>"Significant Negative"</formula>
    </cfRule>
    <cfRule type="cellIs" dxfId="3549" priority="64" operator="equal">
      <formula>"Significant Positive"</formula>
    </cfRule>
    <cfRule type="cellIs" dxfId="3548" priority="63" operator="equal">
      <formula>"Minor Positive"</formula>
    </cfRule>
    <cfRule type="cellIs" dxfId="3547" priority="62" operator="equal">
      <formula>"Neutral"</formula>
    </cfRule>
    <cfRule type="cellIs" dxfId="3546" priority="61" operator="equal">
      <formula>"Uncertain"</formula>
    </cfRule>
  </conditionalFormatting>
  <conditionalFormatting sqref="J20">
    <cfRule type="cellIs" dxfId="3545" priority="2" operator="equal">
      <formula>"Significant Negative"</formula>
    </cfRule>
    <cfRule type="cellIs" dxfId="3544" priority="3" operator="equal">
      <formula>"Minor Negative"</formula>
    </cfRule>
    <cfRule type="cellIs" dxfId="3543" priority="4" operator="equal">
      <formula>"Uncertain"</formula>
    </cfRule>
    <cfRule type="cellIs" dxfId="3542" priority="5" operator="equal">
      <formula>"Neutral"</formula>
    </cfRule>
    <cfRule type="cellIs" dxfId="3541" priority="6" operator="equal">
      <formula>"Minor Positive"</formula>
    </cfRule>
    <cfRule type="cellIs" dxfId="3540" priority="7" operator="equal">
      <formula>"Significant Positive"</formula>
    </cfRule>
  </conditionalFormatting>
  <conditionalFormatting sqref="J28">
    <cfRule type="cellIs" dxfId="3539" priority="8" operator="equal">
      <formula>"Significant Negative"</formula>
    </cfRule>
    <cfRule type="cellIs" dxfId="3538" priority="9" operator="equal">
      <formula>"Minor Negative"</formula>
    </cfRule>
    <cfRule type="cellIs" dxfId="3537" priority="10" operator="equal">
      <formula>"Uncertain"</formula>
    </cfRule>
    <cfRule type="cellIs" dxfId="3536" priority="11" operator="equal">
      <formula>"Neutral"</formula>
    </cfRule>
    <cfRule type="cellIs" dxfId="3535" priority="12" operator="equal">
      <formula>"Minor Positive"</formula>
    </cfRule>
    <cfRule type="cellIs" dxfId="3534" priority="13" operator="equal">
      <formula>"Significant Positive"</formula>
    </cfRule>
  </conditionalFormatting>
  <conditionalFormatting sqref="J36">
    <cfRule type="cellIs" dxfId="3533" priority="44" operator="equal">
      <formula>"Significant Negative"</formula>
    </cfRule>
    <cfRule type="cellIs" dxfId="3532" priority="45" operator="equal">
      <formula>"Minor Negative"</formula>
    </cfRule>
    <cfRule type="cellIs" dxfId="3531" priority="46" operator="equal">
      <formula>"Uncertain"</formula>
    </cfRule>
    <cfRule type="cellIs" dxfId="3530" priority="47" operator="equal">
      <formula>"Neutral"</formula>
    </cfRule>
    <cfRule type="cellIs" dxfId="3529" priority="49" operator="equal">
      <formula>"Significant Positive"</formula>
    </cfRule>
    <cfRule type="cellIs" dxfId="3528" priority="48" operator="equal">
      <formula>"Minor Positive"</formula>
    </cfRule>
  </conditionalFormatting>
  <conditionalFormatting sqref="J42">
    <cfRule type="cellIs" dxfId="3527" priority="14" operator="equal">
      <formula>"Significant Negative"</formula>
    </cfRule>
    <cfRule type="cellIs" dxfId="3526" priority="15" operator="equal">
      <formula>"Minor Negative"</formula>
    </cfRule>
    <cfRule type="cellIs" dxfId="3525" priority="16" operator="equal">
      <formula>"Uncertain"</formula>
    </cfRule>
    <cfRule type="cellIs" dxfId="3524" priority="17" operator="equal">
      <formula>"Neutral"</formula>
    </cfRule>
    <cfRule type="cellIs" dxfId="3523" priority="18" operator="equal">
      <formula>"Minor Positive"</formula>
    </cfRule>
    <cfRule type="cellIs" dxfId="3522" priority="19" operator="equal">
      <formula>"Significant Positive"</formula>
    </cfRule>
  </conditionalFormatting>
  <conditionalFormatting sqref="J47">
    <cfRule type="cellIs" dxfId="3521" priority="20" operator="equal">
      <formula>"Significant Negative"</formula>
    </cfRule>
    <cfRule type="cellIs" dxfId="3520" priority="21" operator="equal">
      <formula>"Minor Negative"</formula>
    </cfRule>
    <cfRule type="cellIs" dxfId="3519" priority="22" operator="equal">
      <formula>"Uncertain"</formula>
    </cfRule>
    <cfRule type="cellIs" dxfId="3518" priority="23" operator="equal">
      <formula>"Neutral"</formula>
    </cfRule>
    <cfRule type="cellIs" dxfId="3517" priority="24" operator="equal">
      <formula>"Minor Positive"</formula>
    </cfRule>
    <cfRule type="cellIs" dxfId="3516" priority="25" operator="equal">
      <formula>"Significant Positive"</formula>
    </cfRule>
  </conditionalFormatting>
  <conditionalFormatting sqref="J49">
    <cfRule type="cellIs" dxfId="3515" priority="26" operator="equal">
      <formula>"Significant Negative"</formula>
    </cfRule>
    <cfRule type="cellIs" dxfId="3514" priority="27" operator="equal">
      <formula>"Minor Negative"</formula>
    </cfRule>
    <cfRule type="cellIs" dxfId="3513" priority="28" operator="equal">
      <formula>"Uncertain"</formula>
    </cfRule>
    <cfRule type="cellIs" dxfId="3512" priority="29" operator="equal">
      <formula>"Neutral"</formula>
    </cfRule>
    <cfRule type="cellIs" dxfId="3511" priority="30" operator="equal">
      <formula>"Minor Positive"</formula>
    </cfRule>
    <cfRule type="cellIs" dxfId="3510" priority="31" operator="equal">
      <formula>"Significant Positive"</formula>
    </cfRule>
  </conditionalFormatting>
  <conditionalFormatting sqref="J54">
    <cfRule type="cellIs" dxfId="3509" priority="57" operator="equal">
      <formula>"Minor Positive"</formula>
    </cfRule>
    <cfRule type="cellIs" dxfId="3508" priority="53" operator="equal">
      <formula>"Significant Negative"</formula>
    </cfRule>
    <cfRule type="cellIs" dxfId="3507" priority="54" operator="equal">
      <formula>"Minor Negative"</formula>
    </cfRule>
    <cfRule type="cellIs" dxfId="3506" priority="55" operator="equal">
      <formula>"Uncertain"</formula>
    </cfRule>
    <cfRule type="cellIs" dxfId="3505" priority="56" operator="equal">
      <formula>"Neutral"</formula>
    </cfRule>
    <cfRule type="cellIs" dxfId="3504" priority="58" operator="equal">
      <formula>"Significant Positive"</formula>
    </cfRule>
  </conditionalFormatting>
  <conditionalFormatting sqref="J65">
    <cfRule type="cellIs" dxfId="3503" priority="35" operator="equal">
      <formula>"Neutral"</formula>
    </cfRule>
    <cfRule type="cellIs" dxfId="3502" priority="36" operator="equal">
      <formula>"Minor Positive"</formula>
    </cfRule>
    <cfRule type="cellIs" dxfId="3501" priority="33" operator="equal">
      <formula>"Minor Negative"</formula>
    </cfRule>
    <cfRule type="cellIs" dxfId="3500" priority="37" operator="equal">
      <formula>"Significant Positive"</formula>
    </cfRule>
    <cfRule type="cellIs" dxfId="3499" priority="32" operator="equal">
      <formula>"Significant Negative"</formula>
    </cfRule>
    <cfRule type="cellIs" dxfId="3498" priority="34" operator="equal">
      <formula>"Uncertain"</formula>
    </cfRule>
  </conditionalFormatting>
  <conditionalFormatting sqref="J84">
    <cfRule type="cellIs" dxfId="3497" priority="43" operator="equal">
      <formula>"Significant Positive"</formula>
    </cfRule>
    <cfRule type="cellIs" dxfId="3496" priority="42" operator="equal">
      <formula>"Minor Positive"</formula>
    </cfRule>
    <cfRule type="cellIs" dxfId="3495" priority="41" operator="equal">
      <formula>"Neutral"</formula>
    </cfRule>
    <cfRule type="cellIs" dxfId="3494" priority="40" operator="equal">
      <formula>"Uncertain"</formula>
    </cfRule>
    <cfRule type="cellIs" dxfId="3493" priority="39" operator="equal">
      <formula>"Minor Negative"</formula>
    </cfRule>
    <cfRule type="cellIs" dxfId="3492" priority="38" operator="equal">
      <formula>"Significant Negative"</formula>
    </cfRule>
  </conditionalFormatting>
  <pageMargins left="0.7" right="0.7" top="0.75" bottom="0.75" header="0.3" footer="0.3"/>
  <pageSetup orientation="portrait" horizontalDpi="4294967293" verticalDpi="4294967293"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F5AC5-5061-431E-B732-272FF9511F3A}">
  <sheetPr codeName="Sheet128">
    <tabColor rgb="FF7030A0"/>
  </sheetPr>
  <dimension ref="A1:V98"/>
  <sheetViews>
    <sheetView topLeftCell="A42" zoomScale="60" zoomScaleNormal="60" workbookViewId="0">
      <selection activeCell="J3" sqref="J3"/>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770</v>
      </c>
      <c r="D1" s="263"/>
      <c r="E1" s="263"/>
      <c r="F1" s="264"/>
      <c r="G1" s="16"/>
      <c r="I1" s="7"/>
      <c r="J1" s="7"/>
      <c r="K1" s="7"/>
    </row>
    <row r="2" spans="1:22" x14ac:dyDescent="0.35">
      <c r="A2" s="74" t="s">
        <v>29</v>
      </c>
      <c r="B2" s="9"/>
      <c r="C2" s="263" t="s">
        <v>731</v>
      </c>
      <c r="D2" s="263"/>
      <c r="E2" s="263"/>
      <c r="F2" s="264"/>
      <c r="I2" s="8"/>
      <c r="J2" s="8"/>
      <c r="K2" s="8"/>
    </row>
    <row r="3" spans="1:22" ht="61.5" customHeight="1" x14ac:dyDescent="0.35">
      <c r="A3" s="75" t="s">
        <v>30</v>
      </c>
      <c r="B3" s="4"/>
      <c r="C3" s="263" t="s">
        <v>771</v>
      </c>
      <c r="D3" s="263"/>
      <c r="E3" s="263"/>
      <c r="F3" s="264"/>
      <c r="I3" s="8"/>
      <c r="J3" s="8"/>
      <c r="K3" s="8"/>
    </row>
    <row r="4" spans="1:22" ht="17.25" customHeight="1" x14ac:dyDescent="0.35">
      <c r="A4" s="75" t="s">
        <v>31</v>
      </c>
      <c r="B4" s="17"/>
      <c r="C4" s="229" t="s">
        <v>772</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47"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661</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c r="F10" s="326"/>
      <c r="G10" s="326"/>
      <c r="H10" s="326"/>
      <c r="I10" s="326"/>
      <c r="J10" s="298"/>
      <c r="K10" s="236"/>
      <c r="L10" s="298"/>
      <c r="M10" s="298"/>
      <c r="N10" s="340"/>
      <c r="R10" s="12"/>
      <c r="S10" s="12"/>
      <c r="T10" s="12"/>
    </row>
    <row r="11" spans="1:22" x14ac:dyDescent="0.35">
      <c r="A11" s="317"/>
      <c r="B11" s="328"/>
      <c r="C11" s="24" t="s">
        <v>324</v>
      </c>
      <c r="D11" s="24" t="s">
        <v>254</v>
      </c>
      <c r="E11" s="326"/>
      <c r="F11" s="326"/>
      <c r="G11" s="326"/>
      <c r="H11" s="326"/>
      <c r="I11" s="326"/>
      <c r="J11" s="298"/>
      <c r="K11" s="236"/>
      <c r="L11" s="298"/>
      <c r="M11" s="298"/>
      <c r="N11" s="340"/>
      <c r="R11" s="12"/>
      <c r="S11" s="12"/>
      <c r="T11" s="12"/>
    </row>
    <row r="12" spans="1:22" x14ac:dyDescent="0.35">
      <c r="A12" s="317"/>
      <c r="B12" s="328"/>
      <c r="C12" s="24" t="s">
        <v>325</v>
      </c>
      <c r="D12" s="24" t="s">
        <v>254</v>
      </c>
      <c r="E12" s="326"/>
      <c r="F12" s="326"/>
      <c r="G12" s="326"/>
      <c r="H12" s="326"/>
      <c r="I12" s="326"/>
      <c r="J12" s="298"/>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ht="29" x14ac:dyDescent="0.35">
      <c r="A14" s="317"/>
      <c r="B14" s="328"/>
      <c r="C14" s="24" t="s">
        <v>327</v>
      </c>
      <c r="D14" s="24" t="s">
        <v>254</v>
      </c>
      <c r="E14" s="326"/>
      <c r="F14" s="326"/>
      <c r="G14" s="326"/>
      <c r="H14" s="326"/>
      <c r="I14" s="326"/>
      <c r="J14" s="298"/>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254</v>
      </c>
      <c r="E16" s="326"/>
      <c r="F16" s="326"/>
      <c r="G16" s="326"/>
      <c r="H16" s="326"/>
      <c r="I16" s="326"/>
      <c r="J16" s="298"/>
      <c r="K16" s="236"/>
      <c r="L16" s="298"/>
      <c r="M16" s="298"/>
      <c r="N16" s="340"/>
      <c r="R16" s="12"/>
      <c r="S16" s="12"/>
      <c r="T16" s="12"/>
    </row>
    <row r="17" spans="1:22" ht="15" thickBot="1" x14ac:dyDescent="0.4">
      <c r="A17" s="322"/>
      <c r="B17" s="396"/>
      <c r="C17" s="88" t="s">
        <v>330</v>
      </c>
      <c r="D17" s="88" t="s">
        <v>254</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661</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254</v>
      </c>
      <c r="E19" s="299"/>
      <c r="F19" s="299"/>
      <c r="G19" s="299"/>
      <c r="H19" s="299"/>
      <c r="I19" s="299"/>
      <c r="J19" s="299"/>
      <c r="K19" s="301"/>
      <c r="L19" s="299"/>
      <c r="M19" s="299"/>
      <c r="N19" s="380"/>
      <c r="R19" s="12"/>
      <c r="S19" s="12"/>
      <c r="T19" s="12"/>
    </row>
    <row r="20" spans="1:22" ht="72.5" x14ac:dyDescent="0.35">
      <c r="A20" s="316" t="s">
        <v>334</v>
      </c>
      <c r="B20" s="307" t="s">
        <v>118</v>
      </c>
      <c r="C20" s="79" t="s">
        <v>335</v>
      </c>
      <c r="D20" s="86"/>
      <c r="E20" s="310" t="s">
        <v>432</v>
      </c>
      <c r="F20" s="310" t="s">
        <v>441</v>
      </c>
      <c r="G20" s="310" t="s">
        <v>519</v>
      </c>
      <c r="H20" s="310" t="s">
        <v>477</v>
      </c>
      <c r="I20" s="310" t="s">
        <v>436</v>
      </c>
      <c r="J20" s="310" t="s">
        <v>157</v>
      </c>
      <c r="K20" s="319" t="s">
        <v>758</v>
      </c>
      <c r="L20" s="310" t="s">
        <v>254</v>
      </c>
      <c r="M20" s="310"/>
      <c r="N20" s="379"/>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17"/>
      <c r="B21" s="308"/>
      <c r="C21" s="3" t="s">
        <v>336</v>
      </c>
      <c r="D21" s="24" t="s">
        <v>254</v>
      </c>
      <c r="E21" s="298"/>
      <c r="F21" s="298"/>
      <c r="G21" s="298"/>
      <c r="H21" s="298"/>
      <c r="I21" s="298"/>
      <c r="J21" s="298"/>
      <c r="K21" s="236"/>
      <c r="L21" s="298"/>
      <c r="M21" s="298"/>
      <c r="N21" s="381"/>
      <c r="R21" s="12"/>
      <c r="S21" s="12"/>
      <c r="T21" s="12"/>
    </row>
    <row r="22" spans="1:22" ht="14.5" customHeight="1" x14ac:dyDescent="0.35">
      <c r="A22" s="317"/>
      <c r="B22" s="308"/>
      <c r="C22" s="3" t="s">
        <v>337</v>
      </c>
      <c r="D22" s="24" t="s">
        <v>254</v>
      </c>
      <c r="E22" s="298"/>
      <c r="F22" s="298"/>
      <c r="G22" s="298"/>
      <c r="H22" s="298"/>
      <c r="I22" s="298"/>
      <c r="J22" s="298"/>
      <c r="K22" s="236"/>
      <c r="L22" s="298"/>
      <c r="M22" s="298"/>
      <c r="N22" s="381"/>
      <c r="R22" s="12"/>
      <c r="S22" s="12"/>
      <c r="T22" s="12"/>
    </row>
    <row r="23" spans="1:22" x14ac:dyDescent="0.35">
      <c r="A23" s="317"/>
      <c r="B23" s="308"/>
      <c r="C23" s="3" t="s">
        <v>338</v>
      </c>
      <c r="D23" s="24" t="s">
        <v>254</v>
      </c>
      <c r="E23" s="298"/>
      <c r="F23" s="298"/>
      <c r="G23" s="298"/>
      <c r="H23" s="298"/>
      <c r="I23" s="298"/>
      <c r="J23" s="298"/>
      <c r="K23" s="236"/>
      <c r="L23" s="298"/>
      <c r="M23" s="298"/>
      <c r="N23" s="381"/>
      <c r="R23" s="12"/>
      <c r="S23" s="12"/>
      <c r="T23" s="12"/>
    </row>
    <row r="24" spans="1:22" ht="14.5" customHeight="1" x14ac:dyDescent="0.35">
      <c r="A24" s="317"/>
      <c r="B24" s="308"/>
      <c r="C24" s="3" t="s">
        <v>339</v>
      </c>
      <c r="D24" s="24" t="s">
        <v>254</v>
      </c>
      <c r="E24" s="298"/>
      <c r="F24" s="298"/>
      <c r="G24" s="298"/>
      <c r="H24" s="298"/>
      <c r="I24" s="298"/>
      <c r="J24" s="298"/>
      <c r="K24" s="236"/>
      <c r="L24" s="298"/>
      <c r="M24" s="298"/>
      <c r="N24" s="381"/>
      <c r="R24" s="12"/>
      <c r="S24" s="12"/>
      <c r="T24" s="12"/>
    </row>
    <row r="25" spans="1:22" ht="29" x14ac:dyDescent="0.35">
      <c r="A25" s="317"/>
      <c r="B25" s="308"/>
      <c r="C25" s="3" t="s">
        <v>340</v>
      </c>
      <c r="D25" s="24"/>
      <c r="E25" s="298"/>
      <c r="F25" s="298"/>
      <c r="G25" s="298"/>
      <c r="H25" s="298"/>
      <c r="I25" s="298"/>
      <c r="J25" s="298"/>
      <c r="K25" s="236"/>
      <c r="L25" s="298"/>
      <c r="M25" s="298"/>
      <c r="N25" s="381"/>
      <c r="R25" s="12"/>
      <c r="S25" s="12"/>
      <c r="T25" s="12"/>
    </row>
    <row r="26" spans="1:22" ht="14.5" customHeight="1" x14ac:dyDescent="0.35">
      <c r="A26" s="317"/>
      <c r="B26" s="308"/>
      <c r="C26" s="3" t="s">
        <v>341</v>
      </c>
      <c r="D26" s="24" t="s">
        <v>254</v>
      </c>
      <c r="E26" s="298"/>
      <c r="F26" s="298"/>
      <c r="G26" s="298"/>
      <c r="H26" s="298"/>
      <c r="I26" s="298"/>
      <c r="J26" s="298"/>
      <c r="K26" s="236"/>
      <c r="L26" s="298"/>
      <c r="M26" s="298"/>
      <c r="N26" s="381"/>
      <c r="R26" s="12"/>
      <c r="S26" s="12"/>
      <c r="T26" s="12"/>
    </row>
    <row r="27" spans="1:22" ht="29.5" thickBot="1" x14ac:dyDescent="0.4">
      <c r="A27" s="322"/>
      <c r="B27" s="309"/>
      <c r="C27" s="80" t="s">
        <v>342</v>
      </c>
      <c r="D27" s="88"/>
      <c r="E27" s="299"/>
      <c r="F27" s="299"/>
      <c r="G27" s="299"/>
      <c r="H27" s="299"/>
      <c r="I27" s="299"/>
      <c r="J27" s="299"/>
      <c r="K27" s="301"/>
      <c r="L27" s="299"/>
      <c r="M27" s="299"/>
      <c r="N27" s="380"/>
      <c r="R27" s="12"/>
      <c r="S27" s="12"/>
      <c r="T27" s="12"/>
    </row>
    <row r="28" spans="1:22" ht="29" x14ac:dyDescent="0.35">
      <c r="A28" s="316" t="s">
        <v>343</v>
      </c>
      <c r="B28" s="307" t="s">
        <v>119</v>
      </c>
      <c r="C28" s="85" t="s">
        <v>344</v>
      </c>
      <c r="D28" s="79" t="s">
        <v>250</v>
      </c>
      <c r="E28" s="310" t="s">
        <v>418</v>
      </c>
      <c r="F28" s="310" t="s">
        <v>441</v>
      </c>
      <c r="G28" s="310" t="s">
        <v>424</v>
      </c>
      <c r="H28" s="310" t="s">
        <v>477</v>
      </c>
      <c r="I28" s="310" t="s">
        <v>436</v>
      </c>
      <c r="J28" s="310" t="s">
        <v>164</v>
      </c>
      <c r="K28" s="319" t="s">
        <v>773</v>
      </c>
      <c r="L28" s="310" t="s">
        <v>254</v>
      </c>
      <c r="M28" s="310"/>
      <c r="N28" s="374"/>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c>
    </row>
    <row r="29" spans="1:22" ht="29" x14ac:dyDescent="0.35">
      <c r="A29" s="317"/>
      <c r="B29" s="308"/>
      <c r="C29" s="83" t="s">
        <v>345</v>
      </c>
      <c r="D29" s="3" t="s">
        <v>250</v>
      </c>
      <c r="E29" s="298"/>
      <c r="F29" s="298"/>
      <c r="G29" s="298"/>
      <c r="H29" s="298"/>
      <c r="I29" s="298"/>
      <c r="J29" s="298"/>
      <c r="K29" s="236"/>
      <c r="L29" s="298"/>
      <c r="M29" s="298"/>
      <c r="N29" s="375"/>
      <c r="R29" s="12"/>
      <c r="S29" s="12"/>
      <c r="T29" s="12"/>
    </row>
    <row r="30" spans="1:22" x14ac:dyDescent="0.35">
      <c r="A30" s="317"/>
      <c r="B30" s="308"/>
      <c r="C30" s="83" t="s">
        <v>346</v>
      </c>
      <c r="D30" s="3" t="s">
        <v>250</v>
      </c>
      <c r="E30" s="298"/>
      <c r="F30" s="298"/>
      <c r="G30" s="298"/>
      <c r="H30" s="298"/>
      <c r="I30" s="298"/>
      <c r="J30" s="298"/>
      <c r="K30" s="236"/>
      <c r="L30" s="298"/>
      <c r="M30" s="298"/>
      <c r="N30" s="375"/>
      <c r="R30" s="12"/>
      <c r="S30" s="12"/>
      <c r="T30" s="12"/>
    </row>
    <row r="31" spans="1:22" ht="30" customHeight="1" x14ac:dyDescent="0.35">
      <c r="A31" s="317"/>
      <c r="B31" s="308"/>
      <c r="C31" s="83" t="s">
        <v>347</v>
      </c>
      <c r="D31" s="3" t="s">
        <v>254</v>
      </c>
      <c r="E31" s="298"/>
      <c r="F31" s="298"/>
      <c r="G31" s="298"/>
      <c r="H31" s="298"/>
      <c r="I31" s="298"/>
      <c r="J31" s="298"/>
      <c r="K31" s="236"/>
      <c r="L31" s="298"/>
      <c r="M31" s="298"/>
      <c r="N31" s="375"/>
      <c r="R31" s="12"/>
      <c r="S31" s="12"/>
      <c r="T31" s="12"/>
    </row>
    <row r="32" spans="1:22" x14ac:dyDescent="0.35">
      <c r="A32" s="317"/>
      <c r="B32" s="308"/>
      <c r="C32" s="83" t="s">
        <v>348</v>
      </c>
      <c r="D32" s="3" t="s">
        <v>254</v>
      </c>
      <c r="E32" s="298"/>
      <c r="F32" s="298"/>
      <c r="G32" s="298"/>
      <c r="H32" s="298"/>
      <c r="I32" s="298"/>
      <c r="J32" s="298"/>
      <c r="K32" s="236"/>
      <c r="L32" s="298"/>
      <c r="M32" s="298"/>
      <c r="N32" s="375"/>
      <c r="R32" s="12"/>
      <c r="S32" s="12"/>
      <c r="T32" s="12"/>
    </row>
    <row r="33" spans="1:22" x14ac:dyDescent="0.35">
      <c r="A33" s="317"/>
      <c r="B33" s="308"/>
      <c r="C33" s="83" t="s">
        <v>349</v>
      </c>
      <c r="D33" s="3" t="s">
        <v>254</v>
      </c>
      <c r="E33" s="298"/>
      <c r="F33" s="298"/>
      <c r="G33" s="298"/>
      <c r="H33" s="298"/>
      <c r="I33" s="298"/>
      <c r="J33" s="298"/>
      <c r="K33" s="236"/>
      <c r="L33" s="298"/>
      <c r="M33" s="298"/>
      <c r="N33" s="375"/>
      <c r="R33" s="12"/>
      <c r="S33" s="12"/>
      <c r="T33" s="12"/>
    </row>
    <row r="34" spans="1:22" x14ac:dyDescent="0.35">
      <c r="A34" s="317"/>
      <c r="B34" s="308"/>
      <c r="C34" s="83" t="s">
        <v>350</v>
      </c>
      <c r="D34" s="3" t="s">
        <v>254</v>
      </c>
      <c r="E34" s="298"/>
      <c r="F34" s="298"/>
      <c r="G34" s="298"/>
      <c r="H34" s="298"/>
      <c r="I34" s="298"/>
      <c r="J34" s="298"/>
      <c r="K34" s="236"/>
      <c r="L34" s="298"/>
      <c r="M34" s="298"/>
      <c r="N34" s="375"/>
      <c r="R34" s="12"/>
      <c r="S34" s="12"/>
      <c r="T34" s="12"/>
    </row>
    <row r="35" spans="1:22" ht="15" thickBot="1" x14ac:dyDescent="0.4">
      <c r="A35" s="322"/>
      <c r="B35" s="309"/>
      <c r="C35" s="93" t="s">
        <v>351</v>
      </c>
      <c r="D35" s="80" t="s">
        <v>254</v>
      </c>
      <c r="E35" s="299"/>
      <c r="F35" s="299"/>
      <c r="G35" s="299"/>
      <c r="H35" s="299"/>
      <c r="I35" s="299"/>
      <c r="J35" s="299"/>
      <c r="K35" s="301"/>
      <c r="L35" s="299"/>
      <c r="M35" s="299"/>
      <c r="N35" s="376"/>
      <c r="R35" s="12"/>
      <c r="S35" s="12"/>
      <c r="T35" s="12"/>
    </row>
    <row r="36" spans="1:22" ht="15" customHeight="1" x14ac:dyDescent="0.35">
      <c r="A36" s="316" t="s">
        <v>352</v>
      </c>
      <c r="B36" s="307" t="s">
        <v>120</v>
      </c>
      <c r="C36" s="79" t="s">
        <v>353</v>
      </c>
      <c r="D36" s="79" t="s">
        <v>250</v>
      </c>
      <c r="E36" s="310" t="s">
        <v>101</v>
      </c>
      <c r="F36" s="310" t="s">
        <v>101</v>
      </c>
      <c r="G36" s="310" t="s">
        <v>101</v>
      </c>
      <c r="H36" s="310" t="s">
        <v>101</v>
      </c>
      <c r="I36" s="310" t="s">
        <v>101</v>
      </c>
      <c r="J36" s="310" t="s">
        <v>162</v>
      </c>
      <c r="K36" s="319" t="s">
        <v>774</v>
      </c>
      <c r="L36" s="319" t="s">
        <v>254</v>
      </c>
      <c r="M36" s="319" t="s">
        <v>750</v>
      </c>
      <c r="N36" s="374"/>
      <c r="R36" s="12" t="str">
        <f>IF(OR(J36='Drop downs'!$G$7,J36='Drop downs'!$G$5), B36&amp;": "&amp;K36&amp;CHAR(10),"")</f>
        <v xml:space="preserve">IIA5: Alternative 3 allows for the conversion of homes into multiple dwellings, providing certain criteria are met. This could help to meet housing needs by increasing the total number of dwellings in the Borough. However, it is noted that there is no criteria to ensure at least one family home is maintained. This could lead to an increase in the number of smaller dwellings and a decrease in the number of family sized homes, which may not meet the needs of the Borough. Therefore, an uncertain effect is identified as it is unclear if an increase in flats would help to meet current needs in the Borough. 
</v>
      </c>
      <c r="S36" s="12" t="str">
        <f>IF(J36='Drop downs'!$G$2,B36&amp;": "&amp;K36&amp;"
"," ")</f>
        <v xml:space="preserve"> </v>
      </c>
      <c r="T36" s="12" t="str">
        <f>IF(E36='Drop downs'!$B$6,B36&amp;": "&amp;K36&amp;"","")</f>
        <v/>
      </c>
      <c r="U36" t="str">
        <f>IF(M36&gt;0,B36&amp;":"&amp;M36&amp;"
","")</f>
        <v xml:space="preserve">IIA5:The precise nature of potential effects for IIA5 cannot be determined without details of the design and location of sites this alternative could apply to. However, it is noted that this is unlikely to be known in advance for the entire plan period. 
</v>
      </c>
      <c r="V36" t="str">
        <f>IF(N36&gt;0,B36&amp;":"&amp;N36&amp;"
","")</f>
        <v/>
      </c>
    </row>
    <row r="37" spans="1:22" ht="29" x14ac:dyDescent="0.35">
      <c r="A37" s="317"/>
      <c r="B37" s="308"/>
      <c r="C37" s="3" t="s">
        <v>354</v>
      </c>
      <c r="D37" s="3" t="s">
        <v>250</v>
      </c>
      <c r="E37" s="298"/>
      <c r="F37" s="298"/>
      <c r="G37" s="298"/>
      <c r="H37" s="298"/>
      <c r="I37" s="298"/>
      <c r="J37" s="298"/>
      <c r="K37" s="236"/>
      <c r="L37" s="236"/>
      <c r="M37" s="236"/>
      <c r="N37" s="375"/>
      <c r="R37" s="12"/>
      <c r="S37" s="12"/>
      <c r="T37" s="12"/>
    </row>
    <row r="38" spans="1:22" x14ac:dyDescent="0.35">
      <c r="A38" s="317"/>
      <c r="B38" s="308"/>
      <c r="C38" s="3" t="s">
        <v>355</v>
      </c>
      <c r="D38" s="3" t="s">
        <v>254</v>
      </c>
      <c r="E38" s="298"/>
      <c r="F38" s="298"/>
      <c r="G38" s="298"/>
      <c r="H38" s="298"/>
      <c r="I38" s="298"/>
      <c r="J38" s="298"/>
      <c r="K38" s="236"/>
      <c r="L38" s="236"/>
      <c r="M38" s="236"/>
      <c r="N38" s="375"/>
      <c r="R38" s="12"/>
      <c r="S38" s="12"/>
      <c r="T38" s="12"/>
    </row>
    <row r="39" spans="1:22" ht="29" x14ac:dyDescent="0.35">
      <c r="A39" s="317"/>
      <c r="B39" s="308"/>
      <c r="C39" s="3" t="s">
        <v>356</v>
      </c>
      <c r="D39" s="3" t="s">
        <v>254</v>
      </c>
      <c r="E39" s="298"/>
      <c r="F39" s="298"/>
      <c r="G39" s="298"/>
      <c r="H39" s="298"/>
      <c r="I39" s="298"/>
      <c r="J39" s="298"/>
      <c r="K39" s="236"/>
      <c r="L39" s="236"/>
      <c r="M39" s="236"/>
      <c r="N39" s="375"/>
      <c r="R39" s="12"/>
      <c r="S39" s="12"/>
      <c r="T39" s="12"/>
    </row>
    <row r="40" spans="1:22" ht="43.5" x14ac:dyDescent="0.35">
      <c r="A40" s="317"/>
      <c r="B40" s="308"/>
      <c r="C40" s="3" t="s">
        <v>357</v>
      </c>
      <c r="D40" s="3" t="s">
        <v>250</v>
      </c>
      <c r="E40" s="298"/>
      <c r="F40" s="298"/>
      <c r="G40" s="298"/>
      <c r="H40" s="298"/>
      <c r="I40" s="298"/>
      <c r="J40" s="298"/>
      <c r="K40" s="236"/>
      <c r="L40" s="236"/>
      <c r="M40" s="236"/>
      <c r="N40" s="375"/>
      <c r="R40" s="12"/>
      <c r="S40" s="12"/>
      <c r="T40" s="12"/>
    </row>
    <row r="41" spans="1:22" ht="58.5" customHeight="1" thickBot="1" x14ac:dyDescent="0.4">
      <c r="A41" s="322"/>
      <c r="B41" s="309"/>
      <c r="C41" s="80" t="s">
        <v>358</v>
      </c>
      <c r="D41" s="80" t="s">
        <v>250</v>
      </c>
      <c r="E41" s="299"/>
      <c r="F41" s="299"/>
      <c r="G41" s="299"/>
      <c r="H41" s="299"/>
      <c r="I41" s="299"/>
      <c r="J41" s="299"/>
      <c r="K41" s="301"/>
      <c r="L41" s="301"/>
      <c r="M41" s="301"/>
      <c r="N41" s="376"/>
      <c r="R41" s="12"/>
      <c r="S41" s="12"/>
      <c r="T41" s="12"/>
    </row>
    <row r="42" spans="1:22" ht="29" x14ac:dyDescent="0.35">
      <c r="A42" s="316" t="s">
        <v>359</v>
      </c>
      <c r="B42" s="307" t="s">
        <v>121</v>
      </c>
      <c r="C42" s="79" t="s">
        <v>360</v>
      </c>
      <c r="D42" s="79" t="s">
        <v>250</v>
      </c>
      <c r="E42" s="310" t="s">
        <v>432</v>
      </c>
      <c r="F42" s="310" t="s">
        <v>419</v>
      </c>
      <c r="G42" s="310" t="s">
        <v>424</v>
      </c>
      <c r="H42" s="310" t="s">
        <v>421</v>
      </c>
      <c r="I42" s="310" t="s">
        <v>436</v>
      </c>
      <c r="J42" s="310" t="s">
        <v>157</v>
      </c>
      <c r="K42" s="319" t="s">
        <v>762</v>
      </c>
      <c r="L42" s="310" t="s">
        <v>254</v>
      </c>
      <c r="M42" s="319"/>
      <c r="N42" s="374"/>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17"/>
      <c r="B43" s="308"/>
      <c r="C43" s="3" t="s">
        <v>361</v>
      </c>
      <c r="D43" s="3" t="s">
        <v>250</v>
      </c>
      <c r="E43" s="298"/>
      <c r="F43" s="298"/>
      <c r="G43" s="298"/>
      <c r="H43" s="298"/>
      <c r="I43" s="298"/>
      <c r="J43" s="298"/>
      <c r="K43" s="236"/>
      <c r="L43" s="298"/>
      <c r="M43" s="236"/>
      <c r="N43" s="375"/>
      <c r="R43" s="12"/>
      <c r="S43" s="12"/>
      <c r="T43" s="12"/>
    </row>
    <row r="44" spans="1:22" x14ac:dyDescent="0.35">
      <c r="A44" s="317"/>
      <c r="B44" s="308"/>
      <c r="C44" s="3" t="s">
        <v>362</v>
      </c>
      <c r="D44" s="3" t="s">
        <v>254</v>
      </c>
      <c r="E44" s="298"/>
      <c r="F44" s="298"/>
      <c r="G44" s="298"/>
      <c r="H44" s="298"/>
      <c r="I44" s="298"/>
      <c r="J44" s="298"/>
      <c r="K44" s="236"/>
      <c r="L44" s="298"/>
      <c r="M44" s="236"/>
      <c r="N44" s="375"/>
      <c r="R44" s="12"/>
      <c r="S44" s="12"/>
      <c r="T44" s="12"/>
    </row>
    <row r="45" spans="1:22" x14ac:dyDescent="0.35">
      <c r="A45" s="317"/>
      <c r="B45" s="308"/>
      <c r="C45" s="3" t="s">
        <v>363</v>
      </c>
      <c r="D45" s="3" t="s">
        <v>254</v>
      </c>
      <c r="E45" s="298"/>
      <c r="F45" s="298"/>
      <c r="G45" s="298"/>
      <c r="H45" s="298"/>
      <c r="I45" s="298"/>
      <c r="J45" s="298"/>
      <c r="K45" s="236"/>
      <c r="L45" s="298"/>
      <c r="M45" s="236"/>
      <c r="N45" s="375"/>
      <c r="R45" s="12"/>
      <c r="S45" s="12"/>
      <c r="T45" s="12"/>
    </row>
    <row r="46" spans="1:22" ht="29.5" thickBot="1" x14ac:dyDescent="0.4">
      <c r="A46" s="322"/>
      <c r="B46" s="309"/>
      <c r="C46" s="80" t="s">
        <v>364</v>
      </c>
      <c r="D46" s="80" t="s">
        <v>254</v>
      </c>
      <c r="E46" s="299"/>
      <c r="F46" s="299"/>
      <c r="G46" s="299"/>
      <c r="H46" s="299"/>
      <c r="I46" s="299"/>
      <c r="J46" s="299"/>
      <c r="K46" s="301"/>
      <c r="L46" s="299"/>
      <c r="M46" s="301"/>
      <c r="N46" s="376"/>
      <c r="R46" s="12"/>
      <c r="S46" s="12"/>
      <c r="T46" s="12"/>
    </row>
    <row r="47" spans="1:22" ht="43.5" x14ac:dyDescent="0.35">
      <c r="A47" s="316" t="s">
        <v>365</v>
      </c>
      <c r="B47" s="307" t="s">
        <v>122</v>
      </c>
      <c r="C47" s="79" t="s">
        <v>366</v>
      </c>
      <c r="D47" s="79" t="s">
        <v>250</v>
      </c>
      <c r="E47" s="310" t="s">
        <v>432</v>
      </c>
      <c r="F47" s="310" t="s">
        <v>441</v>
      </c>
      <c r="G47" s="310" t="s">
        <v>519</v>
      </c>
      <c r="H47" s="310" t="s">
        <v>477</v>
      </c>
      <c r="I47" s="310" t="s">
        <v>436</v>
      </c>
      <c r="J47" s="310" t="s">
        <v>157</v>
      </c>
      <c r="K47" s="319" t="s">
        <v>775</v>
      </c>
      <c r="L47" s="319" t="s">
        <v>254</v>
      </c>
      <c r="M47" s="319"/>
      <c r="N47" s="374"/>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22"/>
      <c r="B48" s="309"/>
      <c r="C48" s="80" t="s">
        <v>367</v>
      </c>
      <c r="D48" s="80" t="s">
        <v>254</v>
      </c>
      <c r="E48" s="299"/>
      <c r="F48" s="299"/>
      <c r="G48" s="299"/>
      <c r="H48" s="299"/>
      <c r="I48" s="299"/>
      <c r="J48" s="299"/>
      <c r="K48" s="301"/>
      <c r="L48" s="301"/>
      <c r="M48" s="301"/>
      <c r="N48" s="376"/>
      <c r="R48" s="12"/>
      <c r="S48" s="12"/>
      <c r="T48" s="12"/>
    </row>
    <row r="49" spans="1:22" ht="29" x14ac:dyDescent="0.35">
      <c r="A49" s="316" t="s">
        <v>368</v>
      </c>
      <c r="B49" s="307" t="s">
        <v>123</v>
      </c>
      <c r="C49" s="86" t="s">
        <v>369</v>
      </c>
      <c r="D49" s="86" t="s">
        <v>254</v>
      </c>
      <c r="E49" s="310" t="s">
        <v>432</v>
      </c>
      <c r="F49" s="310" t="s">
        <v>441</v>
      </c>
      <c r="G49" s="310" t="s">
        <v>419</v>
      </c>
      <c r="H49" s="310" t="s">
        <v>477</v>
      </c>
      <c r="I49" s="310" t="s">
        <v>436</v>
      </c>
      <c r="J49" s="310" t="s">
        <v>157</v>
      </c>
      <c r="K49" s="319" t="s">
        <v>776</v>
      </c>
      <c r="L49" s="319" t="s">
        <v>254</v>
      </c>
      <c r="M49" s="319"/>
      <c r="N49" s="374"/>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17"/>
      <c r="B50" s="308"/>
      <c r="C50" s="24" t="s">
        <v>370</v>
      </c>
      <c r="D50" s="24" t="s">
        <v>250</v>
      </c>
      <c r="E50" s="298"/>
      <c r="F50" s="298"/>
      <c r="G50" s="298"/>
      <c r="H50" s="298"/>
      <c r="I50" s="298"/>
      <c r="J50" s="298"/>
      <c r="K50" s="236"/>
      <c r="L50" s="236"/>
      <c r="M50" s="236"/>
      <c r="N50" s="375"/>
      <c r="R50" s="12"/>
      <c r="S50" s="12"/>
      <c r="T50" s="12"/>
    </row>
    <row r="51" spans="1:22" x14ac:dyDescent="0.35">
      <c r="A51" s="317"/>
      <c r="B51" s="308"/>
      <c r="C51" s="97" t="s">
        <v>371</v>
      </c>
      <c r="D51" s="24" t="s">
        <v>254</v>
      </c>
      <c r="E51" s="298"/>
      <c r="F51" s="298"/>
      <c r="G51" s="298"/>
      <c r="H51" s="298"/>
      <c r="I51" s="298"/>
      <c r="J51" s="298"/>
      <c r="K51" s="236"/>
      <c r="L51" s="236"/>
      <c r="M51" s="236"/>
      <c r="N51" s="375"/>
      <c r="R51" s="12"/>
      <c r="S51" s="12"/>
      <c r="T51" s="12"/>
    </row>
    <row r="52" spans="1:22" x14ac:dyDescent="0.35">
      <c r="A52" s="317"/>
      <c r="B52" s="308"/>
      <c r="C52" s="24" t="s">
        <v>372</v>
      </c>
      <c r="D52" s="24" t="s">
        <v>254</v>
      </c>
      <c r="E52" s="298"/>
      <c r="F52" s="298"/>
      <c r="G52" s="298"/>
      <c r="H52" s="298"/>
      <c r="I52" s="298"/>
      <c r="J52" s="298"/>
      <c r="K52" s="236"/>
      <c r="L52" s="236"/>
      <c r="M52" s="236"/>
      <c r="N52" s="375"/>
      <c r="R52" s="12"/>
      <c r="S52" s="12"/>
      <c r="T52" s="12"/>
    </row>
    <row r="53" spans="1:22" ht="15" thickBot="1" x14ac:dyDescent="0.4">
      <c r="A53" s="322"/>
      <c r="B53" s="309"/>
      <c r="C53" s="88" t="s">
        <v>373</v>
      </c>
      <c r="D53" s="88" t="s">
        <v>250</v>
      </c>
      <c r="E53" s="299"/>
      <c r="F53" s="299"/>
      <c r="G53" s="299"/>
      <c r="H53" s="299"/>
      <c r="I53" s="299"/>
      <c r="J53" s="299"/>
      <c r="K53" s="301"/>
      <c r="L53" s="301"/>
      <c r="M53" s="301"/>
      <c r="N53" s="376"/>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661</v>
      </c>
      <c r="L54" s="319" t="s">
        <v>254</v>
      </c>
      <c r="M54" s="319"/>
      <c r="N54" s="374"/>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17"/>
      <c r="B55" s="308"/>
      <c r="C55" s="94" t="s">
        <v>376</v>
      </c>
      <c r="D55" s="24" t="s">
        <v>254</v>
      </c>
      <c r="E55" s="298"/>
      <c r="F55" s="298"/>
      <c r="G55" s="298"/>
      <c r="H55" s="298"/>
      <c r="I55" s="298"/>
      <c r="J55" s="298"/>
      <c r="K55" s="236"/>
      <c r="L55" s="236"/>
      <c r="M55" s="236"/>
      <c r="N55" s="375"/>
      <c r="R55" s="12"/>
      <c r="S55" s="12"/>
      <c r="T55" s="12"/>
    </row>
    <row r="56" spans="1:22" ht="29.5" thickBot="1" x14ac:dyDescent="0.4">
      <c r="A56" s="322"/>
      <c r="B56" s="309"/>
      <c r="C56" s="90" t="s">
        <v>377</v>
      </c>
      <c r="D56" s="88" t="s">
        <v>254</v>
      </c>
      <c r="E56" s="299"/>
      <c r="F56" s="299"/>
      <c r="G56" s="299"/>
      <c r="H56" s="299"/>
      <c r="I56" s="299"/>
      <c r="J56" s="299"/>
      <c r="K56" s="301"/>
      <c r="L56" s="301"/>
      <c r="M56" s="301"/>
      <c r="N56" s="376"/>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661</v>
      </c>
      <c r="L57" s="319" t="s">
        <v>254</v>
      </c>
      <c r="M57" s="319"/>
      <c r="N57" s="374"/>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17"/>
      <c r="B58" s="308"/>
      <c r="C58" s="24" t="s">
        <v>380</v>
      </c>
      <c r="D58" s="24" t="s">
        <v>254</v>
      </c>
      <c r="E58" s="298"/>
      <c r="F58" s="298"/>
      <c r="G58" s="298"/>
      <c r="H58" s="298"/>
      <c r="I58" s="298"/>
      <c r="J58" s="298"/>
      <c r="K58" s="236"/>
      <c r="L58" s="236"/>
      <c r="M58" s="236"/>
      <c r="N58" s="375"/>
      <c r="R58" s="12"/>
      <c r="S58" s="12"/>
      <c r="T58" s="12"/>
    </row>
    <row r="59" spans="1:22" x14ac:dyDescent="0.35">
      <c r="A59" s="317"/>
      <c r="B59" s="308"/>
      <c r="C59" s="24" t="s">
        <v>381</v>
      </c>
      <c r="D59" s="24" t="s">
        <v>254</v>
      </c>
      <c r="E59" s="298"/>
      <c r="F59" s="298"/>
      <c r="G59" s="298"/>
      <c r="H59" s="298"/>
      <c r="I59" s="298"/>
      <c r="J59" s="298"/>
      <c r="K59" s="236"/>
      <c r="L59" s="236"/>
      <c r="M59" s="236"/>
      <c r="N59" s="375"/>
      <c r="R59" s="12"/>
      <c r="S59" s="12"/>
      <c r="T59" s="12"/>
    </row>
    <row r="60" spans="1:22" x14ac:dyDescent="0.35">
      <c r="A60" s="317"/>
      <c r="B60" s="308"/>
      <c r="C60" s="24" t="s">
        <v>382</v>
      </c>
      <c r="D60" s="24" t="s">
        <v>254</v>
      </c>
      <c r="E60" s="298"/>
      <c r="F60" s="298"/>
      <c r="G60" s="298"/>
      <c r="H60" s="298"/>
      <c r="I60" s="298"/>
      <c r="J60" s="298"/>
      <c r="K60" s="236"/>
      <c r="L60" s="236"/>
      <c r="M60" s="236"/>
      <c r="N60" s="375"/>
      <c r="R60" s="12"/>
      <c r="S60" s="12"/>
      <c r="T60" s="12"/>
    </row>
    <row r="61" spans="1:22" x14ac:dyDescent="0.35">
      <c r="A61" s="317"/>
      <c r="B61" s="308"/>
      <c r="C61" s="24" t="s">
        <v>383</v>
      </c>
      <c r="D61" s="24" t="s">
        <v>254</v>
      </c>
      <c r="E61" s="298"/>
      <c r="F61" s="298"/>
      <c r="G61" s="298"/>
      <c r="H61" s="298"/>
      <c r="I61" s="298"/>
      <c r="J61" s="298"/>
      <c r="K61" s="236"/>
      <c r="L61" s="236"/>
      <c r="M61" s="236"/>
      <c r="N61" s="375"/>
      <c r="R61" s="12"/>
      <c r="S61" s="12"/>
      <c r="T61" s="12"/>
    </row>
    <row r="62" spans="1:22" x14ac:dyDescent="0.35">
      <c r="A62" s="317"/>
      <c r="B62" s="308"/>
      <c r="C62" s="24" t="s">
        <v>384</v>
      </c>
      <c r="D62" s="24" t="s">
        <v>254</v>
      </c>
      <c r="E62" s="298"/>
      <c r="F62" s="298"/>
      <c r="G62" s="298"/>
      <c r="H62" s="298"/>
      <c r="I62" s="298"/>
      <c r="J62" s="298"/>
      <c r="K62" s="236"/>
      <c r="L62" s="236"/>
      <c r="M62" s="236"/>
      <c r="N62" s="375"/>
      <c r="R62" s="12"/>
      <c r="S62" s="12"/>
      <c r="T62" s="12"/>
    </row>
    <row r="63" spans="1:22" ht="29" x14ac:dyDescent="0.35">
      <c r="A63" s="317"/>
      <c r="B63" s="308"/>
      <c r="C63" s="24" t="s">
        <v>385</v>
      </c>
      <c r="D63" s="24" t="s">
        <v>254</v>
      </c>
      <c r="E63" s="298"/>
      <c r="F63" s="298"/>
      <c r="G63" s="298"/>
      <c r="H63" s="298"/>
      <c r="I63" s="298"/>
      <c r="J63" s="298"/>
      <c r="K63" s="236"/>
      <c r="L63" s="236"/>
      <c r="M63" s="236"/>
      <c r="N63" s="375"/>
      <c r="R63" s="12"/>
      <c r="S63" s="12"/>
      <c r="T63" s="12"/>
    </row>
    <row r="64" spans="1:22" ht="15" thickBot="1" x14ac:dyDescent="0.4">
      <c r="A64" s="322"/>
      <c r="B64" s="309"/>
      <c r="C64" s="88" t="s">
        <v>386</v>
      </c>
      <c r="D64" s="88" t="s">
        <v>254</v>
      </c>
      <c r="E64" s="299"/>
      <c r="F64" s="299"/>
      <c r="G64" s="299"/>
      <c r="H64" s="299"/>
      <c r="I64" s="299"/>
      <c r="J64" s="299"/>
      <c r="K64" s="301"/>
      <c r="L64" s="301"/>
      <c r="M64" s="301"/>
      <c r="N64" s="376"/>
      <c r="R64" s="12"/>
      <c r="S64" s="12"/>
      <c r="T64" s="12"/>
    </row>
    <row r="65" spans="1:22" x14ac:dyDescent="0.35">
      <c r="A65" s="316" t="s">
        <v>387</v>
      </c>
      <c r="B65" s="307" t="s">
        <v>126</v>
      </c>
      <c r="C65" s="85" t="s">
        <v>452</v>
      </c>
      <c r="D65" s="86" t="s">
        <v>254</v>
      </c>
      <c r="E65" s="310" t="s">
        <v>432</v>
      </c>
      <c r="F65" s="310" t="s">
        <v>441</v>
      </c>
      <c r="G65" s="310" t="s">
        <v>424</v>
      </c>
      <c r="H65" s="310" t="s">
        <v>477</v>
      </c>
      <c r="I65" s="310" t="s">
        <v>436</v>
      </c>
      <c r="J65" s="310" t="s">
        <v>157</v>
      </c>
      <c r="K65" s="319" t="s">
        <v>777</v>
      </c>
      <c r="L65" s="319" t="s">
        <v>254</v>
      </c>
      <c r="M65" s="319"/>
      <c r="N65" s="374" t="s">
        <v>741</v>
      </c>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xml:space="preserve">IIA11:The addition of explicit text which requires the consideration of the local historic environment could help to further improve the score for IIA13. 
</v>
      </c>
    </row>
    <row r="66" spans="1:22" x14ac:dyDescent="0.35">
      <c r="A66" s="317"/>
      <c r="B66" s="308"/>
      <c r="C66" s="83" t="s">
        <v>389</v>
      </c>
      <c r="D66" s="24" t="s">
        <v>254</v>
      </c>
      <c r="E66" s="298"/>
      <c r="F66" s="298"/>
      <c r="G66" s="298"/>
      <c r="H66" s="298"/>
      <c r="I66" s="298"/>
      <c r="J66" s="298"/>
      <c r="K66" s="236"/>
      <c r="L66" s="236"/>
      <c r="M66" s="236"/>
      <c r="N66" s="375"/>
      <c r="R66" s="12"/>
      <c r="S66" s="12"/>
      <c r="T66" s="12"/>
    </row>
    <row r="67" spans="1:22" ht="29" x14ac:dyDescent="0.35">
      <c r="A67" s="317"/>
      <c r="B67" s="308"/>
      <c r="C67" s="83" t="s">
        <v>390</v>
      </c>
      <c r="D67" s="24"/>
      <c r="E67" s="298"/>
      <c r="F67" s="298"/>
      <c r="G67" s="298"/>
      <c r="H67" s="298"/>
      <c r="I67" s="298"/>
      <c r="J67" s="298"/>
      <c r="K67" s="236"/>
      <c r="L67" s="236"/>
      <c r="M67" s="236"/>
      <c r="N67" s="375"/>
      <c r="R67" s="12"/>
      <c r="S67" s="12"/>
      <c r="T67" s="12"/>
    </row>
    <row r="68" spans="1:22" x14ac:dyDescent="0.35">
      <c r="A68" s="317"/>
      <c r="B68" s="308"/>
      <c r="C68" s="83" t="s">
        <v>391</v>
      </c>
      <c r="D68" s="24" t="s">
        <v>254</v>
      </c>
      <c r="E68" s="298"/>
      <c r="F68" s="298"/>
      <c r="G68" s="298"/>
      <c r="H68" s="298"/>
      <c r="I68" s="298"/>
      <c r="J68" s="298"/>
      <c r="K68" s="236"/>
      <c r="L68" s="236"/>
      <c r="M68" s="236"/>
      <c r="N68" s="375"/>
      <c r="R68" s="12"/>
      <c r="S68" s="12"/>
      <c r="T68" s="12"/>
    </row>
    <row r="69" spans="1:22" x14ac:dyDescent="0.35">
      <c r="A69" s="317"/>
      <c r="B69" s="308"/>
      <c r="C69" s="83" t="s">
        <v>454</v>
      </c>
      <c r="D69" s="24" t="s">
        <v>254</v>
      </c>
      <c r="E69" s="298"/>
      <c r="F69" s="298"/>
      <c r="G69" s="298"/>
      <c r="H69" s="298"/>
      <c r="I69" s="298"/>
      <c r="J69" s="298"/>
      <c r="K69" s="236"/>
      <c r="L69" s="236"/>
      <c r="M69" s="236"/>
      <c r="N69" s="375"/>
      <c r="R69" s="12"/>
      <c r="S69" s="12"/>
      <c r="T69" s="12"/>
    </row>
    <row r="70" spans="1:22" x14ac:dyDescent="0.35">
      <c r="A70" s="317"/>
      <c r="B70" s="308"/>
      <c r="C70" s="83" t="s">
        <v>393</v>
      </c>
      <c r="D70" s="24" t="s">
        <v>254</v>
      </c>
      <c r="E70" s="298"/>
      <c r="F70" s="298"/>
      <c r="G70" s="298"/>
      <c r="H70" s="298"/>
      <c r="I70" s="298"/>
      <c r="J70" s="298"/>
      <c r="K70" s="236"/>
      <c r="L70" s="236"/>
      <c r="M70" s="236"/>
      <c r="N70" s="375"/>
      <c r="R70" s="12"/>
      <c r="S70" s="12"/>
      <c r="T70" s="12"/>
    </row>
    <row r="71" spans="1:22" ht="15" thickBot="1" x14ac:dyDescent="0.4">
      <c r="A71" s="322"/>
      <c r="B71" s="309"/>
      <c r="C71" s="93" t="s">
        <v>394</v>
      </c>
      <c r="D71" s="88" t="s">
        <v>254</v>
      </c>
      <c r="E71" s="299"/>
      <c r="F71" s="299"/>
      <c r="G71" s="299"/>
      <c r="H71" s="299"/>
      <c r="I71" s="299"/>
      <c r="J71" s="299"/>
      <c r="K71" s="301"/>
      <c r="L71" s="301"/>
      <c r="M71" s="301"/>
      <c r="N71" s="376"/>
      <c r="R71" s="12"/>
      <c r="S71" s="12"/>
      <c r="T71" s="12"/>
    </row>
    <row r="72" spans="1:22" x14ac:dyDescent="0.35">
      <c r="A72" s="316" t="s">
        <v>395</v>
      </c>
      <c r="B72" s="307" t="s">
        <v>127</v>
      </c>
      <c r="C72" s="85" t="s">
        <v>396</v>
      </c>
      <c r="D72" s="86" t="s">
        <v>250</v>
      </c>
      <c r="E72" s="310" t="s">
        <v>418</v>
      </c>
      <c r="F72" s="310" t="s">
        <v>441</v>
      </c>
      <c r="G72" s="310" t="s">
        <v>424</v>
      </c>
      <c r="H72" s="310" t="s">
        <v>477</v>
      </c>
      <c r="I72" s="310" t="s">
        <v>436</v>
      </c>
      <c r="J72" s="310" t="s">
        <v>157</v>
      </c>
      <c r="K72" s="311" t="s">
        <v>778</v>
      </c>
      <c r="L72" s="319" t="s">
        <v>254</v>
      </c>
      <c r="M72" s="319"/>
      <c r="N72" s="374"/>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17"/>
      <c r="B73" s="308"/>
      <c r="C73" s="83" t="s">
        <v>397</v>
      </c>
      <c r="D73" s="24" t="s">
        <v>250</v>
      </c>
      <c r="E73" s="298"/>
      <c r="F73" s="298"/>
      <c r="G73" s="298"/>
      <c r="H73" s="298"/>
      <c r="I73" s="298"/>
      <c r="J73" s="298"/>
      <c r="K73" s="312"/>
      <c r="L73" s="236"/>
      <c r="M73" s="236"/>
      <c r="N73" s="375"/>
      <c r="R73" s="12"/>
      <c r="S73" s="12"/>
      <c r="T73" s="12"/>
    </row>
    <row r="74" spans="1:22" ht="32.25" customHeight="1" x14ac:dyDescent="0.35">
      <c r="A74" s="317"/>
      <c r="B74" s="308"/>
      <c r="C74" s="83" t="s">
        <v>398</v>
      </c>
      <c r="D74" s="24" t="s">
        <v>254</v>
      </c>
      <c r="E74" s="298"/>
      <c r="F74" s="298"/>
      <c r="G74" s="298"/>
      <c r="H74" s="298"/>
      <c r="I74" s="298"/>
      <c r="J74" s="298"/>
      <c r="K74" s="312"/>
      <c r="L74" s="236"/>
      <c r="M74" s="236"/>
      <c r="N74" s="375"/>
      <c r="R74" s="12"/>
      <c r="S74" s="12"/>
      <c r="T74" s="12"/>
    </row>
    <row r="75" spans="1:22" x14ac:dyDescent="0.35">
      <c r="A75" s="317"/>
      <c r="B75" s="308"/>
      <c r="C75" s="83" t="s">
        <v>399</v>
      </c>
      <c r="D75" s="24" t="s">
        <v>254</v>
      </c>
      <c r="E75" s="298"/>
      <c r="F75" s="298"/>
      <c r="G75" s="298"/>
      <c r="H75" s="298"/>
      <c r="I75" s="298"/>
      <c r="J75" s="298"/>
      <c r="K75" s="312"/>
      <c r="L75" s="236"/>
      <c r="M75" s="236"/>
      <c r="N75" s="375"/>
      <c r="R75" s="12"/>
      <c r="S75" s="12"/>
      <c r="T75" s="12"/>
    </row>
    <row r="76" spans="1:22" ht="26.5" customHeight="1" thickBot="1" x14ac:dyDescent="0.4">
      <c r="A76" s="322"/>
      <c r="B76" s="309"/>
      <c r="C76" s="87" t="s">
        <v>400</v>
      </c>
      <c r="D76" s="88" t="s">
        <v>254</v>
      </c>
      <c r="E76" s="299"/>
      <c r="F76" s="299"/>
      <c r="G76" s="299"/>
      <c r="H76" s="299"/>
      <c r="I76" s="299"/>
      <c r="J76" s="299"/>
      <c r="K76" s="313"/>
      <c r="L76" s="301"/>
      <c r="M76" s="301"/>
      <c r="N76" s="376"/>
      <c r="R76" s="12"/>
      <c r="S76" s="12"/>
      <c r="T76" s="12"/>
    </row>
    <row r="77" spans="1:22" x14ac:dyDescent="0.35">
      <c r="A77" s="323" t="s">
        <v>401</v>
      </c>
      <c r="B77" s="307" t="s">
        <v>128</v>
      </c>
      <c r="C77" s="85" t="s">
        <v>402</v>
      </c>
      <c r="D77" s="79" t="s">
        <v>254</v>
      </c>
      <c r="E77" s="310" t="s">
        <v>432</v>
      </c>
      <c r="F77" s="310" t="s">
        <v>441</v>
      </c>
      <c r="G77" s="310" t="s">
        <v>519</v>
      </c>
      <c r="H77" s="310" t="s">
        <v>477</v>
      </c>
      <c r="I77" s="310" t="s">
        <v>436</v>
      </c>
      <c r="J77" s="310" t="s">
        <v>157</v>
      </c>
      <c r="K77" s="319" t="s">
        <v>779</v>
      </c>
      <c r="L77" s="319" t="s">
        <v>254</v>
      </c>
      <c r="M77" s="319"/>
      <c r="N77" s="374"/>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05"/>
      <c r="B78" s="308"/>
      <c r="C78" s="83" t="s">
        <v>403</v>
      </c>
      <c r="D78" s="3" t="s">
        <v>250</v>
      </c>
      <c r="E78" s="298"/>
      <c r="F78" s="298"/>
      <c r="G78" s="298"/>
      <c r="H78" s="298"/>
      <c r="I78" s="298"/>
      <c r="J78" s="298"/>
      <c r="K78" s="236"/>
      <c r="L78" s="236"/>
      <c r="M78" s="236"/>
      <c r="N78" s="375"/>
      <c r="R78" s="12"/>
      <c r="S78" s="12"/>
      <c r="T78" s="12"/>
    </row>
    <row r="79" spans="1:22" x14ac:dyDescent="0.35">
      <c r="A79" s="305"/>
      <c r="B79" s="308"/>
      <c r="C79" s="83" t="s">
        <v>404</v>
      </c>
      <c r="D79" s="3"/>
      <c r="E79" s="298"/>
      <c r="F79" s="298"/>
      <c r="G79" s="298"/>
      <c r="H79" s="298"/>
      <c r="I79" s="298"/>
      <c r="J79" s="298"/>
      <c r="K79" s="236"/>
      <c r="L79" s="236"/>
      <c r="M79" s="236"/>
      <c r="N79" s="375"/>
      <c r="R79" s="12"/>
      <c r="S79" s="12"/>
      <c r="T79" s="12"/>
    </row>
    <row r="80" spans="1:22" x14ac:dyDescent="0.35">
      <c r="A80" s="305"/>
      <c r="B80" s="308"/>
      <c r="C80" s="84" t="s">
        <v>405</v>
      </c>
      <c r="D80" s="3"/>
      <c r="E80" s="298"/>
      <c r="F80" s="298"/>
      <c r="G80" s="298"/>
      <c r="H80" s="298"/>
      <c r="I80" s="298"/>
      <c r="J80" s="298"/>
      <c r="K80" s="236"/>
      <c r="L80" s="236"/>
      <c r="M80" s="236"/>
      <c r="N80" s="375"/>
      <c r="R80" s="12"/>
      <c r="S80" s="12"/>
      <c r="T80" s="12"/>
    </row>
    <row r="81" spans="1:22" ht="29" x14ac:dyDescent="0.35">
      <c r="A81" s="305"/>
      <c r="B81" s="308"/>
      <c r="C81" s="84" t="s">
        <v>406</v>
      </c>
      <c r="D81" s="3"/>
      <c r="E81" s="298"/>
      <c r="F81" s="298"/>
      <c r="G81" s="298"/>
      <c r="H81" s="298"/>
      <c r="I81" s="298"/>
      <c r="J81" s="298"/>
      <c r="K81" s="236"/>
      <c r="L81" s="236"/>
      <c r="M81" s="236"/>
      <c r="N81" s="375"/>
      <c r="R81" s="12"/>
      <c r="S81" s="12"/>
      <c r="T81" s="12"/>
    </row>
    <row r="82" spans="1:22" ht="29" x14ac:dyDescent="0.35">
      <c r="A82" s="305"/>
      <c r="B82" s="308"/>
      <c r="C82" s="84" t="s">
        <v>407</v>
      </c>
      <c r="D82" s="3"/>
      <c r="E82" s="298"/>
      <c r="F82" s="298"/>
      <c r="G82" s="298"/>
      <c r="H82" s="298"/>
      <c r="I82" s="298"/>
      <c r="J82" s="298"/>
      <c r="K82" s="236"/>
      <c r="L82" s="236"/>
      <c r="M82" s="236"/>
      <c r="N82" s="375"/>
      <c r="R82" s="12"/>
      <c r="S82" s="12"/>
      <c r="T82" s="12"/>
    </row>
    <row r="83" spans="1:22" ht="15" thickBot="1" x14ac:dyDescent="0.4">
      <c r="A83" s="306"/>
      <c r="B83" s="309"/>
      <c r="C83" s="90" t="s">
        <v>408</v>
      </c>
      <c r="D83" s="80"/>
      <c r="E83" s="299"/>
      <c r="F83" s="299"/>
      <c r="G83" s="299"/>
      <c r="H83" s="299"/>
      <c r="I83" s="299"/>
      <c r="J83" s="299"/>
      <c r="K83" s="301"/>
      <c r="L83" s="301"/>
      <c r="M83" s="301"/>
      <c r="N83" s="376"/>
      <c r="R83" s="12"/>
      <c r="S83" s="12"/>
      <c r="T83" s="12"/>
    </row>
    <row r="84" spans="1:22" x14ac:dyDescent="0.35">
      <c r="A84" s="323" t="s">
        <v>409</v>
      </c>
      <c r="B84" s="307" t="s">
        <v>129</v>
      </c>
      <c r="C84" s="99" t="s">
        <v>410</v>
      </c>
      <c r="D84" s="79" t="s">
        <v>250</v>
      </c>
      <c r="E84" s="310" t="s">
        <v>418</v>
      </c>
      <c r="F84" s="310" t="s">
        <v>441</v>
      </c>
      <c r="G84" s="310" t="s">
        <v>519</v>
      </c>
      <c r="H84" s="310"/>
      <c r="I84" s="310"/>
      <c r="J84" s="310" t="s">
        <v>157</v>
      </c>
      <c r="K84" s="319" t="s">
        <v>780</v>
      </c>
      <c r="L84" s="319" t="s">
        <v>254</v>
      </c>
      <c r="M84" s="319"/>
      <c r="N84" s="374"/>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3" t="s">
        <v>250</v>
      </c>
      <c r="E85" s="298"/>
      <c r="F85" s="298"/>
      <c r="G85" s="298"/>
      <c r="H85" s="298"/>
      <c r="I85" s="298"/>
      <c r="J85" s="298"/>
      <c r="K85" s="236"/>
      <c r="L85" s="236"/>
      <c r="M85" s="236"/>
      <c r="N85" s="375"/>
      <c r="R85" s="12"/>
      <c r="S85" s="12"/>
      <c r="T85" s="12"/>
    </row>
    <row r="86" spans="1:22" x14ac:dyDescent="0.35">
      <c r="A86" s="305"/>
      <c r="B86" s="308"/>
      <c r="C86" s="84" t="s">
        <v>412</v>
      </c>
      <c r="D86" s="3" t="s">
        <v>254</v>
      </c>
      <c r="E86" s="298"/>
      <c r="F86" s="298"/>
      <c r="G86" s="298"/>
      <c r="H86" s="298"/>
      <c r="I86" s="298"/>
      <c r="J86" s="298"/>
      <c r="K86" s="236"/>
      <c r="L86" s="236"/>
      <c r="M86" s="236"/>
      <c r="N86" s="375"/>
      <c r="R86" s="12"/>
      <c r="S86" s="12"/>
      <c r="T86" s="12"/>
    </row>
    <row r="87" spans="1:22" ht="15" thickBot="1" x14ac:dyDescent="0.4">
      <c r="A87" s="306"/>
      <c r="B87" s="309"/>
      <c r="C87" s="87" t="s">
        <v>413</v>
      </c>
      <c r="D87" s="80" t="s">
        <v>254</v>
      </c>
      <c r="E87" s="299"/>
      <c r="F87" s="299"/>
      <c r="G87" s="299"/>
      <c r="H87" s="299"/>
      <c r="I87" s="299"/>
      <c r="J87" s="299"/>
      <c r="K87" s="301"/>
      <c r="L87" s="301"/>
      <c r="M87" s="301"/>
      <c r="N87" s="376"/>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88" t="str">
        <f>R8&amp;R18&amp;R20&amp;R28&amp;R36&amp;R42&amp;R47&amp;R48&amp;R49&amp;R54&amp;R57&amp;R65&amp;R72&amp;R77&amp;R84&amp;R87</f>
        <v xml:space="preserve">IIA5: Alternative 3 allows for the conversion of homes into multiple dwellings, providing certain criteria are met. This could help to meet housing needs by increasing the total number of dwellings in the Borough. However, it is noted that there is no criteria to ensure at least one family home is maintained. This could lead to an increase in the number of smaller dwellings and a decrease in the number of family sized homes, which may not meet the needs of the Borough. Therefore, an uncertain effect is identified as it is unclear if an increase in flats would help to meet current needs in the Borough. 
</v>
      </c>
      <c r="B90" s="389"/>
      <c r="C90" s="389"/>
      <c r="D90" s="389"/>
      <c r="E90" s="389"/>
      <c r="F90" s="389"/>
      <c r="G90" s="389"/>
      <c r="H90" s="389"/>
      <c r="I90" s="389"/>
      <c r="J90" s="389"/>
      <c r="K90" s="389"/>
      <c r="L90" s="389"/>
      <c r="M90" s="389"/>
      <c r="N90" s="39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88" t="str">
        <f>S8&amp;S18&amp;S20&amp;S28&amp;S36&amp;S42&amp;S47&amp;S48&amp;S49&amp;S54&amp;S57&amp;S65&amp;S72&amp;S77&amp;S84&amp;S87</f>
        <v xml:space="preserve">              </v>
      </c>
      <c r="B92" s="389"/>
      <c r="C92" s="389"/>
      <c r="D92" s="389"/>
      <c r="E92" s="389"/>
      <c r="F92" s="389"/>
      <c r="G92" s="389"/>
      <c r="H92" s="389"/>
      <c r="I92" s="389"/>
      <c r="J92" s="389"/>
      <c r="K92" s="389"/>
      <c r="L92" s="389"/>
      <c r="M92" s="389"/>
      <c r="N92" s="39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391"/>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85" t="str">
        <f>U8&amp;U18&amp;U20&amp;U28&amp;U36&amp;U42&amp;U47&amp;U49&amp;U54&amp;U57&amp;U65&amp;U72&amp;U77&amp;U84</f>
        <v xml:space="preserve">IIA5:The precise nature of potential effects for IIA5 cannot be determined without details of the design and location of sites this alternative could apply to. However, it is noted that this is unlikely to be known in advance for the entire plan period. 
</v>
      </c>
      <c r="B96" s="386"/>
      <c r="C96" s="386"/>
      <c r="D96" s="386"/>
      <c r="E96" s="386"/>
      <c r="F96" s="386"/>
      <c r="G96" s="386"/>
      <c r="H96" s="386"/>
      <c r="I96" s="386"/>
      <c r="J96" s="386"/>
      <c r="K96" s="386"/>
      <c r="L96" s="386"/>
      <c r="M96" s="386"/>
      <c r="N96" s="387"/>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85" t="str">
        <f>V8&amp;V18&amp;V20&amp;V28&amp;V36&amp;V42&amp;V47&amp;V49&amp;V54&amp;V57&amp;V65&amp;V72&amp;V77&amp;V84</f>
        <v xml:space="preserve">IIA11:The addition of explicit text which requires the consideration of the local historic environment could help to further improve the score for IIA13. 
</v>
      </c>
      <c r="B98" s="386"/>
      <c r="C98" s="386"/>
      <c r="D98" s="386"/>
      <c r="E98" s="386"/>
      <c r="F98" s="386"/>
      <c r="G98" s="386"/>
      <c r="H98" s="386"/>
      <c r="I98" s="386"/>
      <c r="J98" s="386"/>
      <c r="K98" s="386"/>
      <c r="L98" s="386"/>
      <c r="M98" s="386"/>
      <c r="N98" s="387"/>
    </row>
  </sheetData>
  <sheetProtection algorithmName="SHA-512" hashValue="YbPDhgGL/cGuWM4n4nrXuo5dyB2vNCB1IgMjT+mr/WJahiK4av5WKfJBFbnVuGvFDrNe9zAcBX/wj22RigjEqg==" saltValue="SVJgffg/eZcyyo4AVmdKkg=="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3491" priority="15">
      <formula>$D50="No"</formula>
    </cfRule>
  </conditionalFormatting>
  <conditionalFormatting sqref="C8:D87">
    <cfRule type="expression" dxfId="3490" priority="1">
      <formula>$D8="No"</formula>
    </cfRule>
  </conditionalFormatting>
  <conditionalFormatting sqref="J8 J18 J28 J49 J57 J65 J72 J77 J84">
    <cfRule type="cellIs" dxfId="3489" priority="35" operator="equal">
      <formula>"Significant Negative"</formula>
    </cfRule>
    <cfRule type="cellIs" dxfId="3488" priority="36" operator="equal">
      <formula>"Minor Negative"</formula>
    </cfRule>
    <cfRule type="cellIs" dxfId="3487" priority="37" operator="equal">
      <formula>"Uncertain"</formula>
    </cfRule>
    <cfRule type="cellIs" dxfId="3486" priority="38" operator="equal">
      <formula>"Neutral"</formula>
    </cfRule>
    <cfRule type="cellIs" dxfId="3485" priority="39" operator="equal">
      <formula>"Minor Positive"</formula>
    </cfRule>
    <cfRule type="cellIs" dxfId="3484" priority="40" operator="equal">
      <formula>"Significant Positive"</formula>
    </cfRule>
  </conditionalFormatting>
  <conditionalFormatting sqref="J20">
    <cfRule type="cellIs" dxfId="3483" priority="28" operator="equal">
      <formula>"Significant Positive"</formula>
    </cfRule>
    <cfRule type="cellIs" dxfId="3482" priority="23" operator="equal">
      <formula>"Significant Negative"</formula>
    </cfRule>
    <cfRule type="cellIs" dxfId="3481" priority="24" operator="equal">
      <formula>"Minor Negative"</formula>
    </cfRule>
    <cfRule type="cellIs" dxfId="3480" priority="25" operator="equal">
      <formula>"Uncertain"</formula>
    </cfRule>
    <cfRule type="cellIs" dxfId="3479" priority="26" operator="equal">
      <formula>"Neutral"</formula>
    </cfRule>
    <cfRule type="cellIs" dxfId="3478" priority="27" operator="equal">
      <formula>"Minor Positive"</formula>
    </cfRule>
  </conditionalFormatting>
  <conditionalFormatting sqref="J36">
    <cfRule type="cellIs" dxfId="3477" priority="2" operator="equal">
      <formula>"Significant Negative"</formula>
    </cfRule>
    <cfRule type="cellIs" dxfId="3476" priority="3" operator="equal">
      <formula>"Minor Negative"</formula>
    </cfRule>
    <cfRule type="cellIs" dxfId="3475" priority="4" operator="equal">
      <formula>"Uncertain"</formula>
    </cfRule>
    <cfRule type="cellIs" dxfId="3474" priority="5" operator="equal">
      <formula>"Neutral"</formula>
    </cfRule>
    <cfRule type="cellIs" dxfId="3473" priority="6" operator="equal">
      <formula>"Minor Positive"</formula>
    </cfRule>
    <cfRule type="cellIs" dxfId="3472" priority="7" operator="equal">
      <formula>"Significant Positive"</formula>
    </cfRule>
  </conditionalFormatting>
  <conditionalFormatting sqref="J42">
    <cfRule type="cellIs" dxfId="3471" priority="8" operator="equal">
      <formula>"Significant Negative"</formula>
    </cfRule>
    <cfRule type="cellIs" dxfId="3470" priority="9" operator="equal">
      <formula>"Minor Negative"</formula>
    </cfRule>
    <cfRule type="cellIs" dxfId="3469" priority="10" operator="equal">
      <formula>"Uncertain"</formula>
    </cfRule>
    <cfRule type="cellIs" dxfId="3468" priority="11" operator="equal">
      <formula>"Neutral"</formula>
    </cfRule>
    <cfRule type="cellIs" dxfId="3467" priority="12" operator="equal">
      <formula>"Minor Positive"</formula>
    </cfRule>
    <cfRule type="cellIs" dxfId="3466" priority="13" operator="equal">
      <formula>"Significant Positive"</formula>
    </cfRule>
  </conditionalFormatting>
  <conditionalFormatting sqref="J47">
    <cfRule type="cellIs" dxfId="3465" priority="29" operator="equal">
      <formula>"Significant Negative"</formula>
    </cfRule>
    <cfRule type="cellIs" dxfId="3464" priority="30" operator="equal">
      <formula>"Minor Negative"</formula>
    </cfRule>
    <cfRule type="cellIs" dxfId="3463" priority="31" operator="equal">
      <formula>"Uncertain"</formula>
    </cfRule>
    <cfRule type="cellIs" dxfId="3462" priority="32" operator="equal">
      <formula>"Neutral"</formula>
    </cfRule>
    <cfRule type="cellIs" dxfId="3461" priority="33" operator="equal">
      <formula>"Minor Positive"</formula>
    </cfRule>
    <cfRule type="cellIs" dxfId="3460" priority="34" operator="equal">
      <formula>"Significant Positive"</formula>
    </cfRule>
  </conditionalFormatting>
  <conditionalFormatting sqref="J54">
    <cfRule type="cellIs" dxfId="3459" priority="17" operator="equal">
      <formula>"Significant Negative"</formula>
    </cfRule>
    <cfRule type="cellIs" dxfId="3458" priority="18" operator="equal">
      <formula>"Minor Negative"</formula>
    </cfRule>
    <cfRule type="cellIs" dxfId="3457" priority="19" operator="equal">
      <formula>"Uncertain"</formula>
    </cfRule>
    <cfRule type="cellIs" dxfId="3456" priority="20" operator="equal">
      <formula>"Neutral"</formula>
    </cfRule>
    <cfRule type="cellIs" dxfId="3455" priority="21" operator="equal">
      <formula>"Minor Positive"</formula>
    </cfRule>
    <cfRule type="cellIs" dxfId="3454" priority="22" operator="equal">
      <formula>"Significant Positive"</formula>
    </cfRule>
  </conditionalFormatting>
  <pageMargins left="0.7" right="0.7" top="0.75" bottom="0.75" header="0.3" footer="0.3"/>
  <pageSetup orientation="portrait" horizontalDpi="4294967293" verticalDpi="4294967293"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729C5-4489-4A25-B3CC-F33225971EF9}">
  <sheetPr codeName="Sheet129">
    <tabColor rgb="FF7030A0"/>
  </sheetPr>
  <dimension ref="A1:V98"/>
  <sheetViews>
    <sheetView topLeftCell="A48" zoomScale="60" zoomScaleNormal="60" workbookViewId="0">
      <selection activeCell="K77" sqref="K77:K83"/>
    </sheetView>
  </sheetViews>
  <sheetFormatPr defaultColWidth="8.54296875" defaultRowHeight="14.5" x14ac:dyDescent="0.35"/>
  <cols>
    <col min="1" max="1" width="31.7265625"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781</v>
      </c>
      <c r="D1" s="263"/>
      <c r="E1" s="263"/>
      <c r="F1" s="264"/>
      <c r="G1" s="16"/>
      <c r="I1" s="7"/>
      <c r="J1" s="7"/>
      <c r="K1" s="7"/>
    </row>
    <row r="2" spans="1:22" x14ac:dyDescent="0.35">
      <c r="A2" s="74" t="s">
        <v>29</v>
      </c>
      <c r="B2" s="9"/>
      <c r="C2" s="263" t="s">
        <v>731</v>
      </c>
      <c r="D2" s="263"/>
      <c r="E2" s="263"/>
      <c r="F2" s="264"/>
      <c r="I2" s="8"/>
      <c r="J2" s="8"/>
      <c r="K2" s="8"/>
    </row>
    <row r="3" spans="1:22" ht="35.25" customHeight="1" x14ac:dyDescent="0.35">
      <c r="A3" s="75" t="s">
        <v>30</v>
      </c>
      <c r="B3" s="4"/>
      <c r="C3" s="263" t="s">
        <v>782</v>
      </c>
      <c r="D3" s="263"/>
      <c r="E3" s="263"/>
      <c r="F3" s="264"/>
      <c r="I3" s="8"/>
      <c r="J3" s="8"/>
      <c r="K3" s="8"/>
    </row>
    <row r="4" spans="1:22" ht="17.25" customHeight="1" x14ac:dyDescent="0.35">
      <c r="A4" s="75" t="s">
        <v>31</v>
      </c>
      <c r="B4" s="17"/>
      <c r="C4" s="229" t="s">
        <v>783</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47"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661</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c r="F10" s="326"/>
      <c r="G10" s="326"/>
      <c r="H10" s="326"/>
      <c r="I10" s="326"/>
      <c r="J10" s="298"/>
      <c r="K10" s="236"/>
      <c r="L10" s="298"/>
      <c r="M10" s="298"/>
      <c r="N10" s="340"/>
      <c r="R10" s="12"/>
      <c r="S10" s="12"/>
      <c r="T10" s="12"/>
    </row>
    <row r="11" spans="1:22" x14ac:dyDescent="0.35">
      <c r="A11" s="317"/>
      <c r="B11" s="328"/>
      <c r="C11" s="24" t="s">
        <v>324</v>
      </c>
      <c r="D11" s="24" t="s">
        <v>254</v>
      </c>
      <c r="E11" s="326"/>
      <c r="F11" s="326"/>
      <c r="G11" s="326"/>
      <c r="H11" s="326"/>
      <c r="I11" s="326"/>
      <c r="J11" s="298"/>
      <c r="K11" s="236"/>
      <c r="L11" s="298"/>
      <c r="M11" s="298"/>
      <c r="N11" s="340"/>
      <c r="R11" s="12"/>
      <c r="S11" s="12"/>
      <c r="T11" s="12"/>
    </row>
    <row r="12" spans="1:22" x14ac:dyDescent="0.35">
      <c r="A12" s="317"/>
      <c r="B12" s="328"/>
      <c r="C12" s="24" t="s">
        <v>325</v>
      </c>
      <c r="D12" s="24" t="s">
        <v>254</v>
      </c>
      <c r="E12" s="326"/>
      <c r="F12" s="326"/>
      <c r="G12" s="326"/>
      <c r="H12" s="326"/>
      <c r="I12" s="326"/>
      <c r="J12" s="298"/>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ht="29" x14ac:dyDescent="0.35">
      <c r="A14" s="317"/>
      <c r="B14" s="328"/>
      <c r="C14" s="24" t="s">
        <v>327</v>
      </c>
      <c r="D14" s="24" t="s">
        <v>254</v>
      </c>
      <c r="E14" s="326"/>
      <c r="F14" s="326"/>
      <c r="G14" s="326"/>
      <c r="H14" s="326"/>
      <c r="I14" s="326"/>
      <c r="J14" s="298"/>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254</v>
      </c>
      <c r="E16" s="326"/>
      <c r="F16" s="326"/>
      <c r="G16" s="326"/>
      <c r="H16" s="326"/>
      <c r="I16" s="326"/>
      <c r="J16" s="298"/>
      <c r="K16" s="236"/>
      <c r="L16" s="298"/>
      <c r="M16" s="298"/>
      <c r="N16" s="340"/>
      <c r="R16" s="12"/>
      <c r="S16" s="12"/>
      <c r="T16" s="12"/>
    </row>
    <row r="17" spans="1:22" ht="15" thickBot="1" x14ac:dyDescent="0.4">
      <c r="A17" s="322"/>
      <c r="B17" s="396"/>
      <c r="C17" s="88" t="s">
        <v>330</v>
      </c>
      <c r="D17" s="88" t="s">
        <v>254</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661</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254</v>
      </c>
      <c r="E19" s="299"/>
      <c r="F19" s="299"/>
      <c r="G19" s="299"/>
      <c r="H19" s="299"/>
      <c r="I19" s="299"/>
      <c r="J19" s="299"/>
      <c r="K19" s="301"/>
      <c r="L19" s="299"/>
      <c r="M19" s="299"/>
      <c r="N19" s="380"/>
      <c r="R19" s="12"/>
      <c r="S19" s="12"/>
      <c r="T19" s="12"/>
    </row>
    <row r="20" spans="1:22" ht="72.5" x14ac:dyDescent="0.35">
      <c r="A20" s="316" t="s">
        <v>334</v>
      </c>
      <c r="B20" s="307" t="s">
        <v>118</v>
      </c>
      <c r="C20" s="79" t="s">
        <v>335</v>
      </c>
      <c r="D20" s="86"/>
      <c r="E20" s="310" t="s">
        <v>432</v>
      </c>
      <c r="F20" s="310" t="s">
        <v>441</v>
      </c>
      <c r="G20" s="310" t="s">
        <v>519</v>
      </c>
      <c r="H20" s="310" t="s">
        <v>477</v>
      </c>
      <c r="I20" s="310" t="s">
        <v>422</v>
      </c>
      <c r="J20" s="310" t="s">
        <v>164</v>
      </c>
      <c r="K20" s="319" t="s">
        <v>784</v>
      </c>
      <c r="L20" s="310" t="s">
        <v>254</v>
      </c>
      <c r="M20" s="310"/>
      <c r="N20" s="379"/>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17"/>
      <c r="B21" s="308"/>
      <c r="C21" s="3" t="s">
        <v>336</v>
      </c>
      <c r="D21" s="24" t="s">
        <v>254</v>
      </c>
      <c r="E21" s="298"/>
      <c r="F21" s="298"/>
      <c r="G21" s="298"/>
      <c r="H21" s="298"/>
      <c r="I21" s="298"/>
      <c r="J21" s="298"/>
      <c r="K21" s="236"/>
      <c r="L21" s="298"/>
      <c r="M21" s="298"/>
      <c r="N21" s="381"/>
      <c r="R21" s="12"/>
      <c r="S21" s="12"/>
      <c r="T21" s="12"/>
    </row>
    <row r="22" spans="1:22" ht="14.5" customHeight="1" x14ac:dyDescent="0.35">
      <c r="A22" s="317"/>
      <c r="B22" s="308"/>
      <c r="C22" s="3" t="s">
        <v>337</v>
      </c>
      <c r="D22" s="24" t="s">
        <v>254</v>
      </c>
      <c r="E22" s="298"/>
      <c r="F22" s="298"/>
      <c r="G22" s="298"/>
      <c r="H22" s="298"/>
      <c r="I22" s="298"/>
      <c r="J22" s="298"/>
      <c r="K22" s="236"/>
      <c r="L22" s="298"/>
      <c r="M22" s="298"/>
      <c r="N22" s="381"/>
      <c r="R22" s="12"/>
      <c r="S22" s="12"/>
      <c r="T22" s="12"/>
    </row>
    <row r="23" spans="1:22" x14ac:dyDescent="0.35">
      <c r="A23" s="317"/>
      <c r="B23" s="308"/>
      <c r="C23" s="3" t="s">
        <v>338</v>
      </c>
      <c r="D23" s="24" t="s">
        <v>254</v>
      </c>
      <c r="E23" s="298"/>
      <c r="F23" s="298"/>
      <c r="G23" s="298"/>
      <c r="H23" s="298"/>
      <c r="I23" s="298"/>
      <c r="J23" s="298"/>
      <c r="K23" s="236"/>
      <c r="L23" s="298"/>
      <c r="M23" s="298"/>
      <c r="N23" s="381"/>
      <c r="R23" s="12"/>
      <c r="S23" s="12"/>
      <c r="T23" s="12"/>
    </row>
    <row r="24" spans="1:22" ht="14.5" customHeight="1" x14ac:dyDescent="0.35">
      <c r="A24" s="317"/>
      <c r="B24" s="308"/>
      <c r="C24" s="3" t="s">
        <v>339</v>
      </c>
      <c r="D24" s="24" t="s">
        <v>254</v>
      </c>
      <c r="E24" s="298"/>
      <c r="F24" s="298"/>
      <c r="G24" s="298"/>
      <c r="H24" s="298"/>
      <c r="I24" s="298"/>
      <c r="J24" s="298"/>
      <c r="K24" s="236"/>
      <c r="L24" s="298"/>
      <c r="M24" s="298"/>
      <c r="N24" s="381"/>
      <c r="R24" s="12"/>
      <c r="S24" s="12"/>
      <c r="T24" s="12"/>
    </row>
    <row r="25" spans="1:22" ht="29" x14ac:dyDescent="0.35">
      <c r="A25" s="317"/>
      <c r="B25" s="308"/>
      <c r="C25" s="3" t="s">
        <v>340</v>
      </c>
      <c r="D25" s="24"/>
      <c r="E25" s="298"/>
      <c r="F25" s="298"/>
      <c r="G25" s="298"/>
      <c r="H25" s="298"/>
      <c r="I25" s="298"/>
      <c r="J25" s="298"/>
      <c r="K25" s="236"/>
      <c r="L25" s="298"/>
      <c r="M25" s="298"/>
      <c r="N25" s="381"/>
      <c r="R25" s="12"/>
      <c r="S25" s="12"/>
      <c r="T25" s="12"/>
    </row>
    <row r="26" spans="1:22" ht="14.5" customHeight="1" x14ac:dyDescent="0.35">
      <c r="A26" s="317"/>
      <c r="B26" s="308"/>
      <c r="C26" s="3" t="s">
        <v>341</v>
      </c>
      <c r="D26" s="24" t="s">
        <v>254</v>
      </c>
      <c r="E26" s="298"/>
      <c r="F26" s="298"/>
      <c r="G26" s="298"/>
      <c r="H26" s="298"/>
      <c r="I26" s="298"/>
      <c r="J26" s="298"/>
      <c r="K26" s="236"/>
      <c r="L26" s="298"/>
      <c r="M26" s="298"/>
      <c r="N26" s="381"/>
      <c r="R26" s="12"/>
      <c r="S26" s="12"/>
      <c r="T26" s="12"/>
    </row>
    <row r="27" spans="1:22" ht="29.5" thickBot="1" x14ac:dyDescent="0.4">
      <c r="A27" s="322"/>
      <c r="B27" s="309"/>
      <c r="C27" s="80" t="s">
        <v>342</v>
      </c>
      <c r="D27" s="88"/>
      <c r="E27" s="299"/>
      <c r="F27" s="299"/>
      <c r="G27" s="299"/>
      <c r="H27" s="299"/>
      <c r="I27" s="299"/>
      <c r="J27" s="299"/>
      <c r="K27" s="301"/>
      <c r="L27" s="299"/>
      <c r="M27" s="299"/>
      <c r="N27" s="380"/>
      <c r="R27" s="12"/>
      <c r="S27" s="12"/>
      <c r="T27" s="12"/>
    </row>
    <row r="28" spans="1:22" ht="29" x14ac:dyDescent="0.35">
      <c r="A28" s="316" t="s">
        <v>343</v>
      </c>
      <c r="B28" s="307" t="s">
        <v>119</v>
      </c>
      <c r="C28" s="85" t="s">
        <v>344</v>
      </c>
      <c r="D28" s="79" t="s">
        <v>250</v>
      </c>
      <c r="E28" s="310" t="s">
        <v>418</v>
      </c>
      <c r="F28" s="310" t="s">
        <v>441</v>
      </c>
      <c r="G28" s="310" t="s">
        <v>424</v>
      </c>
      <c r="H28" s="310" t="s">
        <v>477</v>
      </c>
      <c r="I28" s="310" t="s">
        <v>436</v>
      </c>
      <c r="J28" s="310" t="s">
        <v>164</v>
      </c>
      <c r="K28" s="319" t="s">
        <v>785</v>
      </c>
      <c r="L28" s="310" t="s">
        <v>254</v>
      </c>
      <c r="M28" s="310"/>
      <c r="N28" s="374" t="s">
        <v>735</v>
      </c>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xml:space="preserve">IIA4:It is suggested the criterion 3e is reworded from "a satisfactory environment in terms of…" to "achieve an excellent environmental in relation to…", as this could help to ensure proposal aspire to achieving the best living conditions for future residents. 
</v>
      </c>
    </row>
    <row r="29" spans="1:22" ht="29" x14ac:dyDescent="0.35">
      <c r="A29" s="317"/>
      <c r="B29" s="308"/>
      <c r="C29" s="83" t="s">
        <v>345</v>
      </c>
      <c r="D29" s="3" t="s">
        <v>250</v>
      </c>
      <c r="E29" s="298"/>
      <c r="F29" s="298"/>
      <c r="G29" s="298"/>
      <c r="H29" s="298"/>
      <c r="I29" s="298"/>
      <c r="J29" s="298"/>
      <c r="K29" s="236"/>
      <c r="L29" s="298"/>
      <c r="M29" s="298"/>
      <c r="N29" s="375"/>
      <c r="R29" s="12"/>
      <c r="S29" s="12"/>
      <c r="T29" s="12"/>
    </row>
    <row r="30" spans="1:22" x14ac:dyDescent="0.35">
      <c r="A30" s="317"/>
      <c r="B30" s="308"/>
      <c r="C30" s="83" t="s">
        <v>346</v>
      </c>
      <c r="D30" s="3" t="s">
        <v>250</v>
      </c>
      <c r="E30" s="298"/>
      <c r="F30" s="298"/>
      <c r="G30" s="298"/>
      <c r="H30" s="298"/>
      <c r="I30" s="298"/>
      <c r="J30" s="298"/>
      <c r="K30" s="236"/>
      <c r="L30" s="298"/>
      <c r="M30" s="298"/>
      <c r="N30" s="375"/>
      <c r="R30" s="12"/>
      <c r="S30" s="12"/>
      <c r="T30" s="12"/>
    </row>
    <row r="31" spans="1:22" ht="30" customHeight="1" x14ac:dyDescent="0.35">
      <c r="A31" s="317"/>
      <c r="B31" s="308"/>
      <c r="C31" s="83" t="s">
        <v>347</v>
      </c>
      <c r="D31" s="3" t="s">
        <v>254</v>
      </c>
      <c r="E31" s="298"/>
      <c r="F31" s="298"/>
      <c r="G31" s="298"/>
      <c r="H31" s="298"/>
      <c r="I31" s="298"/>
      <c r="J31" s="298"/>
      <c r="K31" s="236"/>
      <c r="L31" s="298"/>
      <c r="M31" s="298"/>
      <c r="N31" s="375"/>
      <c r="R31" s="12"/>
      <c r="S31" s="12"/>
      <c r="T31" s="12"/>
    </row>
    <row r="32" spans="1:22" x14ac:dyDescent="0.35">
      <c r="A32" s="317"/>
      <c r="B32" s="308"/>
      <c r="C32" s="83" t="s">
        <v>348</v>
      </c>
      <c r="D32" s="3" t="s">
        <v>254</v>
      </c>
      <c r="E32" s="298"/>
      <c r="F32" s="298"/>
      <c r="G32" s="298"/>
      <c r="H32" s="298"/>
      <c r="I32" s="298"/>
      <c r="J32" s="298"/>
      <c r="K32" s="236"/>
      <c r="L32" s="298"/>
      <c r="M32" s="298"/>
      <c r="N32" s="375"/>
      <c r="R32" s="12"/>
      <c r="S32" s="12"/>
      <c r="T32" s="12"/>
    </row>
    <row r="33" spans="1:22" x14ac:dyDescent="0.35">
      <c r="A33" s="317"/>
      <c r="B33" s="308"/>
      <c r="C33" s="83" t="s">
        <v>349</v>
      </c>
      <c r="D33" s="3" t="s">
        <v>254</v>
      </c>
      <c r="E33" s="298"/>
      <c r="F33" s="298"/>
      <c r="G33" s="298"/>
      <c r="H33" s="298"/>
      <c r="I33" s="298"/>
      <c r="J33" s="298"/>
      <c r="K33" s="236"/>
      <c r="L33" s="298"/>
      <c r="M33" s="298"/>
      <c r="N33" s="375"/>
      <c r="R33" s="12"/>
      <c r="S33" s="12"/>
      <c r="T33" s="12"/>
    </row>
    <row r="34" spans="1:22" x14ac:dyDescent="0.35">
      <c r="A34" s="317"/>
      <c r="B34" s="308"/>
      <c r="C34" s="83" t="s">
        <v>350</v>
      </c>
      <c r="D34" s="3" t="s">
        <v>254</v>
      </c>
      <c r="E34" s="298"/>
      <c r="F34" s="298"/>
      <c r="G34" s="298"/>
      <c r="H34" s="298"/>
      <c r="I34" s="298"/>
      <c r="J34" s="298"/>
      <c r="K34" s="236"/>
      <c r="L34" s="298"/>
      <c r="M34" s="298"/>
      <c r="N34" s="375"/>
      <c r="R34" s="12"/>
      <c r="S34" s="12"/>
      <c r="T34" s="12"/>
    </row>
    <row r="35" spans="1:22" ht="45" customHeight="1" thickBot="1" x14ac:dyDescent="0.4">
      <c r="A35" s="322"/>
      <c r="B35" s="309"/>
      <c r="C35" s="93" t="s">
        <v>351</v>
      </c>
      <c r="D35" s="80" t="s">
        <v>254</v>
      </c>
      <c r="E35" s="299"/>
      <c r="F35" s="299"/>
      <c r="G35" s="299"/>
      <c r="H35" s="299"/>
      <c r="I35" s="299"/>
      <c r="J35" s="299"/>
      <c r="K35" s="301"/>
      <c r="L35" s="299"/>
      <c r="M35" s="299"/>
      <c r="N35" s="376"/>
      <c r="R35" s="12"/>
      <c r="S35" s="12"/>
      <c r="T35" s="12"/>
    </row>
    <row r="36" spans="1:22" x14ac:dyDescent="0.35">
      <c r="A36" s="316" t="s">
        <v>352</v>
      </c>
      <c r="B36" s="307" t="s">
        <v>120</v>
      </c>
      <c r="C36" s="79" t="s">
        <v>353</v>
      </c>
      <c r="D36" s="79" t="s">
        <v>250</v>
      </c>
      <c r="E36" s="310" t="s">
        <v>418</v>
      </c>
      <c r="F36" s="310" t="s">
        <v>441</v>
      </c>
      <c r="G36" s="310" t="s">
        <v>519</v>
      </c>
      <c r="H36" s="310" t="s">
        <v>477</v>
      </c>
      <c r="I36" s="310" t="s">
        <v>436</v>
      </c>
      <c r="J36" s="310" t="s">
        <v>154</v>
      </c>
      <c r="K36" s="319" t="s">
        <v>786</v>
      </c>
      <c r="L36" s="310" t="s">
        <v>254</v>
      </c>
      <c r="M36" s="319"/>
      <c r="N36" s="374"/>
      <c r="R36" s="12" t="str">
        <f>IF(OR(J36='Drop downs'!$G$7,J36='Drop downs'!$G$5), B36&amp;": "&amp;K36&amp;CHAR(10),"")</f>
        <v/>
      </c>
      <c r="S36" s="12" t="str">
        <f>IF(J36='Drop downs'!$G$2,B36&amp;": "&amp;K36&amp;"
"," ")</f>
        <v xml:space="preserve">IIA5: Alternative 4 allows for the conversion of homes into multiple dwellings, providing certain criteria are met.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A potential significant positive effect has been identified, although it is noted that this is of low magnitude due to the small number of conversions likely to occur from total residential development.
</v>
      </c>
      <c r="T36" s="12" t="str">
        <f>IF(E36='Drop downs'!$B$6,B36&amp;": "&amp;K36&amp;"","")</f>
        <v/>
      </c>
      <c r="U36" t="str">
        <f>IF(M36&gt;0,B36&amp;":"&amp;M36&amp;"
","")</f>
        <v/>
      </c>
      <c r="V36" t="str">
        <f>IF(N36&gt;0,B36&amp;":"&amp;N36&amp;"
","")</f>
        <v/>
      </c>
    </row>
    <row r="37" spans="1:22" ht="29" x14ac:dyDescent="0.35">
      <c r="A37" s="317"/>
      <c r="B37" s="308"/>
      <c r="C37" s="3" t="s">
        <v>354</v>
      </c>
      <c r="D37" s="3" t="s">
        <v>250</v>
      </c>
      <c r="E37" s="298"/>
      <c r="F37" s="298"/>
      <c r="G37" s="298"/>
      <c r="H37" s="298"/>
      <c r="I37" s="298"/>
      <c r="J37" s="298"/>
      <c r="K37" s="236"/>
      <c r="L37" s="298"/>
      <c r="M37" s="236"/>
      <c r="N37" s="375"/>
      <c r="R37" s="12"/>
      <c r="S37" s="12"/>
      <c r="T37" s="12"/>
    </row>
    <row r="38" spans="1:22" x14ac:dyDescent="0.35">
      <c r="A38" s="317"/>
      <c r="B38" s="308"/>
      <c r="C38" s="3" t="s">
        <v>355</v>
      </c>
      <c r="D38" s="3" t="s">
        <v>254</v>
      </c>
      <c r="E38" s="298"/>
      <c r="F38" s="298"/>
      <c r="G38" s="298"/>
      <c r="H38" s="298"/>
      <c r="I38" s="298"/>
      <c r="J38" s="298"/>
      <c r="K38" s="236"/>
      <c r="L38" s="298"/>
      <c r="M38" s="236"/>
      <c r="N38" s="375"/>
      <c r="R38" s="12"/>
      <c r="S38" s="12"/>
      <c r="T38" s="12"/>
    </row>
    <row r="39" spans="1:22" ht="29" x14ac:dyDescent="0.35">
      <c r="A39" s="317"/>
      <c r="B39" s="308"/>
      <c r="C39" s="3" t="s">
        <v>356</v>
      </c>
      <c r="D39" s="3" t="s">
        <v>254</v>
      </c>
      <c r="E39" s="298"/>
      <c r="F39" s="298"/>
      <c r="G39" s="298"/>
      <c r="H39" s="298"/>
      <c r="I39" s="298"/>
      <c r="J39" s="298"/>
      <c r="K39" s="236"/>
      <c r="L39" s="298"/>
      <c r="M39" s="236"/>
      <c r="N39" s="375"/>
      <c r="R39" s="12"/>
      <c r="S39" s="12"/>
      <c r="T39" s="12"/>
    </row>
    <row r="40" spans="1:22" ht="43.5" x14ac:dyDescent="0.35">
      <c r="A40" s="317"/>
      <c r="B40" s="308"/>
      <c r="C40" s="3" t="s">
        <v>357</v>
      </c>
      <c r="D40" s="3" t="s">
        <v>250</v>
      </c>
      <c r="E40" s="298"/>
      <c r="F40" s="298"/>
      <c r="G40" s="298"/>
      <c r="H40" s="298"/>
      <c r="I40" s="298"/>
      <c r="J40" s="298"/>
      <c r="K40" s="236"/>
      <c r="L40" s="298"/>
      <c r="M40" s="236"/>
      <c r="N40" s="375"/>
      <c r="R40" s="12"/>
      <c r="S40" s="12"/>
      <c r="T40" s="12"/>
    </row>
    <row r="41" spans="1:22" ht="58.5" customHeight="1" thickBot="1" x14ac:dyDescent="0.4">
      <c r="A41" s="322"/>
      <c r="B41" s="309"/>
      <c r="C41" s="80" t="s">
        <v>358</v>
      </c>
      <c r="D41" s="80" t="s">
        <v>250</v>
      </c>
      <c r="E41" s="299"/>
      <c r="F41" s="299"/>
      <c r="G41" s="299"/>
      <c r="H41" s="299"/>
      <c r="I41" s="299"/>
      <c r="J41" s="299"/>
      <c r="K41" s="301"/>
      <c r="L41" s="298"/>
      <c r="M41" s="301"/>
      <c r="N41" s="376"/>
      <c r="R41" s="12"/>
      <c r="S41" s="12"/>
      <c r="T41" s="12"/>
    </row>
    <row r="42" spans="1:22" ht="29" x14ac:dyDescent="0.35">
      <c r="A42" s="316" t="s">
        <v>359</v>
      </c>
      <c r="B42" s="307" t="s">
        <v>121</v>
      </c>
      <c r="C42" s="79" t="s">
        <v>360</v>
      </c>
      <c r="D42" s="79" t="s">
        <v>250</v>
      </c>
      <c r="E42" s="310" t="s">
        <v>432</v>
      </c>
      <c r="F42" s="310" t="s">
        <v>441</v>
      </c>
      <c r="G42" s="310" t="s">
        <v>424</v>
      </c>
      <c r="H42" s="310" t="s">
        <v>421</v>
      </c>
      <c r="I42" s="310" t="s">
        <v>422</v>
      </c>
      <c r="J42" s="310" t="s">
        <v>164</v>
      </c>
      <c r="K42" s="319" t="s">
        <v>787</v>
      </c>
      <c r="L42" s="310" t="s">
        <v>254</v>
      </c>
      <c r="M42" s="319"/>
      <c r="N42" s="374"/>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17"/>
      <c r="B43" s="308"/>
      <c r="C43" s="3" t="s">
        <v>361</v>
      </c>
      <c r="D43" s="3" t="s">
        <v>250</v>
      </c>
      <c r="E43" s="298"/>
      <c r="F43" s="298"/>
      <c r="G43" s="298"/>
      <c r="H43" s="298"/>
      <c r="I43" s="298"/>
      <c r="J43" s="298"/>
      <c r="K43" s="236"/>
      <c r="L43" s="298"/>
      <c r="M43" s="236"/>
      <c r="N43" s="375"/>
      <c r="R43" s="12"/>
      <c r="S43" s="12"/>
      <c r="T43" s="12"/>
    </row>
    <row r="44" spans="1:22" x14ac:dyDescent="0.35">
      <c r="A44" s="317"/>
      <c r="B44" s="308"/>
      <c r="C44" s="3" t="s">
        <v>362</v>
      </c>
      <c r="D44" s="3" t="s">
        <v>254</v>
      </c>
      <c r="E44" s="298"/>
      <c r="F44" s="298"/>
      <c r="G44" s="298"/>
      <c r="H44" s="298"/>
      <c r="I44" s="298"/>
      <c r="J44" s="298"/>
      <c r="K44" s="236"/>
      <c r="L44" s="298"/>
      <c r="M44" s="236"/>
      <c r="N44" s="375"/>
      <c r="R44" s="12"/>
      <c r="S44" s="12"/>
      <c r="T44" s="12"/>
    </row>
    <row r="45" spans="1:22" x14ac:dyDescent="0.35">
      <c r="A45" s="317"/>
      <c r="B45" s="308"/>
      <c r="C45" s="3" t="s">
        <v>363</v>
      </c>
      <c r="D45" s="3" t="s">
        <v>254</v>
      </c>
      <c r="E45" s="298"/>
      <c r="F45" s="298"/>
      <c r="G45" s="298"/>
      <c r="H45" s="298"/>
      <c r="I45" s="298"/>
      <c r="J45" s="298"/>
      <c r="K45" s="236"/>
      <c r="L45" s="298"/>
      <c r="M45" s="236"/>
      <c r="N45" s="375"/>
      <c r="R45" s="12"/>
      <c r="S45" s="12"/>
      <c r="T45" s="12"/>
    </row>
    <row r="46" spans="1:22" ht="29.5" thickBot="1" x14ac:dyDescent="0.4">
      <c r="A46" s="322"/>
      <c r="B46" s="309"/>
      <c r="C46" s="80" t="s">
        <v>364</v>
      </c>
      <c r="D46" s="80" t="s">
        <v>254</v>
      </c>
      <c r="E46" s="299"/>
      <c r="F46" s="299"/>
      <c r="G46" s="299"/>
      <c r="H46" s="299"/>
      <c r="I46" s="299"/>
      <c r="J46" s="299"/>
      <c r="K46" s="301"/>
      <c r="L46" s="299"/>
      <c r="M46" s="301"/>
      <c r="N46" s="376"/>
      <c r="R46" s="12"/>
      <c r="S46" s="12"/>
      <c r="T46" s="12"/>
    </row>
    <row r="47" spans="1:22" ht="43.5" x14ac:dyDescent="0.35">
      <c r="A47" s="316" t="s">
        <v>365</v>
      </c>
      <c r="B47" s="307" t="s">
        <v>122</v>
      </c>
      <c r="C47" s="79" t="s">
        <v>366</v>
      </c>
      <c r="D47" s="79" t="s">
        <v>250</v>
      </c>
      <c r="E47" s="310" t="s">
        <v>432</v>
      </c>
      <c r="F47" s="310" t="s">
        <v>441</v>
      </c>
      <c r="G47" s="310" t="s">
        <v>519</v>
      </c>
      <c r="H47" s="310" t="s">
        <v>477</v>
      </c>
      <c r="I47" s="310" t="s">
        <v>436</v>
      </c>
      <c r="J47" s="310" t="s">
        <v>164</v>
      </c>
      <c r="K47" s="319" t="s">
        <v>788</v>
      </c>
      <c r="L47" s="319" t="s">
        <v>254</v>
      </c>
      <c r="M47" s="319"/>
      <c r="N47" s="374"/>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73" customHeight="1" thickBot="1" x14ac:dyDescent="0.4">
      <c r="A48" s="322"/>
      <c r="B48" s="309"/>
      <c r="C48" s="80" t="s">
        <v>367</v>
      </c>
      <c r="D48" s="80" t="s">
        <v>254</v>
      </c>
      <c r="E48" s="299"/>
      <c r="F48" s="299"/>
      <c r="G48" s="299"/>
      <c r="H48" s="299"/>
      <c r="I48" s="299"/>
      <c r="J48" s="299"/>
      <c r="K48" s="301"/>
      <c r="L48" s="301"/>
      <c r="M48" s="301"/>
      <c r="N48" s="376"/>
      <c r="R48" s="12"/>
      <c r="S48" s="12"/>
      <c r="T48" s="12"/>
    </row>
    <row r="49" spans="1:22" ht="29" x14ac:dyDescent="0.35">
      <c r="A49" s="316" t="s">
        <v>368</v>
      </c>
      <c r="B49" s="307" t="s">
        <v>123</v>
      </c>
      <c r="C49" s="86" t="s">
        <v>369</v>
      </c>
      <c r="D49" s="86" t="s">
        <v>254</v>
      </c>
      <c r="E49" s="310" t="s">
        <v>101</v>
      </c>
      <c r="F49" s="310" t="s">
        <v>101</v>
      </c>
      <c r="G49" s="310" t="s">
        <v>101</v>
      </c>
      <c r="H49" s="310" t="s">
        <v>101</v>
      </c>
      <c r="I49" s="310" t="s">
        <v>101</v>
      </c>
      <c r="J49" s="310" t="s">
        <v>162</v>
      </c>
      <c r="K49" s="319" t="s">
        <v>789</v>
      </c>
      <c r="L49" s="319" t="s">
        <v>254</v>
      </c>
      <c r="M49" s="319" t="s">
        <v>790</v>
      </c>
      <c r="N49" s="374"/>
      <c r="R49" s="12" t="str">
        <f>IF(OR(J49='Drop downs'!$G$7,J49='Drop downs'!$G$5), B49&amp;": "&amp;K49&amp;CHAR(10),"")</f>
        <v xml:space="preserve">IIA8: Criterion 2j of the preferred Policy HO2 includes a requirement for conversions to provide parking on-site in order to avoid more on street parking. Whilst this could be seen to be encouraging car use, parking provision will be in line with the Parking policy (Policy M2) and by providing off-street parking, it may facilitate the installation of electric charging points. There is no requirement to consider the PTAL scores for conversions, which could lead to the intensification of development in areas of the Borough which require cars to access services, employment or education, thus increasing emissions. Further details of the locations of developments would be needed to ascertain the precise nature of effects for IIA8.
</v>
      </c>
      <c r="S49" s="12" t="str">
        <f>IF(J49='Drop downs'!$G$2,B49&amp;": "&amp;K49&amp;"
"," ")</f>
        <v xml:space="preserve"> </v>
      </c>
      <c r="T49" s="12" t="str">
        <f>IF(E49='Drop downs'!$B$6,B49&amp;": "&amp;K49&amp;"","")</f>
        <v/>
      </c>
      <c r="U49" t="str">
        <f>IF(M49&gt;0,B49&amp;":"&amp;M49&amp;"
","")</f>
        <v xml:space="preserve">IIA8:The precise nature of potential effects for IIA8 cannot be determined without knowledge of the location of sites this alternative could apply to. However, it is noted that this is unlikely to be known in advance for the entire plan period. 
</v>
      </c>
      <c r="V49" t="str">
        <f>IF(N49&gt;0,B49&amp;":"&amp;N49&amp;"
","")</f>
        <v/>
      </c>
    </row>
    <row r="50" spans="1:22" x14ac:dyDescent="0.35">
      <c r="A50" s="317"/>
      <c r="B50" s="308"/>
      <c r="C50" s="24" t="s">
        <v>370</v>
      </c>
      <c r="D50" s="24" t="s">
        <v>250</v>
      </c>
      <c r="E50" s="298"/>
      <c r="F50" s="298"/>
      <c r="G50" s="298"/>
      <c r="H50" s="298"/>
      <c r="I50" s="298"/>
      <c r="J50" s="298"/>
      <c r="K50" s="236"/>
      <c r="L50" s="236"/>
      <c r="M50" s="236"/>
      <c r="N50" s="375"/>
      <c r="R50" s="12"/>
      <c r="S50" s="12"/>
      <c r="T50" s="12"/>
    </row>
    <row r="51" spans="1:22" x14ac:dyDescent="0.35">
      <c r="A51" s="317"/>
      <c r="B51" s="308"/>
      <c r="C51" s="97" t="s">
        <v>371</v>
      </c>
      <c r="D51" s="24" t="s">
        <v>254</v>
      </c>
      <c r="E51" s="298"/>
      <c r="F51" s="298"/>
      <c r="G51" s="298"/>
      <c r="H51" s="298"/>
      <c r="I51" s="298"/>
      <c r="J51" s="298"/>
      <c r="K51" s="236"/>
      <c r="L51" s="236"/>
      <c r="M51" s="236"/>
      <c r="N51" s="375"/>
      <c r="R51" s="12"/>
      <c r="S51" s="12"/>
      <c r="T51" s="12"/>
    </row>
    <row r="52" spans="1:22" x14ac:dyDescent="0.35">
      <c r="A52" s="317"/>
      <c r="B52" s="308"/>
      <c r="C52" s="24" t="s">
        <v>372</v>
      </c>
      <c r="D52" s="24" t="s">
        <v>254</v>
      </c>
      <c r="E52" s="298"/>
      <c r="F52" s="298"/>
      <c r="G52" s="298"/>
      <c r="H52" s="298"/>
      <c r="I52" s="298"/>
      <c r="J52" s="298"/>
      <c r="K52" s="236"/>
      <c r="L52" s="236"/>
      <c r="M52" s="236"/>
      <c r="N52" s="375"/>
      <c r="R52" s="12"/>
      <c r="S52" s="12"/>
      <c r="T52" s="12"/>
    </row>
    <row r="53" spans="1:22" ht="124" customHeight="1" thickBot="1" x14ac:dyDescent="0.4">
      <c r="A53" s="322"/>
      <c r="B53" s="309"/>
      <c r="C53" s="88" t="s">
        <v>373</v>
      </c>
      <c r="D53" s="88" t="s">
        <v>250</v>
      </c>
      <c r="E53" s="299"/>
      <c r="F53" s="299"/>
      <c r="G53" s="299"/>
      <c r="H53" s="299"/>
      <c r="I53" s="299"/>
      <c r="J53" s="299"/>
      <c r="K53" s="301"/>
      <c r="L53" s="301"/>
      <c r="M53" s="301"/>
      <c r="N53" s="376"/>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675</v>
      </c>
      <c r="L54" s="319" t="s">
        <v>254</v>
      </c>
      <c r="M54" s="319"/>
      <c r="N54" s="374"/>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17"/>
      <c r="B55" s="308"/>
      <c r="C55" s="94" t="s">
        <v>376</v>
      </c>
      <c r="D55" s="24" t="s">
        <v>254</v>
      </c>
      <c r="E55" s="298"/>
      <c r="F55" s="298"/>
      <c r="G55" s="298"/>
      <c r="H55" s="298"/>
      <c r="I55" s="298"/>
      <c r="J55" s="298"/>
      <c r="K55" s="236"/>
      <c r="L55" s="236"/>
      <c r="M55" s="236"/>
      <c r="N55" s="375"/>
      <c r="R55" s="12"/>
      <c r="S55" s="12"/>
      <c r="T55" s="12"/>
    </row>
    <row r="56" spans="1:22" ht="42.65" customHeight="1" thickBot="1" x14ac:dyDescent="0.4">
      <c r="A56" s="322"/>
      <c r="B56" s="309"/>
      <c r="C56" s="90" t="s">
        <v>377</v>
      </c>
      <c r="D56" s="88" t="s">
        <v>254</v>
      </c>
      <c r="E56" s="299"/>
      <c r="F56" s="299"/>
      <c r="G56" s="299"/>
      <c r="H56" s="299"/>
      <c r="I56" s="299"/>
      <c r="J56" s="299"/>
      <c r="K56" s="301"/>
      <c r="L56" s="301"/>
      <c r="M56" s="301"/>
      <c r="N56" s="376"/>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675</v>
      </c>
      <c r="L57" s="319" t="s">
        <v>254</v>
      </c>
      <c r="M57" s="319"/>
      <c r="N57" s="374"/>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17"/>
      <c r="B58" s="308"/>
      <c r="C58" s="24" t="s">
        <v>380</v>
      </c>
      <c r="D58" s="24" t="s">
        <v>254</v>
      </c>
      <c r="E58" s="298"/>
      <c r="F58" s="298"/>
      <c r="G58" s="298"/>
      <c r="H58" s="298"/>
      <c r="I58" s="298"/>
      <c r="J58" s="298"/>
      <c r="K58" s="236"/>
      <c r="L58" s="236"/>
      <c r="M58" s="236"/>
      <c r="N58" s="375"/>
      <c r="R58" s="12"/>
      <c r="S58" s="12"/>
      <c r="T58" s="12"/>
    </row>
    <row r="59" spans="1:22" x14ac:dyDescent="0.35">
      <c r="A59" s="317"/>
      <c r="B59" s="308"/>
      <c r="C59" s="24" t="s">
        <v>381</v>
      </c>
      <c r="D59" s="24" t="s">
        <v>254</v>
      </c>
      <c r="E59" s="298"/>
      <c r="F59" s="298"/>
      <c r="G59" s="298"/>
      <c r="H59" s="298"/>
      <c r="I59" s="298"/>
      <c r="J59" s="298"/>
      <c r="K59" s="236"/>
      <c r="L59" s="236"/>
      <c r="M59" s="236"/>
      <c r="N59" s="375"/>
      <c r="R59" s="12"/>
      <c r="S59" s="12"/>
      <c r="T59" s="12"/>
    </row>
    <row r="60" spans="1:22" x14ac:dyDescent="0.35">
      <c r="A60" s="317"/>
      <c r="B60" s="308"/>
      <c r="C60" s="24" t="s">
        <v>382</v>
      </c>
      <c r="D60" s="24" t="s">
        <v>254</v>
      </c>
      <c r="E60" s="298"/>
      <c r="F60" s="298"/>
      <c r="G60" s="298"/>
      <c r="H60" s="298"/>
      <c r="I60" s="298"/>
      <c r="J60" s="298"/>
      <c r="K60" s="236"/>
      <c r="L60" s="236"/>
      <c r="M60" s="236"/>
      <c r="N60" s="375"/>
      <c r="R60" s="12"/>
      <c r="S60" s="12"/>
      <c r="T60" s="12"/>
    </row>
    <row r="61" spans="1:22" x14ac:dyDescent="0.35">
      <c r="A61" s="317"/>
      <c r="B61" s="308"/>
      <c r="C61" s="24" t="s">
        <v>383</v>
      </c>
      <c r="D61" s="24" t="s">
        <v>254</v>
      </c>
      <c r="E61" s="298"/>
      <c r="F61" s="298"/>
      <c r="G61" s="298"/>
      <c r="H61" s="298"/>
      <c r="I61" s="298"/>
      <c r="J61" s="298"/>
      <c r="K61" s="236"/>
      <c r="L61" s="236"/>
      <c r="M61" s="236"/>
      <c r="N61" s="375"/>
      <c r="R61" s="12"/>
      <c r="S61" s="12"/>
      <c r="T61" s="12"/>
    </row>
    <row r="62" spans="1:22" x14ac:dyDescent="0.35">
      <c r="A62" s="317"/>
      <c r="B62" s="308"/>
      <c r="C62" s="24" t="s">
        <v>384</v>
      </c>
      <c r="D62" s="24" t="s">
        <v>254</v>
      </c>
      <c r="E62" s="298"/>
      <c r="F62" s="298"/>
      <c r="G62" s="298"/>
      <c r="H62" s="298"/>
      <c r="I62" s="298"/>
      <c r="J62" s="298"/>
      <c r="K62" s="236"/>
      <c r="L62" s="236"/>
      <c r="M62" s="236"/>
      <c r="N62" s="375"/>
      <c r="R62" s="12"/>
      <c r="S62" s="12"/>
      <c r="T62" s="12"/>
    </row>
    <row r="63" spans="1:22" ht="29" x14ac:dyDescent="0.35">
      <c r="A63" s="317"/>
      <c r="B63" s="308"/>
      <c r="C63" s="24" t="s">
        <v>385</v>
      </c>
      <c r="D63" s="24" t="s">
        <v>254</v>
      </c>
      <c r="E63" s="298"/>
      <c r="F63" s="298"/>
      <c r="G63" s="298"/>
      <c r="H63" s="298"/>
      <c r="I63" s="298"/>
      <c r="J63" s="298"/>
      <c r="K63" s="236"/>
      <c r="L63" s="236"/>
      <c r="M63" s="236"/>
      <c r="N63" s="375"/>
      <c r="R63" s="12"/>
      <c r="S63" s="12"/>
      <c r="T63" s="12"/>
    </row>
    <row r="64" spans="1:22" ht="15" thickBot="1" x14ac:dyDescent="0.4">
      <c r="A64" s="322"/>
      <c r="B64" s="309"/>
      <c r="C64" s="88" t="s">
        <v>386</v>
      </c>
      <c r="D64" s="88" t="s">
        <v>254</v>
      </c>
      <c r="E64" s="299"/>
      <c r="F64" s="299"/>
      <c r="G64" s="299"/>
      <c r="H64" s="299"/>
      <c r="I64" s="299"/>
      <c r="J64" s="299"/>
      <c r="K64" s="301"/>
      <c r="L64" s="301"/>
      <c r="M64" s="301"/>
      <c r="N64" s="376"/>
      <c r="R64" s="12"/>
      <c r="S64" s="12"/>
      <c r="T64" s="12"/>
    </row>
    <row r="65" spans="1:22" x14ac:dyDescent="0.35">
      <c r="A65" s="316" t="s">
        <v>387</v>
      </c>
      <c r="B65" s="307" t="s">
        <v>126</v>
      </c>
      <c r="C65" s="85" t="s">
        <v>452</v>
      </c>
      <c r="D65" s="86" t="s">
        <v>254</v>
      </c>
      <c r="E65" s="310" t="s">
        <v>432</v>
      </c>
      <c r="F65" s="310" t="s">
        <v>441</v>
      </c>
      <c r="G65" s="310" t="s">
        <v>424</v>
      </c>
      <c r="H65" s="310" t="s">
        <v>477</v>
      </c>
      <c r="I65" s="310" t="s">
        <v>436</v>
      </c>
      <c r="J65" s="310" t="s">
        <v>157</v>
      </c>
      <c r="K65" s="319" t="s">
        <v>791</v>
      </c>
      <c r="L65" s="319" t="s">
        <v>254</v>
      </c>
      <c r="M65" s="319"/>
      <c r="N65" s="374" t="s">
        <v>741</v>
      </c>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xml:space="preserve">IIA11:The addition of explicit text which requires the consideration of the local historic environment could help to further improve the score for IIA13. 
</v>
      </c>
    </row>
    <row r="66" spans="1:22" x14ac:dyDescent="0.35">
      <c r="A66" s="317"/>
      <c r="B66" s="308"/>
      <c r="C66" s="83" t="s">
        <v>389</v>
      </c>
      <c r="D66" s="24" t="s">
        <v>254</v>
      </c>
      <c r="E66" s="298"/>
      <c r="F66" s="298"/>
      <c r="G66" s="298"/>
      <c r="H66" s="298"/>
      <c r="I66" s="298"/>
      <c r="J66" s="298"/>
      <c r="K66" s="236"/>
      <c r="L66" s="236"/>
      <c r="M66" s="236"/>
      <c r="N66" s="375"/>
      <c r="R66" s="12"/>
      <c r="S66" s="12"/>
      <c r="T66" s="12"/>
    </row>
    <row r="67" spans="1:22" ht="29" x14ac:dyDescent="0.35">
      <c r="A67" s="317"/>
      <c r="B67" s="308"/>
      <c r="C67" s="83" t="s">
        <v>390</v>
      </c>
      <c r="D67" s="24"/>
      <c r="E67" s="298"/>
      <c r="F67" s="298"/>
      <c r="G67" s="298"/>
      <c r="H67" s="298"/>
      <c r="I67" s="298"/>
      <c r="J67" s="298"/>
      <c r="K67" s="236"/>
      <c r="L67" s="236"/>
      <c r="M67" s="236"/>
      <c r="N67" s="375"/>
      <c r="R67" s="12"/>
      <c r="S67" s="12"/>
      <c r="T67" s="12"/>
    </row>
    <row r="68" spans="1:22" x14ac:dyDescent="0.35">
      <c r="A68" s="317"/>
      <c r="B68" s="308"/>
      <c r="C68" s="83" t="s">
        <v>391</v>
      </c>
      <c r="D68" s="24" t="s">
        <v>254</v>
      </c>
      <c r="E68" s="298"/>
      <c r="F68" s="298"/>
      <c r="G68" s="298"/>
      <c r="H68" s="298"/>
      <c r="I68" s="298"/>
      <c r="J68" s="298"/>
      <c r="K68" s="236"/>
      <c r="L68" s="236"/>
      <c r="M68" s="236"/>
      <c r="N68" s="375"/>
      <c r="R68" s="12"/>
      <c r="S68" s="12"/>
      <c r="T68" s="12"/>
    </row>
    <row r="69" spans="1:22" x14ac:dyDescent="0.35">
      <c r="A69" s="317"/>
      <c r="B69" s="308"/>
      <c r="C69" s="83" t="s">
        <v>454</v>
      </c>
      <c r="D69" s="24" t="s">
        <v>254</v>
      </c>
      <c r="E69" s="298"/>
      <c r="F69" s="298"/>
      <c r="G69" s="298"/>
      <c r="H69" s="298"/>
      <c r="I69" s="298"/>
      <c r="J69" s="298"/>
      <c r="K69" s="236"/>
      <c r="L69" s="236"/>
      <c r="M69" s="236"/>
      <c r="N69" s="375"/>
      <c r="R69" s="12"/>
      <c r="S69" s="12"/>
      <c r="T69" s="12"/>
    </row>
    <row r="70" spans="1:22" x14ac:dyDescent="0.35">
      <c r="A70" s="317"/>
      <c r="B70" s="308"/>
      <c r="C70" s="83" t="s">
        <v>393</v>
      </c>
      <c r="D70" s="24" t="s">
        <v>254</v>
      </c>
      <c r="E70" s="298"/>
      <c r="F70" s="298"/>
      <c r="G70" s="298"/>
      <c r="H70" s="298"/>
      <c r="I70" s="298"/>
      <c r="J70" s="298"/>
      <c r="K70" s="236"/>
      <c r="L70" s="236"/>
      <c r="M70" s="236"/>
      <c r="N70" s="375"/>
      <c r="R70" s="12"/>
      <c r="S70" s="12"/>
      <c r="T70" s="12"/>
    </row>
    <row r="71" spans="1:22" ht="15" thickBot="1" x14ac:dyDescent="0.4">
      <c r="A71" s="322"/>
      <c r="B71" s="309"/>
      <c r="C71" s="93" t="s">
        <v>394</v>
      </c>
      <c r="D71" s="88" t="s">
        <v>254</v>
      </c>
      <c r="E71" s="299"/>
      <c r="F71" s="299"/>
      <c r="G71" s="299"/>
      <c r="H71" s="299"/>
      <c r="I71" s="299"/>
      <c r="J71" s="299"/>
      <c r="K71" s="301"/>
      <c r="L71" s="301"/>
      <c r="M71" s="301"/>
      <c r="N71" s="376"/>
      <c r="R71" s="12"/>
      <c r="S71" s="12"/>
      <c r="T71" s="12"/>
    </row>
    <row r="72" spans="1:22" x14ac:dyDescent="0.35">
      <c r="A72" s="316" t="s">
        <v>395</v>
      </c>
      <c r="B72" s="307" t="s">
        <v>127</v>
      </c>
      <c r="C72" s="85" t="s">
        <v>396</v>
      </c>
      <c r="D72" s="86" t="s">
        <v>250</v>
      </c>
      <c r="E72" s="310" t="s">
        <v>418</v>
      </c>
      <c r="F72" s="310" t="s">
        <v>441</v>
      </c>
      <c r="G72" s="310" t="s">
        <v>424</v>
      </c>
      <c r="H72" s="310" t="s">
        <v>477</v>
      </c>
      <c r="I72" s="310" t="s">
        <v>436</v>
      </c>
      <c r="J72" s="310" t="s">
        <v>157</v>
      </c>
      <c r="K72" s="319" t="s">
        <v>792</v>
      </c>
      <c r="L72" s="319" t="s">
        <v>254</v>
      </c>
      <c r="M72" s="319"/>
      <c r="N72" s="374"/>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17"/>
      <c r="B73" s="308"/>
      <c r="C73" s="83" t="s">
        <v>397</v>
      </c>
      <c r="D73" s="24" t="s">
        <v>250</v>
      </c>
      <c r="E73" s="298"/>
      <c r="F73" s="298"/>
      <c r="G73" s="298"/>
      <c r="H73" s="298"/>
      <c r="I73" s="298"/>
      <c r="J73" s="298"/>
      <c r="K73" s="236"/>
      <c r="L73" s="236"/>
      <c r="M73" s="236"/>
      <c r="N73" s="375"/>
      <c r="R73" s="12"/>
      <c r="S73" s="12"/>
      <c r="T73" s="12"/>
    </row>
    <row r="74" spans="1:22" ht="32.25" customHeight="1" x14ac:dyDescent="0.35">
      <c r="A74" s="317"/>
      <c r="B74" s="308"/>
      <c r="C74" s="83" t="s">
        <v>398</v>
      </c>
      <c r="D74" s="24" t="s">
        <v>254</v>
      </c>
      <c r="E74" s="298"/>
      <c r="F74" s="298"/>
      <c r="G74" s="298"/>
      <c r="H74" s="298"/>
      <c r="I74" s="298"/>
      <c r="J74" s="298"/>
      <c r="K74" s="236"/>
      <c r="L74" s="236"/>
      <c r="M74" s="236"/>
      <c r="N74" s="375"/>
      <c r="R74" s="12"/>
      <c r="S74" s="12"/>
      <c r="T74" s="12"/>
    </row>
    <row r="75" spans="1:22" x14ac:dyDescent="0.35">
      <c r="A75" s="317"/>
      <c r="B75" s="308"/>
      <c r="C75" s="83" t="s">
        <v>399</v>
      </c>
      <c r="D75" s="24" t="s">
        <v>254</v>
      </c>
      <c r="E75" s="298"/>
      <c r="F75" s="298"/>
      <c r="G75" s="298"/>
      <c r="H75" s="298"/>
      <c r="I75" s="298"/>
      <c r="J75" s="298"/>
      <c r="K75" s="236"/>
      <c r="L75" s="236"/>
      <c r="M75" s="236"/>
      <c r="N75" s="375"/>
      <c r="R75" s="12"/>
      <c r="S75" s="12"/>
      <c r="T75" s="12"/>
    </row>
    <row r="76" spans="1:22" ht="26.5" customHeight="1" thickBot="1" x14ac:dyDescent="0.4">
      <c r="A76" s="322"/>
      <c r="B76" s="309"/>
      <c r="C76" s="87" t="s">
        <v>400</v>
      </c>
      <c r="D76" s="88" t="s">
        <v>254</v>
      </c>
      <c r="E76" s="299"/>
      <c r="F76" s="299"/>
      <c r="G76" s="299"/>
      <c r="H76" s="299"/>
      <c r="I76" s="299"/>
      <c r="J76" s="299"/>
      <c r="K76" s="301"/>
      <c r="L76" s="301"/>
      <c r="M76" s="301"/>
      <c r="N76" s="376"/>
      <c r="R76" s="12"/>
      <c r="S76" s="12"/>
      <c r="T76" s="12"/>
    </row>
    <row r="77" spans="1:22" x14ac:dyDescent="0.35">
      <c r="A77" s="323" t="s">
        <v>401</v>
      </c>
      <c r="B77" s="307" t="s">
        <v>128</v>
      </c>
      <c r="C77" s="85" t="s">
        <v>402</v>
      </c>
      <c r="D77" s="79" t="s">
        <v>254</v>
      </c>
      <c r="E77" s="310" t="s">
        <v>432</v>
      </c>
      <c r="F77" s="310" t="s">
        <v>441</v>
      </c>
      <c r="G77" s="310" t="s">
        <v>519</v>
      </c>
      <c r="H77" s="310" t="s">
        <v>477</v>
      </c>
      <c r="I77" s="310" t="s">
        <v>436</v>
      </c>
      <c r="J77" s="310" t="s">
        <v>157</v>
      </c>
      <c r="K77" s="319" t="s">
        <v>793</v>
      </c>
      <c r="L77" s="319" t="s">
        <v>254</v>
      </c>
      <c r="M77" s="319"/>
      <c r="N77" s="374"/>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05"/>
      <c r="B78" s="308"/>
      <c r="C78" s="83" t="s">
        <v>403</v>
      </c>
      <c r="D78" s="3" t="s">
        <v>250</v>
      </c>
      <c r="E78" s="298"/>
      <c r="F78" s="298"/>
      <c r="G78" s="298"/>
      <c r="H78" s="298"/>
      <c r="I78" s="298"/>
      <c r="J78" s="298"/>
      <c r="K78" s="236"/>
      <c r="L78" s="236"/>
      <c r="M78" s="236"/>
      <c r="N78" s="375"/>
      <c r="R78" s="12"/>
      <c r="S78" s="12"/>
      <c r="T78" s="12"/>
    </row>
    <row r="79" spans="1:22" x14ac:dyDescent="0.35">
      <c r="A79" s="305"/>
      <c r="B79" s="308"/>
      <c r="C79" s="83" t="s">
        <v>404</v>
      </c>
      <c r="D79" s="3"/>
      <c r="E79" s="298"/>
      <c r="F79" s="298"/>
      <c r="G79" s="298"/>
      <c r="H79" s="298"/>
      <c r="I79" s="298"/>
      <c r="J79" s="298"/>
      <c r="K79" s="236"/>
      <c r="L79" s="236"/>
      <c r="M79" s="236"/>
      <c r="N79" s="375"/>
      <c r="R79" s="12"/>
      <c r="S79" s="12"/>
      <c r="T79" s="12"/>
    </row>
    <row r="80" spans="1:22" x14ac:dyDescent="0.35">
      <c r="A80" s="305"/>
      <c r="B80" s="308"/>
      <c r="C80" s="84" t="s">
        <v>405</v>
      </c>
      <c r="D80" s="3"/>
      <c r="E80" s="298"/>
      <c r="F80" s="298"/>
      <c r="G80" s="298"/>
      <c r="H80" s="298"/>
      <c r="I80" s="298"/>
      <c r="J80" s="298"/>
      <c r="K80" s="236"/>
      <c r="L80" s="236"/>
      <c r="M80" s="236"/>
      <c r="N80" s="375"/>
      <c r="R80" s="12"/>
      <c r="S80" s="12"/>
      <c r="T80" s="12"/>
    </row>
    <row r="81" spans="1:22" ht="29" x14ac:dyDescent="0.35">
      <c r="A81" s="305"/>
      <c r="B81" s="308"/>
      <c r="C81" s="84" t="s">
        <v>406</v>
      </c>
      <c r="D81" s="3"/>
      <c r="E81" s="298"/>
      <c r="F81" s="298"/>
      <c r="G81" s="298"/>
      <c r="H81" s="298"/>
      <c r="I81" s="298"/>
      <c r="J81" s="298"/>
      <c r="K81" s="236"/>
      <c r="L81" s="236"/>
      <c r="M81" s="236"/>
      <c r="N81" s="375"/>
      <c r="R81" s="12"/>
      <c r="S81" s="12"/>
      <c r="T81" s="12"/>
    </row>
    <row r="82" spans="1:22" ht="29" x14ac:dyDescent="0.35">
      <c r="A82" s="305"/>
      <c r="B82" s="308"/>
      <c r="C82" s="84" t="s">
        <v>407</v>
      </c>
      <c r="D82" s="3"/>
      <c r="E82" s="298"/>
      <c r="F82" s="298"/>
      <c r="G82" s="298"/>
      <c r="H82" s="298"/>
      <c r="I82" s="298"/>
      <c r="J82" s="298"/>
      <c r="K82" s="236"/>
      <c r="L82" s="236"/>
      <c r="M82" s="236"/>
      <c r="N82" s="375"/>
      <c r="R82" s="12"/>
      <c r="S82" s="12"/>
      <c r="T82" s="12"/>
    </row>
    <row r="83" spans="1:22" ht="15" thickBot="1" x14ac:dyDescent="0.4">
      <c r="A83" s="306"/>
      <c r="B83" s="309"/>
      <c r="C83" s="90" t="s">
        <v>408</v>
      </c>
      <c r="D83" s="80"/>
      <c r="E83" s="299"/>
      <c r="F83" s="299"/>
      <c r="G83" s="299"/>
      <c r="H83" s="299"/>
      <c r="I83" s="299"/>
      <c r="J83" s="299"/>
      <c r="K83" s="301"/>
      <c r="L83" s="301"/>
      <c r="M83" s="301"/>
      <c r="N83" s="376"/>
      <c r="R83" s="12"/>
      <c r="S83" s="12"/>
      <c r="T83" s="12"/>
    </row>
    <row r="84" spans="1:22" x14ac:dyDescent="0.35">
      <c r="A84" s="323" t="s">
        <v>409</v>
      </c>
      <c r="B84" s="307" t="s">
        <v>129</v>
      </c>
      <c r="C84" s="99" t="s">
        <v>410</v>
      </c>
      <c r="D84" s="79" t="s">
        <v>250</v>
      </c>
      <c r="E84" s="310" t="s">
        <v>418</v>
      </c>
      <c r="F84" s="310" t="s">
        <v>441</v>
      </c>
      <c r="G84" s="310" t="s">
        <v>519</v>
      </c>
      <c r="H84" s="310"/>
      <c r="I84" s="310"/>
      <c r="J84" s="310" t="s">
        <v>157</v>
      </c>
      <c r="K84" s="319" t="s">
        <v>794</v>
      </c>
      <c r="L84" s="319" t="s">
        <v>254</v>
      </c>
      <c r="M84" s="319"/>
      <c r="N84" s="374"/>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3" t="s">
        <v>250</v>
      </c>
      <c r="E85" s="298"/>
      <c r="F85" s="298"/>
      <c r="G85" s="298"/>
      <c r="H85" s="298"/>
      <c r="I85" s="298"/>
      <c r="J85" s="298"/>
      <c r="K85" s="236"/>
      <c r="L85" s="236"/>
      <c r="M85" s="236"/>
      <c r="N85" s="375"/>
      <c r="R85" s="12"/>
      <c r="S85" s="12"/>
      <c r="T85" s="12"/>
    </row>
    <row r="86" spans="1:22" x14ac:dyDescent="0.35">
      <c r="A86" s="305"/>
      <c r="B86" s="308"/>
      <c r="C86" s="84" t="s">
        <v>412</v>
      </c>
      <c r="D86" s="3" t="s">
        <v>254</v>
      </c>
      <c r="E86" s="298"/>
      <c r="F86" s="298"/>
      <c r="G86" s="298"/>
      <c r="H86" s="298"/>
      <c r="I86" s="298"/>
      <c r="J86" s="298"/>
      <c r="K86" s="236"/>
      <c r="L86" s="236"/>
      <c r="M86" s="236"/>
      <c r="N86" s="375"/>
      <c r="R86" s="12"/>
      <c r="S86" s="12"/>
      <c r="T86" s="12"/>
    </row>
    <row r="87" spans="1:22" ht="25" customHeight="1" thickBot="1" x14ac:dyDescent="0.4">
      <c r="A87" s="306"/>
      <c r="B87" s="309"/>
      <c r="C87" s="87" t="s">
        <v>413</v>
      </c>
      <c r="D87" s="80" t="s">
        <v>254</v>
      </c>
      <c r="E87" s="299"/>
      <c r="F87" s="299"/>
      <c r="G87" s="299"/>
      <c r="H87" s="299"/>
      <c r="I87" s="299"/>
      <c r="J87" s="299"/>
      <c r="K87" s="301"/>
      <c r="L87" s="301"/>
      <c r="M87" s="301"/>
      <c r="N87" s="376"/>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88" t="str">
        <f>R8&amp;R18&amp;R20&amp;R28&amp;R36&amp;R42&amp;R47&amp;R48&amp;R49&amp;R54&amp;R57&amp;R65&amp;R72&amp;R77&amp;R84&amp;R87</f>
        <v xml:space="preserve">IIA8: Criterion 2j of the preferred Policy HO2 includes a requirement for conversions to provide parking on-site in order to avoid more on street parking. Whilst this could be seen to be encouraging car use, parking provision will be in line with the Parking policy (Policy M2) and by providing off-street parking, it may facilitate the installation of electric charging points. There is no requirement to consider the PTAL scores for conversions, which could lead to the intensification of development in areas of the Borough which require cars to access services, employment or education, thus increasing emissions. Further details of the locations of developments would be needed to ascertain the precise nature of effects for IIA8.
</v>
      </c>
      <c r="B90" s="389"/>
      <c r="C90" s="389"/>
      <c r="D90" s="389"/>
      <c r="E90" s="389"/>
      <c r="F90" s="389"/>
      <c r="G90" s="389"/>
      <c r="H90" s="389"/>
      <c r="I90" s="389"/>
      <c r="J90" s="389"/>
      <c r="K90" s="389"/>
      <c r="L90" s="389"/>
      <c r="M90" s="389"/>
      <c r="N90" s="39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88" t="str">
        <f>S8&amp;S18&amp;S20&amp;S28&amp;S36&amp;S42&amp;S47&amp;S48&amp;S49&amp;S54&amp;S57&amp;S65&amp;S72&amp;S77&amp;S84&amp;S87</f>
        <v xml:space="preserve">    IIA5: Alternative 4 allows for the conversion of homes into multiple dwellings, providing certain criteria are met.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A potential significant positive effect has been identified, although it is noted that this is of low magnitude due to the small number of conversions likely to occur from total residential development.
         </v>
      </c>
      <c r="B92" s="389"/>
      <c r="C92" s="389"/>
      <c r="D92" s="389"/>
      <c r="E92" s="389"/>
      <c r="F92" s="389"/>
      <c r="G92" s="389"/>
      <c r="H92" s="389"/>
      <c r="I92" s="389"/>
      <c r="J92" s="389"/>
      <c r="K92" s="389"/>
      <c r="L92" s="389"/>
      <c r="M92" s="389"/>
      <c r="N92" s="39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391"/>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85" t="str">
        <f>U8&amp;U18&amp;U20&amp;U28&amp;U36&amp;U42&amp;U47&amp;U49&amp;U54&amp;U57&amp;U65&amp;U72&amp;U77&amp;U84</f>
        <v xml:space="preserve">IIA8:The precise nature of potential effects for IIA8 cannot be determined without knowledge of the location of sites this alternative could apply to. However, it is noted that this is unlikely to be known in advance for the entire plan period. 
</v>
      </c>
      <c r="B96" s="386"/>
      <c r="C96" s="386"/>
      <c r="D96" s="386"/>
      <c r="E96" s="386"/>
      <c r="F96" s="386"/>
      <c r="G96" s="386"/>
      <c r="H96" s="386"/>
      <c r="I96" s="386"/>
      <c r="J96" s="386"/>
      <c r="K96" s="386"/>
      <c r="L96" s="386"/>
      <c r="M96" s="386"/>
      <c r="N96" s="387"/>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85" t="str">
        <f>V8&amp;V18&amp;V20&amp;V28&amp;V36&amp;V42&amp;V47&amp;V49&amp;V54&amp;V57&amp;V65&amp;V72&amp;V77&amp;V84</f>
        <v xml:space="preserve">IIA4:It is suggested the criterion 3e is reworded from "a satisfactory environment in terms of…" to "achieve an excellent environmental in relation to…", as this could help to ensure proposal aspire to achieving the best living conditions for future residents. 
IIA11:The addition of explicit text which requires the consideration of the local historic environment could help to further improve the score for IIA13. 
</v>
      </c>
      <c r="B98" s="386"/>
      <c r="C98" s="386"/>
      <c r="D98" s="386"/>
      <c r="E98" s="386"/>
      <c r="F98" s="386"/>
      <c r="G98" s="386"/>
      <c r="H98" s="386"/>
      <c r="I98" s="386"/>
      <c r="J98" s="386"/>
      <c r="K98" s="386"/>
      <c r="L98" s="386"/>
      <c r="M98" s="386"/>
      <c r="N98" s="387"/>
    </row>
  </sheetData>
  <sheetProtection algorithmName="SHA-512" hashValue="5UhG0HjWbn4zNhZjzfXNa+HiKN+f0uBNXbTvfdIn0Z1HcMRefwSSKj4I019Q99YKaKvycPxF9JCzuWAVUok2NA==" saltValue="rdjEEohQv05elq9R73Hbgw=="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3453" priority="9">
      <formula>$D50="No"</formula>
    </cfRule>
  </conditionalFormatting>
  <conditionalFormatting sqref="C8:D87">
    <cfRule type="expression" dxfId="3452" priority="1">
      <formula>$D8="No"</formula>
    </cfRule>
  </conditionalFormatting>
  <conditionalFormatting sqref="J8 J18 J28 J49 J57 J65 J72 J77 J84">
    <cfRule type="cellIs" dxfId="3451" priority="35" operator="equal">
      <formula>"Significant Negative"</formula>
    </cfRule>
    <cfRule type="cellIs" dxfId="3450" priority="36" operator="equal">
      <formula>"Minor Negative"</formula>
    </cfRule>
    <cfRule type="cellIs" dxfId="3449" priority="37" operator="equal">
      <formula>"Uncertain"</formula>
    </cfRule>
    <cfRule type="cellIs" dxfId="3448" priority="38" operator="equal">
      <formula>"Neutral"</formula>
    </cfRule>
    <cfRule type="cellIs" dxfId="3447" priority="39" operator="equal">
      <formula>"Minor Positive"</formula>
    </cfRule>
    <cfRule type="cellIs" dxfId="3446" priority="40" operator="equal">
      <formula>"Significant Positive"</formula>
    </cfRule>
  </conditionalFormatting>
  <conditionalFormatting sqref="J20">
    <cfRule type="cellIs" dxfId="3445" priority="28" operator="equal">
      <formula>"Significant Positive"</formula>
    </cfRule>
    <cfRule type="cellIs" dxfId="3444" priority="23" operator="equal">
      <formula>"Significant Negative"</formula>
    </cfRule>
    <cfRule type="cellIs" dxfId="3443" priority="24" operator="equal">
      <formula>"Minor Negative"</formula>
    </cfRule>
    <cfRule type="cellIs" dxfId="3442" priority="25" operator="equal">
      <formula>"Uncertain"</formula>
    </cfRule>
    <cfRule type="cellIs" dxfId="3441" priority="26" operator="equal">
      <formula>"Neutral"</formula>
    </cfRule>
    <cfRule type="cellIs" dxfId="3440" priority="27" operator="equal">
      <formula>"Minor Positive"</formula>
    </cfRule>
  </conditionalFormatting>
  <conditionalFormatting sqref="J36">
    <cfRule type="cellIs" dxfId="3439" priority="17" operator="equal">
      <formula>"Significant Negative"</formula>
    </cfRule>
    <cfRule type="cellIs" dxfId="3438" priority="18" operator="equal">
      <formula>"Minor Negative"</formula>
    </cfRule>
    <cfRule type="cellIs" dxfId="3437" priority="19" operator="equal">
      <formula>"Uncertain"</formula>
    </cfRule>
    <cfRule type="cellIs" dxfId="3436" priority="20" operator="equal">
      <formula>"Neutral"</formula>
    </cfRule>
    <cfRule type="cellIs" dxfId="3435" priority="21" operator="equal">
      <formula>"Minor Positive"</formula>
    </cfRule>
    <cfRule type="cellIs" dxfId="3434" priority="22" operator="equal">
      <formula>"Significant Positive"</formula>
    </cfRule>
  </conditionalFormatting>
  <conditionalFormatting sqref="J42">
    <cfRule type="cellIs" dxfId="3433" priority="2" operator="equal">
      <formula>"Significant Negative"</formula>
    </cfRule>
    <cfRule type="cellIs" dxfId="3432" priority="3" operator="equal">
      <formula>"Minor Negative"</formula>
    </cfRule>
    <cfRule type="cellIs" dxfId="3431" priority="4" operator="equal">
      <formula>"Uncertain"</formula>
    </cfRule>
    <cfRule type="cellIs" dxfId="3430" priority="5" operator="equal">
      <formula>"Neutral"</formula>
    </cfRule>
    <cfRule type="cellIs" dxfId="3429" priority="6" operator="equal">
      <formula>"Minor Positive"</formula>
    </cfRule>
    <cfRule type="cellIs" dxfId="3428" priority="7" operator="equal">
      <formula>"Significant Positive"</formula>
    </cfRule>
  </conditionalFormatting>
  <conditionalFormatting sqref="J47">
    <cfRule type="cellIs" dxfId="3427" priority="29" operator="equal">
      <formula>"Significant Negative"</formula>
    </cfRule>
    <cfRule type="cellIs" dxfId="3426" priority="30" operator="equal">
      <formula>"Minor Negative"</formula>
    </cfRule>
    <cfRule type="cellIs" dxfId="3425" priority="31" operator="equal">
      <formula>"Uncertain"</formula>
    </cfRule>
    <cfRule type="cellIs" dxfId="3424" priority="32" operator="equal">
      <formula>"Neutral"</formula>
    </cfRule>
    <cfRule type="cellIs" dxfId="3423" priority="33" operator="equal">
      <formula>"Minor Positive"</formula>
    </cfRule>
    <cfRule type="cellIs" dxfId="3422" priority="34" operator="equal">
      <formula>"Significant Positive"</formula>
    </cfRule>
  </conditionalFormatting>
  <conditionalFormatting sqref="J54">
    <cfRule type="cellIs" dxfId="3421" priority="11" operator="equal">
      <formula>"Significant Negative"</formula>
    </cfRule>
    <cfRule type="cellIs" dxfId="3420" priority="12" operator="equal">
      <formula>"Minor Negative"</formula>
    </cfRule>
    <cfRule type="cellIs" dxfId="3419" priority="13" operator="equal">
      <formula>"Uncertain"</formula>
    </cfRule>
    <cfRule type="cellIs" dxfId="3418" priority="14" operator="equal">
      <formula>"Neutral"</formula>
    </cfRule>
    <cfRule type="cellIs" dxfId="3417" priority="15" operator="equal">
      <formula>"Minor Positive"</formula>
    </cfRule>
    <cfRule type="cellIs" dxfId="3416" priority="16" operator="equal">
      <formula>"Significant Positive"</formula>
    </cfRule>
  </conditionalFormatting>
  <pageMargins left="0.7" right="0.7" top="0.75" bottom="0.75" header="0.3" footer="0.3"/>
  <pageSetup orientation="portrait" horizontalDpi="4294967293" verticalDpi="4294967293"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581D8-B874-4F25-BA4F-5A2746247495}">
  <sheetPr codeName="Sheet130">
    <tabColor rgb="FF7030A0"/>
  </sheetPr>
  <dimension ref="A1:V98"/>
  <sheetViews>
    <sheetView topLeftCell="A47" zoomScale="60" zoomScaleNormal="60" workbookViewId="0">
      <selection activeCell="J3" sqref="J3"/>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795</v>
      </c>
      <c r="D1" s="263"/>
      <c r="E1" s="263"/>
      <c r="F1" s="264"/>
      <c r="G1" s="16"/>
      <c r="I1" s="7"/>
      <c r="J1" s="7"/>
      <c r="K1" s="7"/>
    </row>
    <row r="2" spans="1:22" x14ac:dyDescent="0.35">
      <c r="A2" s="74" t="s">
        <v>29</v>
      </c>
      <c r="B2" s="9"/>
      <c r="C2" s="263" t="s">
        <v>731</v>
      </c>
      <c r="D2" s="263"/>
      <c r="E2" s="263"/>
      <c r="F2" s="264"/>
      <c r="I2" s="8"/>
      <c r="J2" s="8"/>
      <c r="K2" s="8"/>
    </row>
    <row r="3" spans="1:22" ht="36.75" customHeight="1" x14ac:dyDescent="0.35">
      <c r="A3" s="75" t="s">
        <v>30</v>
      </c>
      <c r="B3" s="4"/>
      <c r="C3" s="263" t="s">
        <v>796</v>
      </c>
      <c r="D3" s="263"/>
      <c r="E3" s="263"/>
      <c r="F3" s="264"/>
      <c r="I3" s="8"/>
      <c r="J3" s="8"/>
      <c r="K3" s="8"/>
    </row>
    <row r="4" spans="1:22" ht="17.25" customHeight="1" x14ac:dyDescent="0.35">
      <c r="A4" s="75" t="s">
        <v>31</v>
      </c>
      <c r="B4" s="17"/>
      <c r="C4" s="229" t="s">
        <v>797</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47"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675</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c r="F10" s="326"/>
      <c r="G10" s="326"/>
      <c r="H10" s="326"/>
      <c r="I10" s="326"/>
      <c r="J10" s="298"/>
      <c r="K10" s="236"/>
      <c r="L10" s="298"/>
      <c r="M10" s="298"/>
      <c r="N10" s="340"/>
      <c r="R10" s="12"/>
      <c r="S10" s="12"/>
      <c r="T10" s="12"/>
    </row>
    <row r="11" spans="1:22" x14ac:dyDescent="0.35">
      <c r="A11" s="317"/>
      <c r="B11" s="328"/>
      <c r="C11" s="24" t="s">
        <v>324</v>
      </c>
      <c r="D11" s="24" t="s">
        <v>254</v>
      </c>
      <c r="E11" s="326"/>
      <c r="F11" s="326"/>
      <c r="G11" s="326"/>
      <c r="H11" s="326"/>
      <c r="I11" s="326"/>
      <c r="J11" s="298"/>
      <c r="K11" s="236"/>
      <c r="L11" s="298"/>
      <c r="M11" s="298"/>
      <c r="N11" s="340"/>
      <c r="R11" s="12"/>
      <c r="S11" s="12"/>
      <c r="T11" s="12"/>
    </row>
    <row r="12" spans="1:22" x14ac:dyDescent="0.35">
      <c r="A12" s="317"/>
      <c r="B12" s="328"/>
      <c r="C12" s="24" t="s">
        <v>325</v>
      </c>
      <c r="D12" s="24" t="s">
        <v>254</v>
      </c>
      <c r="E12" s="326"/>
      <c r="F12" s="326"/>
      <c r="G12" s="326"/>
      <c r="H12" s="326"/>
      <c r="I12" s="326"/>
      <c r="J12" s="298"/>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ht="29" x14ac:dyDescent="0.35">
      <c r="A14" s="317"/>
      <c r="B14" s="328"/>
      <c r="C14" s="24" t="s">
        <v>327</v>
      </c>
      <c r="D14" s="24" t="s">
        <v>254</v>
      </c>
      <c r="E14" s="326"/>
      <c r="F14" s="326"/>
      <c r="G14" s="326"/>
      <c r="H14" s="326"/>
      <c r="I14" s="326"/>
      <c r="J14" s="298"/>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254</v>
      </c>
      <c r="E16" s="326"/>
      <c r="F16" s="326"/>
      <c r="G16" s="326"/>
      <c r="H16" s="326"/>
      <c r="I16" s="326"/>
      <c r="J16" s="298"/>
      <c r="K16" s="236"/>
      <c r="L16" s="298"/>
      <c r="M16" s="298"/>
      <c r="N16" s="340"/>
      <c r="R16" s="12"/>
      <c r="S16" s="12"/>
      <c r="T16" s="12"/>
    </row>
    <row r="17" spans="1:22" ht="15" thickBot="1" x14ac:dyDescent="0.4">
      <c r="A17" s="322"/>
      <c r="B17" s="396"/>
      <c r="C17" s="88" t="s">
        <v>330</v>
      </c>
      <c r="D17" s="88" t="s">
        <v>254</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675</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254</v>
      </c>
      <c r="E19" s="299"/>
      <c r="F19" s="299"/>
      <c r="G19" s="299"/>
      <c r="H19" s="299"/>
      <c r="I19" s="299"/>
      <c r="J19" s="299"/>
      <c r="K19" s="301"/>
      <c r="L19" s="299"/>
      <c r="M19" s="299"/>
      <c r="N19" s="380"/>
      <c r="R19" s="12"/>
      <c r="S19" s="12"/>
      <c r="T19" s="12"/>
    </row>
    <row r="20" spans="1:22" ht="72.5" x14ac:dyDescent="0.35">
      <c r="A20" s="316" t="s">
        <v>334</v>
      </c>
      <c r="B20" s="307" t="s">
        <v>118</v>
      </c>
      <c r="C20" s="79" t="s">
        <v>335</v>
      </c>
      <c r="D20" s="86"/>
      <c r="E20" s="310" t="s">
        <v>432</v>
      </c>
      <c r="F20" s="310" t="s">
        <v>441</v>
      </c>
      <c r="G20" s="310" t="s">
        <v>519</v>
      </c>
      <c r="H20" s="310" t="s">
        <v>477</v>
      </c>
      <c r="I20" s="310" t="s">
        <v>436</v>
      </c>
      <c r="J20" s="310" t="s">
        <v>157</v>
      </c>
      <c r="K20" s="319" t="s">
        <v>798</v>
      </c>
      <c r="L20" s="310" t="s">
        <v>254</v>
      </c>
      <c r="M20" s="310"/>
      <c r="N20" s="379"/>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17"/>
      <c r="B21" s="308"/>
      <c r="C21" s="3" t="s">
        <v>336</v>
      </c>
      <c r="D21" s="24" t="s">
        <v>254</v>
      </c>
      <c r="E21" s="298"/>
      <c r="F21" s="298"/>
      <c r="G21" s="298"/>
      <c r="H21" s="298"/>
      <c r="I21" s="298"/>
      <c r="J21" s="298"/>
      <c r="K21" s="236"/>
      <c r="L21" s="298"/>
      <c r="M21" s="298"/>
      <c r="N21" s="381"/>
      <c r="R21" s="12"/>
      <c r="S21" s="12"/>
      <c r="T21" s="12"/>
    </row>
    <row r="22" spans="1:22" ht="14.5" customHeight="1" x14ac:dyDescent="0.35">
      <c r="A22" s="317"/>
      <c r="B22" s="308"/>
      <c r="C22" s="3" t="s">
        <v>337</v>
      </c>
      <c r="D22" s="24" t="s">
        <v>254</v>
      </c>
      <c r="E22" s="298"/>
      <c r="F22" s="298"/>
      <c r="G22" s="298"/>
      <c r="H22" s="298"/>
      <c r="I22" s="298"/>
      <c r="J22" s="298"/>
      <c r="K22" s="236"/>
      <c r="L22" s="298"/>
      <c r="M22" s="298"/>
      <c r="N22" s="381"/>
      <c r="R22" s="12"/>
      <c r="S22" s="12"/>
      <c r="T22" s="12"/>
    </row>
    <row r="23" spans="1:22" x14ac:dyDescent="0.35">
      <c r="A23" s="317"/>
      <c r="B23" s="308"/>
      <c r="C23" s="3" t="s">
        <v>338</v>
      </c>
      <c r="D23" s="24" t="s">
        <v>254</v>
      </c>
      <c r="E23" s="298"/>
      <c r="F23" s="298"/>
      <c r="G23" s="298"/>
      <c r="H23" s="298"/>
      <c r="I23" s="298"/>
      <c r="J23" s="298"/>
      <c r="K23" s="236"/>
      <c r="L23" s="298"/>
      <c r="M23" s="298"/>
      <c r="N23" s="381"/>
      <c r="R23" s="12"/>
      <c r="S23" s="12"/>
      <c r="T23" s="12"/>
    </row>
    <row r="24" spans="1:22" ht="14.5" customHeight="1" x14ac:dyDescent="0.35">
      <c r="A24" s="317"/>
      <c r="B24" s="308"/>
      <c r="C24" s="3" t="s">
        <v>339</v>
      </c>
      <c r="D24" s="24" t="s">
        <v>254</v>
      </c>
      <c r="E24" s="298"/>
      <c r="F24" s="298"/>
      <c r="G24" s="298"/>
      <c r="H24" s="298"/>
      <c r="I24" s="298"/>
      <c r="J24" s="298"/>
      <c r="K24" s="236"/>
      <c r="L24" s="298"/>
      <c r="M24" s="298"/>
      <c r="N24" s="381"/>
      <c r="R24" s="12"/>
      <c r="S24" s="12"/>
      <c r="T24" s="12"/>
    </row>
    <row r="25" spans="1:22" ht="29" x14ac:dyDescent="0.35">
      <c r="A25" s="317"/>
      <c r="B25" s="308"/>
      <c r="C25" s="3" t="s">
        <v>340</v>
      </c>
      <c r="D25" s="24"/>
      <c r="E25" s="298"/>
      <c r="F25" s="298"/>
      <c r="G25" s="298"/>
      <c r="H25" s="298"/>
      <c r="I25" s="298"/>
      <c r="J25" s="298"/>
      <c r="K25" s="236"/>
      <c r="L25" s="298"/>
      <c r="M25" s="298"/>
      <c r="N25" s="381"/>
      <c r="R25" s="12"/>
      <c r="S25" s="12"/>
      <c r="T25" s="12"/>
    </row>
    <row r="26" spans="1:22" ht="14.5" customHeight="1" x14ac:dyDescent="0.35">
      <c r="A26" s="317"/>
      <c r="B26" s="308"/>
      <c r="C26" s="3" t="s">
        <v>341</v>
      </c>
      <c r="D26" s="24" t="s">
        <v>254</v>
      </c>
      <c r="E26" s="298"/>
      <c r="F26" s="298"/>
      <c r="G26" s="298"/>
      <c r="H26" s="298"/>
      <c r="I26" s="298"/>
      <c r="J26" s="298"/>
      <c r="K26" s="236"/>
      <c r="L26" s="298"/>
      <c r="M26" s="298"/>
      <c r="N26" s="381"/>
      <c r="R26" s="12"/>
      <c r="S26" s="12"/>
      <c r="T26" s="12"/>
    </row>
    <row r="27" spans="1:22" ht="29.5" thickBot="1" x14ac:dyDescent="0.4">
      <c r="A27" s="322"/>
      <c r="B27" s="309"/>
      <c r="C27" s="80" t="s">
        <v>342</v>
      </c>
      <c r="D27" s="88"/>
      <c r="E27" s="299"/>
      <c r="F27" s="299"/>
      <c r="G27" s="299"/>
      <c r="H27" s="299"/>
      <c r="I27" s="299"/>
      <c r="J27" s="299"/>
      <c r="K27" s="301"/>
      <c r="L27" s="299"/>
      <c r="M27" s="299"/>
      <c r="N27" s="380"/>
      <c r="R27" s="12"/>
      <c r="S27" s="12"/>
      <c r="T27" s="12"/>
    </row>
    <row r="28" spans="1:22" ht="30" customHeight="1" x14ac:dyDescent="0.35">
      <c r="A28" s="316" t="s">
        <v>343</v>
      </c>
      <c r="B28" s="307" t="s">
        <v>119</v>
      </c>
      <c r="C28" s="85" t="s">
        <v>344</v>
      </c>
      <c r="D28" s="79" t="s">
        <v>250</v>
      </c>
      <c r="E28" s="310" t="s">
        <v>418</v>
      </c>
      <c r="F28" s="310" t="s">
        <v>441</v>
      </c>
      <c r="G28" s="310" t="s">
        <v>424</v>
      </c>
      <c r="H28" s="310" t="s">
        <v>477</v>
      </c>
      <c r="I28" s="310" t="s">
        <v>436</v>
      </c>
      <c r="J28" s="310" t="s">
        <v>157</v>
      </c>
      <c r="K28" s="319" t="s">
        <v>799</v>
      </c>
      <c r="L28" s="310" t="s">
        <v>254</v>
      </c>
      <c r="M28" s="310"/>
      <c r="N28" s="374" t="s">
        <v>735</v>
      </c>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xml:space="preserve">IIA4:It is suggested the criterion 3e is reworded from "a satisfactory environment in terms of…" to "achieve an excellent environmental in relation to…", as this could help to ensure proposal aspire to achieving the best living conditions for future residents. 
</v>
      </c>
    </row>
    <row r="29" spans="1:22" ht="29" x14ac:dyDescent="0.35">
      <c r="A29" s="317"/>
      <c r="B29" s="308"/>
      <c r="C29" s="83" t="s">
        <v>345</v>
      </c>
      <c r="D29" s="3" t="s">
        <v>250</v>
      </c>
      <c r="E29" s="298"/>
      <c r="F29" s="298"/>
      <c r="G29" s="298"/>
      <c r="H29" s="298"/>
      <c r="I29" s="298"/>
      <c r="J29" s="298"/>
      <c r="K29" s="236"/>
      <c r="L29" s="298"/>
      <c r="M29" s="298"/>
      <c r="N29" s="375"/>
      <c r="R29" s="12"/>
      <c r="S29" s="12"/>
      <c r="T29" s="12"/>
    </row>
    <row r="30" spans="1:22" x14ac:dyDescent="0.35">
      <c r="A30" s="317"/>
      <c r="B30" s="308"/>
      <c r="C30" s="83" t="s">
        <v>346</v>
      </c>
      <c r="D30" s="3" t="s">
        <v>250</v>
      </c>
      <c r="E30" s="298"/>
      <c r="F30" s="298"/>
      <c r="G30" s="298"/>
      <c r="H30" s="298"/>
      <c r="I30" s="298"/>
      <c r="J30" s="298"/>
      <c r="K30" s="236"/>
      <c r="L30" s="298"/>
      <c r="M30" s="298"/>
      <c r="N30" s="375"/>
      <c r="R30" s="12"/>
      <c r="S30" s="12"/>
      <c r="T30" s="12"/>
    </row>
    <row r="31" spans="1:22" ht="30" customHeight="1" x14ac:dyDescent="0.35">
      <c r="A31" s="317"/>
      <c r="B31" s="308"/>
      <c r="C31" s="83" t="s">
        <v>347</v>
      </c>
      <c r="D31" s="3" t="s">
        <v>254</v>
      </c>
      <c r="E31" s="298"/>
      <c r="F31" s="298"/>
      <c r="G31" s="298"/>
      <c r="H31" s="298"/>
      <c r="I31" s="298"/>
      <c r="J31" s="298"/>
      <c r="K31" s="236"/>
      <c r="L31" s="298"/>
      <c r="M31" s="298"/>
      <c r="N31" s="375"/>
      <c r="R31" s="12"/>
      <c r="S31" s="12"/>
      <c r="T31" s="12"/>
    </row>
    <row r="32" spans="1:22" x14ac:dyDescent="0.35">
      <c r="A32" s="317"/>
      <c r="B32" s="308"/>
      <c r="C32" s="83" t="s">
        <v>348</v>
      </c>
      <c r="D32" s="3" t="s">
        <v>254</v>
      </c>
      <c r="E32" s="298"/>
      <c r="F32" s="298"/>
      <c r="G32" s="298"/>
      <c r="H32" s="298"/>
      <c r="I32" s="298"/>
      <c r="J32" s="298"/>
      <c r="K32" s="236"/>
      <c r="L32" s="298"/>
      <c r="M32" s="298"/>
      <c r="N32" s="375"/>
      <c r="R32" s="12"/>
      <c r="S32" s="12"/>
      <c r="T32" s="12"/>
    </row>
    <row r="33" spans="1:22" x14ac:dyDescent="0.35">
      <c r="A33" s="317"/>
      <c r="B33" s="308"/>
      <c r="C33" s="83" t="s">
        <v>349</v>
      </c>
      <c r="D33" s="3" t="s">
        <v>254</v>
      </c>
      <c r="E33" s="298"/>
      <c r="F33" s="298"/>
      <c r="G33" s="298"/>
      <c r="H33" s="298"/>
      <c r="I33" s="298"/>
      <c r="J33" s="298"/>
      <c r="K33" s="236"/>
      <c r="L33" s="298"/>
      <c r="M33" s="298"/>
      <c r="N33" s="375"/>
      <c r="R33" s="12"/>
      <c r="S33" s="12"/>
      <c r="T33" s="12"/>
    </row>
    <row r="34" spans="1:22" x14ac:dyDescent="0.35">
      <c r="A34" s="317"/>
      <c r="B34" s="308"/>
      <c r="C34" s="83" t="s">
        <v>350</v>
      </c>
      <c r="D34" s="3" t="s">
        <v>254</v>
      </c>
      <c r="E34" s="298"/>
      <c r="F34" s="298"/>
      <c r="G34" s="298"/>
      <c r="H34" s="298"/>
      <c r="I34" s="298"/>
      <c r="J34" s="298"/>
      <c r="K34" s="236"/>
      <c r="L34" s="298"/>
      <c r="M34" s="298"/>
      <c r="N34" s="375"/>
      <c r="R34" s="12"/>
      <c r="S34" s="12"/>
      <c r="T34" s="12"/>
    </row>
    <row r="35" spans="1:22" ht="15" thickBot="1" x14ac:dyDescent="0.4">
      <c r="A35" s="322"/>
      <c r="B35" s="309"/>
      <c r="C35" s="93" t="s">
        <v>351</v>
      </c>
      <c r="D35" s="80" t="s">
        <v>254</v>
      </c>
      <c r="E35" s="299"/>
      <c r="F35" s="299"/>
      <c r="G35" s="299"/>
      <c r="H35" s="299"/>
      <c r="I35" s="299"/>
      <c r="J35" s="299"/>
      <c r="K35" s="301"/>
      <c r="L35" s="270"/>
      <c r="M35" s="299"/>
      <c r="N35" s="376"/>
      <c r="R35" s="12"/>
      <c r="S35" s="12"/>
      <c r="T35" s="12"/>
    </row>
    <row r="36" spans="1:22" x14ac:dyDescent="0.35">
      <c r="A36" s="316" t="s">
        <v>352</v>
      </c>
      <c r="B36" s="307" t="s">
        <v>120</v>
      </c>
      <c r="C36" s="79" t="s">
        <v>353</v>
      </c>
      <c r="D36" s="79" t="s">
        <v>250</v>
      </c>
      <c r="E36" s="310" t="s">
        <v>418</v>
      </c>
      <c r="F36" s="310" t="s">
        <v>441</v>
      </c>
      <c r="G36" s="310" t="s">
        <v>519</v>
      </c>
      <c r="H36" s="310" t="s">
        <v>477</v>
      </c>
      <c r="I36" s="310" t="s">
        <v>436</v>
      </c>
      <c r="J36" s="310" t="s">
        <v>166</v>
      </c>
      <c r="K36" s="356" t="s">
        <v>800</v>
      </c>
      <c r="L36" s="270" t="s">
        <v>254</v>
      </c>
      <c r="M36" s="426" t="s">
        <v>801</v>
      </c>
      <c r="N36" s="374"/>
      <c r="R36" s="12" t="str">
        <f>IF(OR(J36='Drop downs'!$G$7,J36='Drop downs'!$G$5), B36&amp;": "&amp;K36&amp;CHAR(10),"")</f>
        <v xml:space="preserve">IIA5: Alternative 5 allows for the conversion of homes into multiple dwellings, providing certain criteria are met.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However, this alternative removes the requirement to consider such factors when demolishing a dwelling for redevelopment. This could lead to fewer family homes in such instances, and could encourage some to demolish rather than redevelop sites. Therefore a potential significant negative effect has been recorded.
</v>
      </c>
      <c r="S36" s="12" t="str">
        <f>IF(J36='Drop downs'!$G$2,B36&amp;": "&amp;K36&amp;"
"," ")</f>
        <v xml:space="preserve"> </v>
      </c>
      <c r="T36" s="12" t="str">
        <f>IF(E36='Drop downs'!$B$6,B36&amp;": "&amp;K36&amp;"","")</f>
        <v/>
      </c>
      <c r="U36" t="str">
        <f>IF(M36&gt;0,B36&amp;":"&amp;M36&amp;"
","")</f>
        <v xml:space="preserve">IIA5:Limits to the application of removing such requirements for demolished dwellings could help to mitigate the potential negative effect identified. 
</v>
      </c>
      <c r="V36" t="str">
        <f>IF(N36&gt;0,B36&amp;":"&amp;N36&amp;"
","")</f>
        <v/>
      </c>
    </row>
    <row r="37" spans="1:22" ht="29" x14ac:dyDescent="0.35">
      <c r="A37" s="317"/>
      <c r="B37" s="308"/>
      <c r="C37" s="3" t="s">
        <v>354</v>
      </c>
      <c r="D37" s="3" t="s">
        <v>250</v>
      </c>
      <c r="E37" s="298"/>
      <c r="F37" s="298"/>
      <c r="G37" s="298"/>
      <c r="H37" s="298"/>
      <c r="I37" s="298"/>
      <c r="J37" s="298"/>
      <c r="K37" s="357"/>
      <c r="L37" s="271"/>
      <c r="M37" s="262"/>
      <c r="N37" s="375"/>
      <c r="R37" s="12"/>
      <c r="S37" s="12"/>
      <c r="T37" s="12"/>
    </row>
    <row r="38" spans="1:22" x14ac:dyDescent="0.35">
      <c r="A38" s="317"/>
      <c r="B38" s="308"/>
      <c r="C38" s="3" t="s">
        <v>355</v>
      </c>
      <c r="D38" s="3" t="s">
        <v>254</v>
      </c>
      <c r="E38" s="298"/>
      <c r="F38" s="298"/>
      <c r="G38" s="298"/>
      <c r="H38" s="298"/>
      <c r="I38" s="298"/>
      <c r="J38" s="298"/>
      <c r="K38" s="357"/>
      <c r="L38" s="271"/>
      <c r="M38" s="262"/>
      <c r="N38" s="375"/>
      <c r="R38" s="12"/>
      <c r="S38" s="12"/>
      <c r="T38" s="12"/>
    </row>
    <row r="39" spans="1:22" ht="29" x14ac:dyDescent="0.35">
      <c r="A39" s="317"/>
      <c r="B39" s="308"/>
      <c r="C39" s="3" t="s">
        <v>356</v>
      </c>
      <c r="D39" s="3" t="s">
        <v>254</v>
      </c>
      <c r="E39" s="298"/>
      <c r="F39" s="298"/>
      <c r="G39" s="298"/>
      <c r="H39" s="298"/>
      <c r="I39" s="298"/>
      <c r="J39" s="298"/>
      <c r="K39" s="357"/>
      <c r="L39" s="271"/>
      <c r="M39" s="262"/>
      <c r="N39" s="375"/>
      <c r="R39" s="12"/>
      <c r="S39" s="12"/>
      <c r="T39" s="12"/>
    </row>
    <row r="40" spans="1:22" ht="43.5" x14ac:dyDescent="0.35">
      <c r="A40" s="317"/>
      <c r="B40" s="308"/>
      <c r="C40" s="3" t="s">
        <v>357</v>
      </c>
      <c r="D40" s="3" t="s">
        <v>250</v>
      </c>
      <c r="E40" s="298"/>
      <c r="F40" s="298"/>
      <c r="G40" s="298"/>
      <c r="H40" s="298"/>
      <c r="I40" s="298"/>
      <c r="J40" s="298"/>
      <c r="K40" s="357"/>
      <c r="L40" s="271"/>
      <c r="M40" s="262"/>
      <c r="N40" s="375"/>
      <c r="R40" s="12"/>
      <c r="S40" s="12"/>
      <c r="T40" s="12"/>
    </row>
    <row r="41" spans="1:22" ht="105.75" customHeight="1" thickBot="1" x14ac:dyDescent="0.4">
      <c r="A41" s="322"/>
      <c r="B41" s="309"/>
      <c r="C41" s="80" t="s">
        <v>358</v>
      </c>
      <c r="D41" s="80" t="s">
        <v>250</v>
      </c>
      <c r="E41" s="299"/>
      <c r="F41" s="299"/>
      <c r="G41" s="299"/>
      <c r="H41" s="299"/>
      <c r="I41" s="299"/>
      <c r="J41" s="299"/>
      <c r="K41" s="301"/>
      <c r="L41" s="345"/>
      <c r="M41" s="301"/>
      <c r="N41" s="376"/>
      <c r="R41" s="12"/>
      <c r="S41" s="12"/>
      <c r="T41" s="12"/>
    </row>
    <row r="42" spans="1:22" ht="29" x14ac:dyDescent="0.35">
      <c r="A42" s="316" t="s">
        <v>359</v>
      </c>
      <c r="B42" s="307" t="s">
        <v>121</v>
      </c>
      <c r="C42" s="79" t="s">
        <v>360</v>
      </c>
      <c r="D42" s="79" t="s">
        <v>250</v>
      </c>
      <c r="E42" s="310" t="s">
        <v>432</v>
      </c>
      <c r="F42" s="310" t="s">
        <v>419</v>
      </c>
      <c r="G42" s="310" t="s">
        <v>424</v>
      </c>
      <c r="H42" s="310" t="s">
        <v>421</v>
      </c>
      <c r="I42" s="310" t="s">
        <v>436</v>
      </c>
      <c r="J42" s="310" t="s">
        <v>157</v>
      </c>
      <c r="K42" s="319" t="s">
        <v>762</v>
      </c>
      <c r="L42" s="310" t="s">
        <v>254</v>
      </c>
      <c r="M42" s="319"/>
      <c r="N42" s="374"/>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17"/>
      <c r="B43" s="308"/>
      <c r="C43" s="3" t="s">
        <v>361</v>
      </c>
      <c r="D43" s="3" t="s">
        <v>250</v>
      </c>
      <c r="E43" s="298"/>
      <c r="F43" s="298"/>
      <c r="G43" s="298"/>
      <c r="H43" s="298"/>
      <c r="I43" s="298"/>
      <c r="J43" s="298"/>
      <c r="K43" s="236"/>
      <c r="L43" s="298"/>
      <c r="M43" s="236"/>
      <c r="N43" s="375"/>
      <c r="R43" s="12"/>
      <c r="S43" s="12"/>
      <c r="T43" s="12"/>
    </row>
    <row r="44" spans="1:22" x14ac:dyDescent="0.35">
      <c r="A44" s="317"/>
      <c r="B44" s="308"/>
      <c r="C44" s="3" t="s">
        <v>362</v>
      </c>
      <c r="D44" s="3" t="s">
        <v>254</v>
      </c>
      <c r="E44" s="298"/>
      <c r="F44" s="298"/>
      <c r="G44" s="298"/>
      <c r="H44" s="298"/>
      <c r="I44" s="298"/>
      <c r="J44" s="298"/>
      <c r="K44" s="236"/>
      <c r="L44" s="298"/>
      <c r="M44" s="236"/>
      <c r="N44" s="375"/>
      <c r="R44" s="12"/>
      <c r="S44" s="12"/>
      <c r="T44" s="12"/>
    </row>
    <row r="45" spans="1:22" x14ac:dyDescent="0.35">
      <c r="A45" s="317"/>
      <c r="B45" s="308"/>
      <c r="C45" s="3" t="s">
        <v>363</v>
      </c>
      <c r="D45" s="3" t="s">
        <v>254</v>
      </c>
      <c r="E45" s="298"/>
      <c r="F45" s="298"/>
      <c r="G45" s="298"/>
      <c r="H45" s="298"/>
      <c r="I45" s="298"/>
      <c r="J45" s="298"/>
      <c r="K45" s="236"/>
      <c r="L45" s="298"/>
      <c r="M45" s="236"/>
      <c r="N45" s="375"/>
      <c r="R45" s="12"/>
      <c r="S45" s="12"/>
      <c r="T45" s="12"/>
    </row>
    <row r="46" spans="1:22" ht="29.5" thickBot="1" x14ac:dyDescent="0.4">
      <c r="A46" s="322"/>
      <c r="B46" s="309"/>
      <c r="C46" s="80" t="s">
        <v>364</v>
      </c>
      <c r="D46" s="80" t="s">
        <v>254</v>
      </c>
      <c r="E46" s="299"/>
      <c r="F46" s="299"/>
      <c r="G46" s="299"/>
      <c r="H46" s="299"/>
      <c r="I46" s="299"/>
      <c r="J46" s="299"/>
      <c r="K46" s="301"/>
      <c r="L46" s="299"/>
      <c r="M46" s="301"/>
      <c r="N46" s="376"/>
      <c r="R46" s="12"/>
      <c r="S46" s="12"/>
      <c r="T46" s="12"/>
    </row>
    <row r="47" spans="1:22" ht="43.5" x14ac:dyDescent="0.35">
      <c r="A47" s="316" t="s">
        <v>365</v>
      </c>
      <c r="B47" s="307" t="s">
        <v>122</v>
      </c>
      <c r="C47" s="79" t="s">
        <v>366</v>
      </c>
      <c r="D47" s="79" t="s">
        <v>250</v>
      </c>
      <c r="E47" s="310" t="s">
        <v>432</v>
      </c>
      <c r="F47" s="310" t="s">
        <v>441</v>
      </c>
      <c r="G47" s="310" t="s">
        <v>519</v>
      </c>
      <c r="H47" s="310" t="s">
        <v>477</v>
      </c>
      <c r="I47" s="310" t="s">
        <v>436</v>
      </c>
      <c r="J47" s="310" t="s">
        <v>157</v>
      </c>
      <c r="K47" s="319" t="s">
        <v>802</v>
      </c>
      <c r="L47" s="310" t="s">
        <v>254</v>
      </c>
      <c r="M47" s="319"/>
      <c r="N47" s="374"/>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22"/>
      <c r="B48" s="309"/>
      <c r="C48" s="80" t="s">
        <v>367</v>
      </c>
      <c r="D48" s="80" t="s">
        <v>254</v>
      </c>
      <c r="E48" s="299"/>
      <c r="F48" s="299"/>
      <c r="G48" s="299"/>
      <c r="H48" s="299"/>
      <c r="I48" s="299"/>
      <c r="J48" s="299"/>
      <c r="K48" s="301"/>
      <c r="L48" s="299"/>
      <c r="M48" s="301"/>
      <c r="N48" s="376"/>
      <c r="R48" s="12"/>
      <c r="S48" s="12"/>
      <c r="T48" s="12"/>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752</v>
      </c>
      <c r="L49" s="310" t="s">
        <v>254</v>
      </c>
      <c r="M49" s="319"/>
      <c r="N49" s="374"/>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17"/>
      <c r="B50" s="308"/>
      <c r="C50" s="24" t="s">
        <v>370</v>
      </c>
      <c r="D50" s="24" t="s">
        <v>250</v>
      </c>
      <c r="E50" s="298"/>
      <c r="F50" s="298"/>
      <c r="G50" s="298"/>
      <c r="H50" s="298"/>
      <c r="I50" s="298"/>
      <c r="J50" s="298"/>
      <c r="K50" s="236"/>
      <c r="L50" s="298"/>
      <c r="M50" s="236"/>
      <c r="N50" s="375"/>
      <c r="R50" s="12"/>
      <c r="S50" s="12"/>
      <c r="T50" s="12"/>
    </row>
    <row r="51" spans="1:22" x14ac:dyDescent="0.35">
      <c r="A51" s="317"/>
      <c r="B51" s="308"/>
      <c r="C51" s="97" t="s">
        <v>371</v>
      </c>
      <c r="D51" s="24" t="s">
        <v>254</v>
      </c>
      <c r="E51" s="298"/>
      <c r="F51" s="298"/>
      <c r="G51" s="298"/>
      <c r="H51" s="298"/>
      <c r="I51" s="298"/>
      <c r="J51" s="298"/>
      <c r="K51" s="236"/>
      <c r="L51" s="298"/>
      <c r="M51" s="236"/>
      <c r="N51" s="375"/>
      <c r="R51" s="12"/>
      <c r="S51" s="12"/>
      <c r="T51" s="12"/>
    </row>
    <row r="52" spans="1:22" x14ac:dyDescent="0.35">
      <c r="A52" s="317"/>
      <c r="B52" s="308"/>
      <c r="C52" s="24" t="s">
        <v>372</v>
      </c>
      <c r="D52" s="24" t="s">
        <v>254</v>
      </c>
      <c r="E52" s="298"/>
      <c r="F52" s="298"/>
      <c r="G52" s="298"/>
      <c r="H52" s="298"/>
      <c r="I52" s="298"/>
      <c r="J52" s="298"/>
      <c r="K52" s="236"/>
      <c r="L52" s="298"/>
      <c r="M52" s="236"/>
      <c r="N52" s="375"/>
      <c r="R52" s="12"/>
      <c r="S52" s="12"/>
      <c r="T52" s="12"/>
    </row>
    <row r="53" spans="1:22" ht="26.15" customHeight="1" thickBot="1" x14ac:dyDescent="0.4">
      <c r="A53" s="322"/>
      <c r="B53" s="309"/>
      <c r="C53" s="88" t="s">
        <v>373</v>
      </c>
      <c r="D53" s="88" t="s">
        <v>250</v>
      </c>
      <c r="E53" s="299"/>
      <c r="F53" s="299"/>
      <c r="G53" s="299"/>
      <c r="H53" s="299"/>
      <c r="I53" s="299"/>
      <c r="J53" s="299"/>
      <c r="K53" s="301"/>
      <c r="L53" s="299"/>
      <c r="M53" s="301"/>
      <c r="N53" s="376"/>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675</v>
      </c>
      <c r="L54" s="310" t="s">
        <v>254</v>
      </c>
      <c r="M54" s="319"/>
      <c r="N54" s="374"/>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6"/>
      <c r="N55" s="375"/>
      <c r="R55" s="12"/>
      <c r="S55" s="12"/>
      <c r="T55" s="12"/>
    </row>
    <row r="56" spans="1:22" ht="29.5" thickBot="1" x14ac:dyDescent="0.4">
      <c r="A56" s="322"/>
      <c r="B56" s="309"/>
      <c r="C56" s="90" t="s">
        <v>377</v>
      </c>
      <c r="D56" s="88" t="s">
        <v>254</v>
      </c>
      <c r="E56" s="299"/>
      <c r="F56" s="299"/>
      <c r="G56" s="299"/>
      <c r="H56" s="299"/>
      <c r="I56" s="299"/>
      <c r="J56" s="299"/>
      <c r="K56" s="301"/>
      <c r="L56" s="299"/>
      <c r="M56" s="301"/>
      <c r="N56" s="376"/>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675</v>
      </c>
      <c r="L57" s="310" t="s">
        <v>254</v>
      </c>
      <c r="M57" s="319"/>
      <c r="N57" s="374"/>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17"/>
      <c r="B58" s="308"/>
      <c r="C58" s="24" t="s">
        <v>380</v>
      </c>
      <c r="D58" s="24" t="s">
        <v>254</v>
      </c>
      <c r="E58" s="298"/>
      <c r="F58" s="298"/>
      <c r="G58" s="298"/>
      <c r="H58" s="298"/>
      <c r="I58" s="298"/>
      <c r="J58" s="298"/>
      <c r="K58" s="236"/>
      <c r="L58" s="298"/>
      <c r="M58" s="236"/>
      <c r="N58" s="375"/>
      <c r="R58" s="12"/>
      <c r="S58" s="12"/>
      <c r="T58" s="12"/>
    </row>
    <row r="59" spans="1:22" x14ac:dyDescent="0.35">
      <c r="A59" s="317"/>
      <c r="B59" s="308"/>
      <c r="C59" s="24" t="s">
        <v>381</v>
      </c>
      <c r="D59" s="24" t="s">
        <v>254</v>
      </c>
      <c r="E59" s="298"/>
      <c r="F59" s="298"/>
      <c r="G59" s="298"/>
      <c r="H59" s="298"/>
      <c r="I59" s="298"/>
      <c r="J59" s="298"/>
      <c r="K59" s="236"/>
      <c r="L59" s="298"/>
      <c r="M59" s="236"/>
      <c r="N59" s="375"/>
      <c r="R59" s="12"/>
      <c r="S59" s="12"/>
      <c r="T59" s="12"/>
    </row>
    <row r="60" spans="1:22" x14ac:dyDescent="0.35">
      <c r="A60" s="317"/>
      <c r="B60" s="308"/>
      <c r="C60" s="24" t="s">
        <v>382</v>
      </c>
      <c r="D60" s="24" t="s">
        <v>254</v>
      </c>
      <c r="E60" s="298"/>
      <c r="F60" s="298"/>
      <c r="G60" s="298"/>
      <c r="H60" s="298"/>
      <c r="I60" s="298"/>
      <c r="J60" s="298"/>
      <c r="K60" s="236"/>
      <c r="L60" s="298"/>
      <c r="M60" s="236"/>
      <c r="N60" s="375"/>
      <c r="R60" s="12"/>
      <c r="S60" s="12"/>
      <c r="T60" s="12"/>
    </row>
    <row r="61" spans="1:22" x14ac:dyDescent="0.35">
      <c r="A61" s="317"/>
      <c r="B61" s="308"/>
      <c r="C61" s="24" t="s">
        <v>383</v>
      </c>
      <c r="D61" s="24" t="s">
        <v>254</v>
      </c>
      <c r="E61" s="298"/>
      <c r="F61" s="298"/>
      <c r="G61" s="298"/>
      <c r="H61" s="298"/>
      <c r="I61" s="298"/>
      <c r="J61" s="298"/>
      <c r="K61" s="236"/>
      <c r="L61" s="298"/>
      <c r="M61" s="236"/>
      <c r="N61" s="375"/>
      <c r="R61" s="12"/>
      <c r="S61" s="12"/>
      <c r="T61" s="12"/>
    </row>
    <row r="62" spans="1:22" x14ac:dyDescent="0.35">
      <c r="A62" s="317"/>
      <c r="B62" s="308"/>
      <c r="C62" s="24" t="s">
        <v>384</v>
      </c>
      <c r="D62" s="24" t="s">
        <v>254</v>
      </c>
      <c r="E62" s="298"/>
      <c r="F62" s="298"/>
      <c r="G62" s="298"/>
      <c r="H62" s="298"/>
      <c r="I62" s="298"/>
      <c r="J62" s="298"/>
      <c r="K62" s="236"/>
      <c r="L62" s="298"/>
      <c r="M62" s="236"/>
      <c r="N62" s="375"/>
      <c r="R62" s="12"/>
      <c r="S62" s="12"/>
      <c r="T62" s="12"/>
    </row>
    <row r="63" spans="1:22" ht="29" x14ac:dyDescent="0.35">
      <c r="A63" s="317"/>
      <c r="B63" s="308"/>
      <c r="C63" s="24" t="s">
        <v>385</v>
      </c>
      <c r="D63" s="24" t="s">
        <v>254</v>
      </c>
      <c r="E63" s="298"/>
      <c r="F63" s="298"/>
      <c r="G63" s="298"/>
      <c r="H63" s="298"/>
      <c r="I63" s="298"/>
      <c r="J63" s="298"/>
      <c r="K63" s="236"/>
      <c r="L63" s="298"/>
      <c r="M63" s="236"/>
      <c r="N63" s="375"/>
      <c r="R63" s="12"/>
      <c r="S63" s="12"/>
      <c r="T63" s="12"/>
    </row>
    <row r="64" spans="1:22" ht="15" thickBot="1" x14ac:dyDescent="0.4">
      <c r="A64" s="322"/>
      <c r="B64" s="309"/>
      <c r="C64" s="88" t="s">
        <v>386</v>
      </c>
      <c r="D64" s="88" t="s">
        <v>254</v>
      </c>
      <c r="E64" s="299"/>
      <c r="F64" s="299"/>
      <c r="G64" s="299"/>
      <c r="H64" s="299"/>
      <c r="I64" s="299"/>
      <c r="J64" s="299"/>
      <c r="K64" s="301"/>
      <c r="L64" s="299"/>
      <c r="M64" s="301"/>
      <c r="N64" s="376"/>
      <c r="R64" s="12"/>
      <c r="S64" s="12"/>
      <c r="T64" s="12"/>
    </row>
    <row r="65" spans="1:22" x14ac:dyDescent="0.35">
      <c r="A65" s="316" t="s">
        <v>387</v>
      </c>
      <c r="B65" s="307" t="s">
        <v>126</v>
      </c>
      <c r="C65" s="85" t="s">
        <v>452</v>
      </c>
      <c r="D65" s="86" t="s">
        <v>254</v>
      </c>
      <c r="E65" s="310" t="s">
        <v>432</v>
      </c>
      <c r="F65" s="310" t="s">
        <v>441</v>
      </c>
      <c r="G65" s="310" t="s">
        <v>424</v>
      </c>
      <c r="H65" s="310" t="s">
        <v>477</v>
      </c>
      <c r="I65" s="310" t="s">
        <v>436</v>
      </c>
      <c r="J65" s="310" t="s">
        <v>166</v>
      </c>
      <c r="K65" s="319" t="s">
        <v>803</v>
      </c>
      <c r="L65" s="310" t="s">
        <v>254</v>
      </c>
      <c r="M65" s="319" t="s">
        <v>804</v>
      </c>
      <c r="N65" s="374"/>
      <c r="R65" s="12" t="str">
        <f>IF(OR(J65='Drop downs'!$G$7,J65='Drop downs'!$G$5), B65&amp;": "&amp;K65&amp;CHAR(10),"")</f>
        <v xml:space="preserve">IIA11: An indirect minor positive effect has been identified for IIA11, as Alternative 5 requires conversions to retain existing entrances to dwellings where possible, and ensure external alterations of not detract from the appearance of properties. However, in cases of demolition, no such requirement will apply. This could lead to the design an creation of developments which are not in keeping with the current townscape.
</v>
      </c>
      <c r="S65" s="12" t="str">
        <f>IF(J65='Drop downs'!$G$2,B65&amp;": "&amp;K65&amp;"
"," ")</f>
        <v xml:space="preserve"> </v>
      </c>
      <c r="T65" s="12" t="str">
        <f>IF(E65='Drop downs'!$B$6,B65&amp;": "&amp;K65&amp;"","")</f>
        <v/>
      </c>
      <c r="U65" t="str">
        <f>IF(M65&gt;0,B65&amp;":"&amp;M65&amp;"
","")</f>
        <v xml:space="preserve">IIA11:Policies such as GR4: Building Heights could help to ensure the re-development design considers the locality of sites, however, the removal of criterion 3h "Ensure that the design of any external alterations does not detract from the appearance of the property or the street scene" will be hard to mitigate without specific criteria in relation to demolition. 
</v>
      </c>
      <c r="V65" t="str">
        <f>IF(N65&gt;0,B65&amp;":"&amp;N65&amp;"
","")</f>
        <v/>
      </c>
    </row>
    <row r="66" spans="1:22" x14ac:dyDescent="0.35">
      <c r="A66" s="317"/>
      <c r="B66" s="308"/>
      <c r="C66" s="83" t="s">
        <v>389</v>
      </c>
      <c r="D66" s="24" t="s">
        <v>254</v>
      </c>
      <c r="E66" s="298"/>
      <c r="F66" s="298"/>
      <c r="G66" s="298"/>
      <c r="H66" s="298"/>
      <c r="I66" s="298"/>
      <c r="J66" s="298"/>
      <c r="K66" s="236"/>
      <c r="L66" s="298"/>
      <c r="M66" s="236"/>
      <c r="N66" s="375"/>
      <c r="R66" s="12"/>
      <c r="S66" s="12"/>
      <c r="T66" s="12"/>
    </row>
    <row r="67" spans="1:22" ht="29" x14ac:dyDescent="0.35">
      <c r="A67" s="317"/>
      <c r="B67" s="308"/>
      <c r="C67" s="83" t="s">
        <v>390</v>
      </c>
      <c r="D67" s="24"/>
      <c r="E67" s="298"/>
      <c r="F67" s="298"/>
      <c r="G67" s="298"/>
      <c r="H67" s="298"/>
      <c r="I67" s="298"/>
      <c r="J67" s="298"/>
      <c r="K67" s="236"/>
      <c r="L67" s="298"/>
      <c r="M67" s="236"/>
      <c r="N67" s="375"/>
      <c r="R67" s="12"/>
      <c r="S67" s="12"/>
      <c r="T67" s="12"/>
    </row>
    <row r="68" spans="1:22" x14ac:dyDescent="0.35">
      <c r="A68" s="317"/>
      <c r="B68" s="308"/>
      <c r="C68" s="83" t="s">
        <v>391</v>
      </c>
      <c r="D68" s="24" t="s">
        <v>254</v>
      </c>
      <c r="E68" s="298"/>
      <c r="F68" s="298"/>
      <c r="G68" s="298"/>
      <c r="H68" s="298"/>
      <c r="I68" s="298"/>
      <c r="J68" s="298"/>
      <c r="K68" s="236"/>
      <c r="L68" s="298"/>
      <c r="M68" s="236"/>
      <c r="N68" s="375"/>
      <c r="R68" s="12"/>
      <c r="S68" s="12"/>
      <c r="T68" s="12"/>
    </row>
    <row r="69" spans="1:22" x14ac:dyDescent="0.35">
      <c r="A69" s="317"/>
      <c r="B69" s="308"/>
      <c r="C69" s="83" t="s">
        <v>454</v>
      </c>
      <c r="D69" s="24" t="s">
        <v>254</v>
      </c>
      <c r="E69" s="298"/>
      <c r="F69" s="298"/>
      <c r="G69" s="298"/>
      <c r="H69" s="298"/>
      <c r="I69" s="298"/>
      <c r="J69" s="298"/>
      <c r="K69" s="236"/>
      <c r="L69" s="298"/>
      <c r="M69" s="236"/>
      <c r="N69" s="375"/>
      <c r="R69" s="12"/>
      <c r="S69" s="12"/>
      <c r="T69" s="12"/>
    </row>
    <row r="70" spans="1:22" x14ac:dyDescent="0.35">
      <c r="A70" s="317"/>
      <c r="B70" s="308"/>
      <c r="C70" s="83" t="s">
        <v>393</v>
      </c>
      <c r="D70" s="24" t="s">
        <v>254</v>
      </c>
      <c r="E70" s="298"/>
      <c r="F70" s="298"/>
      <c r="G70" s="298"/>
      <c r="H70" s="298"/>
      <c r="I70" s="298"/>
      <c r="J70" s="298"/>
      <c r="K70" s="236"/>
      <c r="L70" s="298"/>
      <c r="M70" s="236"/>
      <c r="N70" s="375"/>
      <c r="R70" s="12"/>
      <c r="S70" s="12"/>
      <c r="T70" s="12"/>
    </row>
    <row r="71" spans="1:22" ht="40.5" customHeight="1" thickBot="1" x14ac:dyDescent="0.4">
      <c r="A71" s="322"/>
      <c r="B71" s="309"/>
      <c r="C71" s="93" t="s">
        <v>394</v>
      </c>
      <c r="D71" s="88" t="s">
        <v>254</v>
      </c>
      <c r="E71" s="299"/>
      <c r="F71" s="299"/>
      <c r="G71" s="299"/>
      <c r="H71" s="299"/>
      <c r="I71" s="299"/>
      <c r="J71" s="299"/>
      <c r="K71" s="301"/>
      <c r="L71" s="299"/>
      <c r="M71" s="301"/>
      <c r="N71" s="376"/>
      <c r="R71" s="12"/>
      <c r="S71" s="12"/>
      <c r="T71" s="12"/>
    </row>
    <row r="72" spans="1:22" x14ac:dyDescent="0.35">
      <c r="A72" s="316" t="s">
        <v>395</v>
      </c>
      <c r="B72" s="307" t="s">
        <v>127</v>
      </c>
      <c r="C72" s="85" t="s">
        <v>396</v>
      </c>
      <c r="D72" s="86" t="s">
        <v>250</v>
      </c>
      <c r="E72" s="310" t="s">
        <v>418</v>
      </c>
      <c r="F72" s="310" t="s">
        <v>441</v>
      </c>
      <c r="G72" s="310" t="s">
        <v>424</v>
      </c>
      <c r="H72" s="310" t="s">
        <v>477</v>
      </c>
      <c r="I72" s="310" t="s">
        <v>436</v>
      </c>
      <c r="J72" s="310" t="s">
        <v>166</v>
      </c>
      <c r="K72" s="311" t="s">
        <v>805</v>
      </c>
      <c r="L72" s="310" t="s">
        <v>254</v>
      </c>
      <c r="M72" s="319" t="s">
        <v>804</v>
      </c>
      <c r="N72" s="374"/>
      <c r="O72" s="33"/>
      <c r="R72" s="12" t="str">
        <f>IF(OR(J72='Drop downs'!$G$7,J72='Drop downs'!$G$5), B72&amp;": "&amp;K72&amp;CHAR(10),"")</f>
        <v xml:space="preserve">IIA12: Alternative 5 contains a number of criteria which should help to ensure conversions are undertaken in a sympathetic manner to the existing townscape, through careful design. However, this alternative does not require such considerations in the case of demolitions. This could lead to the erosion of the existing townscape. Therefore, a potential significant negative effect has been identified. 
</v>
      </c>
      <c r="S72" s="12" t="str">
        <f>IF(J72='Drop downs'!$G$2,B72&amp;": "&amp;K72&amp;"
"," ")</f>
        <v xml:space="preserve"> </v>
      </c>
      <c r="T72" s="12" t="str">
        <f>IF(E72='Drop downs'!$B$6,B72&amp;": "&amp;K72&amp;"","")</f>
        <v/>
      </c>
      <c r="U72" t="str">
        <f>IF(M72&gt;0,B72&amp;":"&amp;M72&amp;"
","")</f>
        <v xml:space="preserve">IIA12:Policies such as GR4: Building Heights could help to ensure the re-development design considers the locality of sites, however, the removal of criterion 3h "Ensure that the design of any external alterations does not detract from the appearance of the property or the street scene" will be hard to mitigate without specific criteria in relation to demolition. 
</v>
      </c>
      <c r="V72" t="str">
        <f>IF(N72&gt;0,B72&amp;":"&amp;N72&amp;"
","")</f>
        <v/>
      </c>
    </row>
    <row r="73" spans="1:22" x14ac:dyDescent="0.35">
      <c r="A73" s="317"/>
      <c r="B73" s="308"/>
      <c r="C73" s="83" t="s">
        <v>397</v>
      </c>
      <c r="D73" s="24" t="s">
        <v>250</v>
      </c>
      <c r="E73" s="298"/>
      <c r="F73" s="298"/>
      <c r="G73" s="298"/>
      <c r="H73" s="298"/>
      <c r="I73" s="298"/>
      <c r="J73" s="298"/>
      <c r="K73" s="312"/>
      <c r="L73" s="298"/>
      <c r="M73" s="236"/>
      <c r="N73" s="375"/>
      <c r="O73" s="33"/>
      <c r="R73" s="12"/>
      <c r="S73" s="12"/>
      <c r="T73" s="12"/>
    </row>
    <row r="74" spans="1:22" ht="32.25" customHeight="1" x14ac:dyDescent="0.35">
      <c r="A74" s="317"/>
      <c r="B74" s="308"/>
      <c r="C74" s="83" t="s">
        <v>398</v>
      </c>
      <c r="D74" s="24" t="s">
        <v>254</v>
      </c>
      <c r="E74" s="298"/>
      <c r="F74" s="298"/>
      <c r="G74" s="298"/>
      <c r="H74" s="298"/>
      <c r="I74" s="298"/>
      <c r="J74" s="298"/>
      <c r="K74" s="312"/>
      <c r="L74" s="298"/>
      <c r="M74" s="236"/>
      <c r="N74" s="375"/>
      <c r="R74" s="12"/>
      <c r="S74" s="12"/>
      <c r="T74" s="12"/>
    </row>
    <row r="75" spans="1:22" x14ac:dyDescent="0.35">
      <c r="A75" s="317"/>
      <c r="B75" s="308"/>
      <c r="C75" s="83" t="s">
        <v>399</v>
      </c>
      <c r="D75" s="24" t="s">
        <v>254</v>
      </c>
      <c r="E75" s="298"/>
      <c r="F75" s="298"/>
      <c r="G75" s="298"/>
      <c r="H75" s="298"/>
      <c r="I75" s="298"/>
      <c r="J75" s="298"/>
      <c r="K75" s="312"/>
      <c r="L75" s="298"/>
      <c r="M75" s="236"/>
      <c r="N75" s="375"/>
      <c r="R75" s="12"/>
      <c r="S75" s="12"/>
      <c r="T75" s="12"/>
    </row>
    <row r="76" spans="1:22" ht="60" customHeight="1" thickBot="1" x14ac:dyDescent="0.4">
      <c r="A76" s="322"/>
      <c r="B76" s="309"/>
      <c r="C76" s="87" t="s">
        <v>400</v>
      </c>
      <c r="D76" s="88" t="s">
        <v>254</v>
      </c>
      <c r="E76" s="299"/>
      <c r="F76" s="299"/>
      <c r="G76" s="299"/>
      <c r="H76" s="299"/>
      <c r="I76" s="299"/>
      <c r="J76" s="299"/>
      <c r="K76" s="313"/>
      <c r="L76" s="299"/>
      <c r="M76" s="301"/>
      <c r="N76" s="376"/>
      <c r="R76" s="12"/>
      <c r="S76" s="12"/>
      <c r="T76" s="12"/>
    </row>
    <row r="77" spans="1:22" x14ac:dyDescent="0.35">
      <c r="A77" s="323" t="s">
        <v>401</v>
      </c>
      <c r="B77" s="307" t="s">
        <v>128</v>
      </c>
      <c r="C77" s="85" t="s">
        <v>402</v>
      </c>
      <c r="D77" s="79" t="s">
        <v>254</v>
      </c>
      <c r="E77" s="310" t="s">
        <v>432</v>
      </c>
      <c r="F77" s="310" t="s">
        <v>441</v>
      </c>
      <c r="G77" s="310" t="s">
        <v>519</v>
      </c>
      <c r="H77" s="310" t="s">
        <v>477</v>
      </c>
      <c r="I77" s="310" t="s">
        <v>436</v>
      </c>
      <c r="J77" s="310" t="s">
        <v>157</v>
      </c>
      <c r="K77" s="319" t="s">
        <v>743</v>
      </c>
      <c r="L77" s="310" t="s">
        <v>254</v>
      </c>
      <c r="M77" s="319"/>
      <c r="N77" s="374"/>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05"/>
      <c r="B78" s="308"/>
      <c r="C78" s="83" t="s">
        <v>403</v>
      </c>
      <c r="D78" s="3" t="s">
        <v>250</v>
      </c>
      <c r="E78" s="298"/>
      <c r="F78" s="298"/>
      <c r="G78" s="298"/>
      <c r="H78" s="298"/>
      <c r="I78" s="298"/>
      <c r="J78" s="298"/>
      <c r="K78" s="236"/>
      <c r="L78" s="298"/>
      <c r="M78" s="236"/>
      <c r="N78" s="375"/>
      <c r="R78" s="12"/>
      <c r="S78" s="12"/>
      <c r="T78" s="12"/>
    </row>
    <row r="79" spans="1:22" x14ac:dyDescent="0.35">
      <c r="A79" s="305"/>
      <c r="B79" s="308"/>
      <c r="C79" s="83" t="s">
        <v>404</v>
      </c>
      <c r="D79" s="3"/>
      <c r="E79" s="298"/>
      <c r="F79" s="298"/>
      <c r="G79" s="298"/>
      <c r="H79" s="298"/>
      <c r="I79" s="298"/>
      <c r="J79" s="298"/>
      <c r="K79" s="236"/>
      <c r="L79" s="298"/>
      <c r="M79" s="236"/>
      <c r="N79" s="375"/>
      <c r="R79" s="12"/>
      <c r="S79" s="12"/>
      <c r="T79" s="12"/>
    </row>
    <row r="80" spans="1:22" x14ac:dyDescent="0.35">
      <c r="A80" s="305"/>
      <c r="B80" s="308"/>
      <c r="C80" s="84" t="s">
        <v>405</v>
      </c>
      <c r="D80" s="3"/>
      <c r="E80" s="298"/>
      <c r="F80" s="298"/>
      <c r="G80" s="298"/>
      <c r="H80" s="298"/>
      <c r="I80" s="298"/>
      <c r="J80" s="298"/>
      <c r="K80" s="236"/>
      <c r="L80" s="298"/>
      <c r="M80" s="236"/>
      <c r="N80" s="375"/>
      <c r="R80" s="12"/>
      <c r="S80" s="12"/>
      <c r="T80" s="12"/>
    </row>
    <row r="81" spans="1:22" ht="29" x14ac:dyDescent="0.35">
      <c r="A81" s="305"/>
      <c r="B81" s="308"/>
      <c r="C81" s="84" t="s">
        <v>406</v>
      </c>
      <c r="D81" s="3"/>
      <c r="E81" s="298"/>
      <c r="F81" s="298"/>
      <c r="G81" s="298"/>
      <c r="H81" s="298"/>
      <c r="I81" s="298"/>
      <c r="J81" s="298"/>
      <c r="K81" s="236"/>
      <c r="L81" s="298"/>
      <c r="M81" s="236"/>
      <c r="N81" s="375"/>
      <c r="R81" s="12"/>
      <c r="S81" s="12"/>
      <c r="T81" s="12"/>
    </row>
    <row r="82" spans="1:22" ht="29" x14ac:dyDescent="0.35">
      <c r="A82" s="305"/>
      <c r="B82" s="308"/>
      <c r="C82" s="84" t="s">
        <v>407</v>
      </c>
      <c r="D82" s="3"/>
      <c r="E82" s="298"/>
      <c r="F82" s="298"/>
      <c r="G82" s="298"/>
      <c r="H82" s="298"/>
      <c r="I82" s="298"/>
      <c r="J82" s="298"/>
      <c r="K82" s="236"/>
      <c r="L82" s="298"/>
      <c r="M82" s="236"/>
      <c r="N82" s="375"/>
      <c r="R82" s="12"/>
      <c r="S82" s="12"/>
      <c r="T82" s="12"/>
    </row>
    <row r="83" spans="1:22" ht="15" thickBot="1" x14ac:dyDescent="0.4">
      <c r="A83" s="306"/>
      <c r="B83" s="309"/>
      <c r="C83" s="90" t="s">
        <v>408</v>
      </c>
      <c r="D83" s="80"/>
      <c r="E83" s="299"/>
      <c r="F83" s="299"/>
      <c r="G83" s="299"/>
      <c r="H83" s="299"/>
      <c r="I83" s="299"/>
      <c r="J83" s="299"/>
      <c r="K83" s="301"/>
      <c r="L83" s="299"/>
      <c r="M83" s="301"/>
      <c r="N83" s="376"/>
      <c r="R83" s="12"/>
      <c r="S83" s="12"/>
      <c r="T83" s="12"/>
    </row>
    <row r="84" spans="1:22" x14ac:dyDescent="0.35">
      <c r="A84" s="323" t="s">
        <v>409</v>
      </c>
      <c r="B84" s="307" t="s">
        <v>129</v>
      </c>
      <c r="C84" s="99" t="s">
        <v>410</v>
      </c>
      <c r="D84" s="79" t="s">
        <v>250</v>
      </c>
      <c r="E84" s="310" t="s">
        <v>432</v>
      </c>
      <c r="F84" s="310" t="s">
        <v>441</v>
      </c>
      <c r="G84" s="310" t="s">
        <v>519</v>
      </c>
      <c r="H84" s="310" t="s">
        <v>477</v>
      </c>
      <c r="I84" s="310" t="s">
        <v>422</v>
      </c>
      <c r="J84" s="310" t="s">
        <v>164</v>
      </c>
      <c r="K84" s="319" t="s">
        <v>806</v>
      </c>
      <c r="L84" s="310" t="s">
        <v>254</v>
      </c>
      <c r="M84" s="319"/>
      <c r="N84" s="374"/>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3" t="s">
        <v>250</v>
      </c>
      <c r="E85" s="298"/>
      <c r="F85" s="298"/>
      <c r="G85" s="298"/>
      <c r="H85" s="298"/>
      <c r="I85" s="298"/>
      <c r="J85" s="298"/>
      <c r="K85" s="236"/>
      <c r="L85" s="298"/>
      <c r="M85" s="236"/>
      <c r="N85" s="375"/>
      <c r="R85" s="12"/>
      <c r="S85" s="12"/>
      <c r="T85" s="12"/>
    </row>
    <row r="86" spans="1:22" x14ac:dyDescent="0.35">
      <c r="A86" s="305"/>
      <c r="B86" s="308"/>
      <c r="C86" s="84" t="s">
        <v>412</v>
      </c>
      <c r="D86" s="3" t="s">
        <v>254</v>
      </c>
      <c r="E86" s="298"/>
      <c r="F86" s="298"/>
      <c r="G86" s="298"/>
      <c r="H86" s="298"/>
      <c r="I86" s="298"/>
      <c r="J86" s="298"/>
      <c r="K86" s="236"/>
      <c r="L86" s="298"/>
      <c r="M86" s="236"/>
      <c r="N86" s="375"/>
      <c r="R86" s="12"/>
      <c r="S86" s="12"/>
      <c r="T86" s="12"/>
    </row>
    <row r="87" spans="1:22" ht="15" thickBot="1" x14ac:dyDescent="0.4">
      <c r="A87" s="306"/>
      <c r="B87" s="309"/>
      <c r="C87" s="87" t="s">
        <v>413</v>
      </c>
      <c r="D87" s="80" t="s">
        <v>254</v>
      </c>
      <c r="E87" s="299"/>
      <c r="F87" s="299"/>
      <c r="G87" s="299"/>
      <c r="H87" s="299"/>
      <c r="I87" s="299"/>
      <c r="J87" s="299"/>
      <c r="K87" s="301"/>
      <c r="L87" s="299"/>
      <c r="M87" s="301"/>
      <c r="N87" s="376"/>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88" t="str">
        <f>R8&amp;R18&amp;R20&amp;R28&amp;R36&amp;R42&amp;R47&amp;R48&amp;R49&amp;R54&amp;R57&amp;R65&amp;R72&amp;R77&amp;R84&amp;R87</f>
        <v xml:space="preserve">IIA5: Alternative 5 allows for the conversion of homes into multiple dwellings, providing certain criteria are met.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However, this alternative removes the requirement to consider such factors when demolishing a dwelling for redevelopment. This could lead to fewer family homes in such instances, and could encourage some to demolish rather than redevelop sites. Therefore a potential significant negative effect has been recorded.
IIA11: An indirect minor positive effect has been identified for IIA11, as Alternative 5 requires conversions to retain existing entrances to dwellings where possible, and ensure external alterations of not detract from the appearance of properties. However, in cases of demolition, no such requirement will apply. This could lead to the design an creation of developments which are not in keeping with the current townscape.
IIA12: Alternative 5 contains a number of criteria which should help to ensure conversions are undertaken in a sympathetic manner to the existing townscape, through careful design. However, this alternative does not require such considerations in the case of demolitions. This could lead to the erosion of the existing townscape. Therefore, a potential significant negative effect has been identified. 
</v>
      </c>
      <c r="B90" s="389"/>
      <c r="C90" s="389"/>
      <c r="D90" s="389"/>
      <c r="E90" s="389"/>
      <c r="F90" s="389"/>
      <c r="G90" s="389"/>
      <c r="H90" s="389"/>
      <c r="I90" s="389"/>
      <c r="J90" s="389"/>
      <c r="K90" s="389"/>
      <c r="L90" s="389"/>
      <c r="M90" s="389"/>
      <c r="N90" s="39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88" t="str">
        <f>S8&amp;S18&amp;S20&amp;S28&amp;S36&amp;S42&amp;S47&amp;S48&amp;S49&amp;S54&amp;S57&amp;S65&amp;S72&amp;S77&amp;S84&amp;S87</f>
        <v xml:space="preserve">              </v>
      </c>
      <c r="B92" s="389"/>
      <c r="C92" s="389"/>
      <c r="D92" s="389"/>
      <c r="E92" s="389"/>
      <c r="F92" s="389"/>
      <c r="G92" s="389"/>
      <c r="H92" s="389"/>
      <c r="I92" s="389"/>
      <c r="J92" s="389"/>
      <c r="K92" s="389"/>
      <c r="L92" s="389"/>
      <c r="M92" s="389"/>
      <c r="N92" s="39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391"/>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85" t="str">
        <f>U8&amp;U18&amp;U20&amp;U28&amp;U36&amp;U42&amp;U47&amp;U49&amp;U54&amp;U57&amp;U65&amp;U72&amp;U77&amp;U84</f>
        <v xml:space="preserve">IIA5:Limits to the application of removing such requirements for demolished dwellings could help to mitigate the potential negative effect identified. 
IIA11:Policies such as GR4: Building Heights could help to ensure the re-development design considers the locality of sites, however, the removal of criterion 3h "Ensure that the design of any external alterations does not detract from the appearance of the property or the street scene" will be hard to mitigate without specific criteria in relation to demolition. 
IIA12:Policies such as GR4: Building Heights could help to ensure the re-development design considers the locality of sites, however, the removal of criterion 3h "Ensure that the design of any external alterations does not detract from the appearance of the property or the street scene" will be hard to mitigate without specific criteria in relation to demolition. 
</v>
      </c>
      <c r="B96" s="386"/>
      <c r="C96" s="386"/>
      <c r="D96" s="386"/>
      <c r="E96" s="386"/>
      <c r="F96" s="386"/>
      <c r="G96" s="386"/>
      <c r="H96" s="386"/>
      <c r="I96" s="386"/>
      <c r="J96" s="386"/>
      <c r="K96" s="386"/>
      <c r="L96" s="386"/>
      <c r="M96" s="386"/>
      <c r="N96" s="387"/>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85" t="str">
        <f>V8&amp;V18&amp;V20&amp;V28&amp;V36&amp;V42&amp;V47&amp;V49&amp;V54&amp;V57&amp;V65&amp;V72&amp;V77&amp;V84</f>
        <v xml:space="preserve">IIA4:It is suggested the criterion 3e is reworded from "a satisfactory environment in terms of…" to "achieve an excellent environmental in relation to…", as this could help to ensure proposal aspire to achieving the best living conditions for future residents. 
</v>
      </c>
      <c r="B98" s="386"/>
      <c r="C98" s="386"/>
      <c r="D98" s="386"/>
      <c r="E98" s="386"/>
      <c r="F98" s="386"/>
      <c r="G98" s="386"/>
      <c r="H98" s="386"/>
      <c r="I98" s="386"/>
      <c r="J98" s="386"/>
      <c r="K98" s="386"/>
      <c r="L98" s="386"/>
      <c r="M98" s="386"/>
      <c r="N98" s="387"/>
    </row>
  </sheetData>
  <sheetProtection algorithmName="SHA-512" hashValue="GOu94Y4mdmLKLdZLJb3OaoQmvAb0e6De62imBxcH5dSiywF9CFxGhy9ps+/EhJDjb5sO4P/uSKh/uyxM+UqAKA==" saltValue="pNt+DAxcGbq77pkcedAByw=="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3415" priority="15">
      <formula>$D50="No"</formula>
    </cfRule>
  </conditionalFormatting>
  <conditionalFormatting sqref="C8:D87">
    <cfRule type="expression" dxfId="3414" priority="1">
      <formula>$D8="No"</formula>
    </cfRule>
  </conditionalFormatting>
  <conditionalFormatting sqref="J8 J18 J49 J57 J65 J72 J77 J84">
    <cfRule type="cellIs" dxfId="3413" priority="42" operator="equal">
      <formula>"Minor Negative"</formula>
    </cfRule>
    <cfRule type="cellIs" dxfId="3412" priority="41" operator="equal">
      <formula>"Significant Negative"</formula>
    </cfRule>
    <cfRule type="cellIs" dxfId="3411" priority="46" operator="equal">
      <formula>"Significant Positive"</formula>
    </cfRule>
    <cfRule type="cellIs" dxfId="3410" priority="45" operator="equal">
      <formula>"Minor Positive"</formula>
    </cfRule>
    <cfRule type="cellIs" dxfId="3409" priority="44" operator="equal">
      <formula>"Neutral"</formula>
    </cfRule>
    <cfRule type="cellIs" dxfId="3408" priority="43" operator="equal">
      <formula>"Uncertain"</formula>
    </cfRule>
  </conditionalFormatting>
  <conditionalFormatting sqref="J20">
    <cfRule type="cellIs" dxfId="3407" priority="34" operator="equal">
      <formula>"Significant Positive"</formula>
    </cfRule>
    <cfRule type="cellIs" dxfId="3406" priority="30" operator="equal">
      <formula>"Minor Negative"</formula>
    </cfRule>
    <cfRule type="cellIs" dxfId="3405" priority="33" operator="equal">
      <formula>"Minor Positive"</formula>
    </cfRule>
    <cfRule type="cellIs" dxfId="3404" priority="32" operator="equal">
      <formula>"Neutral"</formula>
    </cfRule>
    <cfRule type="cellIs" dxfId="3403" priority="31" operator="equal">
      <formula>"Uncertain"</formula>
    </cfRule>
    <cfRule type="cellIs" dxfId="3402" priority="29" operator="equal">
      <formula>"Significant Negative"</formula>
    </cfRule>
  </conditionalFormatting>
  <conditionalFormatting sqref="J28">
    <cfRule type="cellIs" dxfId="3401" priority="2" operator="equal">
      <formula>"Significant Negative"</formula>
    </cfRule>
    <cfRule type="cellIs" dxfId="3400" priority="3" operator="equal">
      <formula>"Minor Negative"</formula>
    </cfRule>
    <cfRule type="cellIs" dxfId="3399" priority="4" operator="equal">
      <formula>"Uncertain"</formula>
    </cfRule>
    <cfRule type="cellIs" dxfId="3398" priority="5" operator="equal">
      <formula>"Neutral"</formula>
    </cfRule>
    <cfRule type="cellIs" dxfId="3397" priority="7" operator="equal">
      <formula>"Significant Positive"</formula>
    </cfRule>
    <cfRule type="cellIs" dxfId="3396" priority="6" operator="equal">
      <formula>"Minor Positive"</formula>
    </cfRule>
  </conditionalFormatting>
  <conditionalFormatting sqref="J36">
    <cfRule type="cellIs" dxfId="3395" priority="26" operator="equal">
      <formula>"Neutral"</formula>
    </cfRule>
    <cfRule type="cellIs" dxfId="3394" priority="27" operator="equal">
      <formula>"Minor Positive"</formula>
    </cfRule>
    <cfRule type="cellIs" dxfId="3393" priority="28" operator="equal">
      <formula>"Significant Positive"</formula>
    </cfRule>
    <cfRule type="cellIs" dxfId="3392" priority="24" operator="equal">
      <formula>"Minor Negative"</formula>
    </cfRule>
    <cfRule type="cellIs" dxfId="3391" priority="23" operator="equal">
      <formula>"Significant Negative"</formula>
    </cfRule>
    <cfRule type="cellIs" dxfId="3390" priority="25" operator="equal">
      <formula>"Uncertain"</formula>
    </cfRule>
  </conditionalFormatting>
  <conditionalFormatting sqref="J42">
    <cfRule type="cellIs" dxfId="3389" priority="8" operator="equal">
      <formula>"Significant Negative"</formula>
    </cfRule>
    <cfRule type="cellIs" dxfId="3388" priority="9" operator="equal">
      <formula>"Minor Negative"</formula>
    </cfRule>
    <cfRule type="cellIs" dxfId="3387" priority="10" operator="equal">
      <formula>"Uncertain"</formula>
    </cfRule>
    <cfRule type="cellIs" dxfId="3386" priority="13" operator="equal">
      <formula>"Significant Positive"</formula>
    </cfRule>
    <cfRule type="cellIs" dxfId="3385" priority="12" operator="equal">
      <formula>"Minor Positive"</formula>
    </cfRule>
    <cfRule type="cellIs" dxfId="3384" priority="11" operator="equal">
      <formula>"Neutral"</formula>
    </cfRule>
  </conditionalFormatting>
  <conditionalFormatting sqref="J47">
    <cfRule type="cellIs" dxfId="3383" priority="35" operator="equal">
      <formula>"Significant Negative"</formula>
    </cfRule>
    <cfRule type="cellIs" dxfId="3382" priority="37" operator="equal">
      <formula>"Uncertain"</formula>
    </cfRule>
    <cfRule type="cellIs" dxfId="3381" priority="38" operator="equal">
      <formula>"Neutral"</formula>
    </cfRule>
    <cfRule type="cellIs" dxfId="3380" priority="39" operator="equal">
      <formula>"Minor Positive"</formula>
    </cfRule>
    <cfRule type="cellIs" dxfId="3379" priority="40" operator="equal">
      <formula>"Significant Positive"</formula>
    </cfRule>
    <cfRule type="cellIs" dxfId="3378" priority="36" operator="equal">
      <formula>"Minor Negative"</formula>
    </cfRule>
  </conditionalFormatting>
  <conditionalFormatting sqref="J54">
    <cfRule type="cellIs" dxfId="3377" priority="20" operator="equal">
      <formula>"Neutral"</formula>
    </cfRule>
    <cfRule type="cellIs" dxfId="3376" priority="22" operator="equal">
      <formula>"Significant Positive"</formula>
    </cfRule>
    <cfRule type="cellIs" dxfId="3375" priority="21" operator="equal">
      <formula>"Minor Positive"</formula>
    </cfRule>
    <cfRule type="cellIs" dxfId="3374" priority="19" operator="equal">
      <formula>"Uncertain"</formula>
    </cfRule>
    <cfRule type="cellIs" dxfId="3373" priority="18" operator="equal">
      <formula>"Minor Negative"</formula>
    </cfRule>
    <cfRule type="cellIs" dxfId="3372" priority="17" operator="equal">
      <formula>"Significant Negative"</formula>
    </cfRule>
  </conditionalFormatting>
  <pageMargins left="0.7" right="0.7" top="0.75" bottom="0.75" header="0.3" footer="0.3"/>
  <pageSetup orientation="portrait" horizontalDpi="4294967293" verticalDpi="4294967293"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73833-B1A5-49FA-82A5-59A6BA55B912}">
  <sheetPr codeName="Sheet131">
    <tabColor rgb="FF7030A0"/>
  </sheetPr>
  <dimension ref="A1:V98"/>
  <sheetViews>
    <sheetView zoomScale="60" zoomScaleNormal="60" workbookViewId="0">
      <selection activeCell="K20" sqref="K20:K27"/>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9.179687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745</v>
      </c>
      <c r="D1" s="263"/>
      <c r="E1" s="263"/>
      <c r="F1" s="264"/>
      <c r="G1" s="16"/>
      <c r="I1" s="7"/>
      <c r="J1" s="7"/>
      <c r="K1" s="7"/>
    </row>
    <row r="2" spans="1:22" x14ac:dyDescent="0.35">
      <c r="A2" s="74" t="s">
        <v>29</v>
      </c>
      <c r="B2" s="9"/>
      <c r="C2" s="263" t="s">
        <v>731</v>
      </c>
      <c r="D2" s="263"/>
      <c r="E2" s="263"/>
      <c r="F2" s="264"/>
      <c r="I2" s="8"/>
      <c r="J2" s="8"/>
      <c r="K2" s="8"/>
    </row>
    <row r="3" spans="1:22" ht="36.75" customHeight="1" x14ac:dyDescent="0.35">
      <c r="A3" s="75" t="s">
        <v>30</v>
      </c>
      <c r="B3" s="4"/>
      <c r="C3" s="263" t="s">
        <v>807</v>
      </c>
      <c r="D3" s="263"/>
      <c r="E3" s="263"/>
      <c r="F3" s="264"/>
      <c r="I3" s="8"/>
      <c r="J3" s="8"/>
      <c r="K3" s="8"/>
    </row>
    <row r="4" spans="1:22" ht="42" customHeight="1" x14ac:dyDescent="0.35">
      <c r="A4" s="75" t="s">
        <v>31</v>
      </c>
      <c r="B4" s="17"/>
      <c r="C4" s="229" t="s">
        <v>808</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47"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320</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675</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c r="F10" s="326"/>
      <c r="G10" s="326"/>
      <c r="H10" s="326"/>
      <c r="I10" s="326"/>
      <c r="J10" s="298"/>
      <c r="K10" s="236"/>
      <c r="L10" s="298"/>
      <c r="M10" s="298"/>
      <c r="N10" s="340"/>
      <c r="R10" s="12"/>
      <c r="S10" s="12"/>
      <c r="T10" s="12"/>
    </row>
    <row r="11" spans="1:22" x14ac:dyDescent="0.35">
      <c r="A11" s="317"/>
      <c r="B11" s="328"/>
      <c r="C11" s="24" t="s">
        <v>324</v>
      </c>
      <c r="D11" s="24" t="s">
        <v>254</v>
      </c>
      <c r="E11" s="326"/>
      <c r="F11" s="326"/>
      <c r="G11" s="326"/>
      <c r="H11" s="326"/>
      <c r="I11" s="326"/>
      <c r="J11" s="298"/>
      <c r="K11" s="236"/>
      <c r="L11" s="298"/>
      <c r="M11" s="298"/>
      <c r="N11" s="340"/>
      <c r="R11" s="12"/>
      <c r="S11" s="12"/>
      <c r="T11" s="12"/>
    </row>
    <row r="12" spans="1:22" x14ac:dyDescent="0.35">
      <c r="A12" s="317"/>
      <c r="B12" s="328"/>
      <c r="C12" s="24" t="s">
        <v>325</v>
      </c>
      <c r="D12" s="24" t="s">
        <v>254</v>
      </c>
      <c r="E12" s="326"/>
      <c r="F12" s="326"/>
      <c r="G12" s="326"/>
      <c r="H12" s="326"/>
      <c r="I12" s="326"/>
      <c r="J12" s="298"/>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ht="29" x14ac:dyDescent="0.35">
      <c r="A14" s="317"/>
      <c r="B14" s="328"/>
      <c r="C14" s="24" t="s">
        <v>327</v>
      </c>
      <c r="D14" s="24" t="s">
        <v>254</v>
      </c>
      <c r="E14" s="326"/>
      <c r="F14" s="326"/>
      <c r="G14" s="326"/>
      <c r="H14" s="326"/>
      <c r="I14" s="326"/>
      <c r="J14" s="298"/>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254</v>
      </c>
      <c r="E16" s="326"/>
      <c r="F16" s="326"/>
      <c r="G16" s="326"/>
      <c r="H16" s="326"/>
      <c r="I16" s="326"/>
      <c r="J16" s="298"/>
      <c r="K16" s="236"/>
      <c r="L16" s="298"/>
      <c r="M16" s="298"/>
      <c r="N16" s="340"/>
      <c r="R16" s="12"/>
      <c r="S16" s="12"/>
      <c r="T16" s="12"/>
    </row>
    <row r="17" spans="1:22" ht="15" thickBot="1" x14ac:dyDescent="0.4">
      <c r="A17" s="322"/>
      <c r="B17" s="396"/>
      <c r="C17" s="88" t="s">
        <v>330</v>
      </c>
      <c r="D17" s="88" t="s">
        <v>254</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675</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254</v>
      </c>
      <c r="E19" s="299"/>
      <c r="F19" s="299"/>
      <c r="G19" s="299"/>
      <c r="H19" s="299"/>
      <c r="I19" s="299"/>
      <c r="J19" s="299"/>
      <c r="K19" s="301"/>
      <c r="L19" s="299"/>
      <c r="M19" s="299"/>
      <c r="N19" s="380"/>
      <c r="R19" s="12"/>
      <c r="S19" s="12"/>
      <c r="T19" s="12"/>
    </row>
    <row r="20" spans="1:22" ht="72.5" x14ac:dyDescent="0.35">
      <c r="A20" s="316" t="s">
        <v>334</v>
      </c>
      <c r="B20" s="307" t="s">
        <v>118</v>
      </c>
      <c r="C20" s="79" t="s">
        <v>335</v>
      </c>
      <c r="D20" s="86"/>
      <c r="E20" s="310" t="s">
        <v>101</v>
      </c>
      <c r="F20" s="310" t="s">
        <v>101</v>
      </c>
      <c r="G20" s="310" t="s">
        <v>101</v>
      </c>
      <c r="H20" s="310" t="s">
        <v>101</v>
      </c>
      <c r="I20" s="310" t="s">
        <v>101</v>
      </c>
      <c r="J20" s="310" t="s">
        <v>162</v>
      </c>
      <c r="K20" s="319" t="s">
        <v>809</v>
      </c>
      <c r="L20" s="310" t="s">
        <v>254</v>
      </c>
      <c r="M20" s="310" t="s">
        <v>810</v>
      </c>
      <c r="N20" s="379"/>
      <c r="R20" s="12" t="str">
        <f>IF(OR(J20='Drop downs'!$G$7,J20='Drop downs'!$G$5), B20&amp;": "&amp;K20&amp;CHAR(10),"")</f>
        <v xml:space="preserve">IIA3: This alternative requires the focusing of development in areas with a higher PTAL score (3-6) and considers the need to ensure ground floor flats are designed with those with physical disabilities and elderly residents in mind. This could help to ensure ease of access to homes and nearby amenity spaces for all future residents. However, it is currently unknown which areas of the Borough Alternative 6 would apply to and consequently if these areas have good access to services and facilities. Therefore an uncertain effect has been recorded. 
</v>
      </c>
      <c r="S20" s="12" t="str">
        <f>IF(J20='Drop downs'!$G$2,B20&amp;": "&amp;K20&amp;"
"," ")</f>
        <v xml:space="preserve"> </v>
      </c>
      <c r="T20" s="12" t="str">
        <f>IF(E20='Drop downs'!$B$6,B20&amp;": "&amp;K20&amp;"","")</f>
        <v/>
      </c>
      <c r="U20" t="str">
        <f>IF(M20&gt;0,B20&amp;":"&amp;M20&amp;"
","")</f>
        <v xml:space="preserve">IIA3:The inclusion of accessibility as a consideration for the application of proposed Policy HO2/Alternative 6 could help to ensure a potential positive outcome for IIA3. Further details from the Harrow planning officers could help to mitigate the uncertain effect identified. 
</v>
      </c>
      <c r="V20" t="str">
        <f>IF(N20&gt;0,B20&amp;":"&amp;N20&amp;"
","")</f>
        <v/>
      </c>
    </row>
    <row r="21" spans="1:22" x14ac:dyDescent="0.35">
      <c r="A21" s="317"/>
      <c r="B21" s="308"/>
      <c r="C21" s="3" t="s">
        <v>336</v>
      </c>
      <c r="D21" s="24" t="s">
        <v>254</v>
      </c>
      <c r="E21" s="298"/>
      <c r="F21" s="298"/>
      <c r="G21" s="298"/>
      <c r="H21" s="298"/>
      <c r="I21" s="298"/>
      <c r="J21" s="298"/>
      <c r="K21" s="236"/>
      <c r="L21" s="298"/>
      <c r="M21" s="298"/>
      <c r="N21" s="381"/>
      <c r="R21" s="12"/>
      <c r="S21" s="12"/>
      <c r="T21" s="12"/>
    </row>
    <row r="22" spans="1:22" ht="14.5" customHeight="1" x14ac:dyDescent="0.35">
      <c r="A22" s="317"/>
      <c r="B22" s="308"/>
      <c r="C22" s="3" t="s">
        <v>337</v>
      </c>
      <c r="D22" s="24" t="s">
        <v>254</v>
      </c>
      <c r="E22" s="298"/>
      <c r="F22" s="298"/>
      <c r="G22" s="298"/>
      <c r="H22" s="298"/>
      <c r="I22" s="298"/>
      <c r="J22" s="298"/>
      <c r="K22" s="236"/>
      <c r="L22" s="298"/>
      <c r="M22" s="298"/>
      <c r="N22" s="381"/>
      <c r="R22" s="12"/>
      <c r="S22" s="12"/>
      <c r="T22" s="12"/>
    </row>
    <row r="23" spans="1:22" x14ac:dyDescent="0.35">
      <c r="A23" s="317"/>
      <c r="B23" s="308"/>
      <c r="C23" s="3" t="s">
        <v>338</v>
      </c>
      <c r="D23" s="24" t="s">
        <v>254</v>
      </c>
      <c r="E23" s="298"/>
      <c r="F23" s="298"/>
      <c r="G23" s="298"/>
      <c r="H23" s="298"/>
      <c r="I23" s="298"/>
      <c r="J23" s="298"/>
      <c r="K23" s="236"/>
      <c r="L23" s="298"/>
      <c r="M23" s="298"/>
      <c r="N23" s="381"/>
      <c r="R23" s="12"/>
      <c r="S23" s="12"/>
      <c r="T23" s="12"/>
    </row>
    <row r="24" spans="1:22" ht="14.5" customHeight="1" x14ac:dyDescent="0.35">
      <c r="A24" s="317"/>
      <c r="B24" s="308"/>
      <c r="C24" s="3" t="s">
        <v>339</v>
      </c>
      <c r="D24" s="24" t="s">
        <v>254</v>
      </c>
      <c r="E24" s="298"/>
      <c r="F24" s="298"/>
      <c r="G24" s="298"/>
      <c r="H24" s="298"/>
      <c r="I24" s="298"/>
      <c r="J24" s="298"/>
      <c r="K24" s="236"/>
      <c r="L24" s="298"/>
      <c r="M24" s="298"/>
      <c r="N24" s="381"/>
      <c r="R24" s="12"/>
      <c r="S24" s="12"/>
      <c r="T24" s="12"/>
    </row>
    <row r="25" spans="1:22" ht="29" x14ac:dyDescent="0.35">
      <c r="A25" s="317"/>
      <c r="B25" s="308"/>
      <c r="C25" s="3" t="s">
        <v>340</v>
      </c>
      <c r="D25" s="24"/>
      <c r="E25" s="298"/>
      <c r="F25" s="298"/>
      <c r="G25" s="298"/>
      <c r="H25" s="298"/>
      <c r="I25" s="298"/>
      <c r="J25" s="298"/>
      <c r="K25" s="236"/>
      <c r="L25" s="298"/>
      <c r="M25" s="298"/>
      <c r="N25" s="381"/>
      <c r="R25" s="12"/>
      <c r="S25" s="12"/>
      <c r="T25" s="12"/>
    </row>
    <row r="26" spans="1:22" ht="14.5" customHeight="1" x14ac:dyDescent="0.35">
      <c r="A26" s="317"/>
      <c r="B26" s="308"/>
      <c r="C26" s="3" t="s">
        <v>341</v>
      </c>
      <c r="D26" s="24" t="s">
        <v>254</v>
      </c>
      <c r="E26" s="298"/>
      <c r="F26" s="298"/>
      <c r="G26" s="298"/>
      <c r="H26" s="298"/>
      <c r="I26" s="298"/>
      <c r="J26" s="298"/>
      <c r="K26" s="236"/>
      <c r="L26" s="298"/>
      <c r="M26" s="298"/>
      <c r="N26" s="381"/>
      <c r="R26" s="12"/>
      <c r="S26" s="12"/>
      <c r="T26" s="12"/>
    </row>
    <row r="27" spans="1:22" ht="29.5" thickBot="1" x14ac:dyDescent="0.4">
      <c r="A27" s="322"/>
      <c r="B27" s="309"/>
      <c r="C27" s="80" t="s">
        <v>342</v>
      </c>
      <c r="D27" s="88"/>
      <c r="E27" s="299"/>
      <c r="F27" s="299"/>
      <c r="G27" s="299"/>
      <c r="H27" s="299"/>
      <c r="I27" s="299"/>
      <c r="J27" s="299"/>
      <c r="K27" s="301"/>
      <c r="L27" s="299"/>
      <c r="M27" s="299"/>
      <c r="N27" s="380"/>
      <c r="R27" s="12"/>
      <c r="S27" s="12"/>
      <c r="T27" s="12"/>
    </row>
    <row r="28" spans="1:22" ht="29" x14ac:dyDescent="0.35">
      <c r="A28" s="316" t="s">
        <v>343</v>
      </c>
      <c r="B28" s="307" t="s">
        <v>119</v>
      </c>
      <c r="C28" s="85" t="s">
        <v>344</v>
      </c>
      <c r="D28" s="79" t="s">
        <v>250</v>
      </c>
      <c r="E28" s="310" t="s">
        <v>101</v>
      </c>
      <c r="F28" s="310" t="s">
        <v>101</v>
      </c>
      <c r="G28" s="310" t="s">
        <v>101</v>
      </c>
      <c r="H28" s="310" t="s">
        <v>101</v>
      </c>
      <c r="I28" s="310" t="s">
        <v>101</v>
      </c>
      <c r="J28" s="310" t="s">
        <v>162</v>
      </c>
      <c r="K28" s="319" t="s">
        <v>811</v>
      </c>
      <c r="L28" s="310" t="s">
        <v>254</v>
      </c>
      <c r="M28" s="310" t="s">
        <v>810</v>
      </c>
      <c r="N28" s="374"/>
      <c r="R28" s="12" t="str">
        <f>IF(OR(J28='Drop downs'!$G$7,J28='Drop downs'!$G$5), B28&amp;": "&amp;K28&amp;CHAR(10),"")</f>
        <v xml:space="preserve">IIA4: This alternative requires conversions to ensure all homes are dual aspect, with privacy, daylight and exposure to external noise. These factors will contribute to ensuring the health and wellbeing of residents is maintained. The focusing of development in areas with a higher PTAL score (3-6), which could indirectly help to ensure future residents are able to utilise active travel such as cycling.  However, it is currently unknown which areas of the Borough Alternative 6 would apply to and consequently if these areas have good access to services and facilities. Therefore an uncertain effect has been recorded. 
</v>
      </c>
      <c r="S28" s="12" t="str">
        <f>IF(J28='Drop downs'!$G$2,B28&amp;": "&amp;K28&amp;"
"," ")</f>
        <v xml:space="preserve"> </v>
      </c>
      <c r="T28" s="12" t="str">
        <f>IF(E28='Drop downs'!$B$6,B28&amp;": "&amp;K28&amp;"","")</f>
        <v/>
      </c>
      <c r="U28" t="str">
        <f>IF(M28&gt;0,B28&amp;":"&amp;M28&amp;"
","")</f>
        <v xml:space="preserve">IIA4:The inclusion of accessibility as a consideration for the application of proposed Policy HO2/Alternative 6 could help to ensure a potential positive outcome for IIA3. Further details from the Harrow planning officers could help to mitigate the uncertain effect identified. 
</v>
      </c>
      <c r="V28" t="str">
        <f>IF(N28&gt;0,B28&amp;":"&amp;N28&amp;"
","")</f>
        <v/>
      </c>
    </row>
    <row r="29" spans="1:22" ht="29" x14ac:dyDescent="0.35">
      <c r="A29" s="317"/>
      <c r="B29" s="308"/>
      <c r="C29" s="83" t="s">
        <v>345</v>
      </c>
      <c r="D29" s="3" t="s">
        <v>250</v>
      </c>
      <c r="E29" s="298"/>
      <c r="F29" s="298"/>
      <c r="G29" s="298"/>
      <c r="H29" s="298"/>
      <c r="I29" s="298"/>
      <c r="J29" s="298"/>
      <c r="K29" s="236"/>
      <c r="L29" s="298"/>
      <c r="M29" s="298"/>
      <c r="N29" s="375"/>
      <c r="R29" s="12"/>
      <c r="S29" s="12"/>
      <c r="T29" s="12"/>
    </row>
    <row r="30" spans="1:22" x14ac:dyDescent="0.35">
      <c r="A30" s="317"/>
      <c r="B30" s="308"/>
      <c r="C30" s="83" t="s">
        <v>346</v>
      </c>
      <c r="D30" s="3" t="s">
        <v>250</v>
      </c>
      <c r="E30" s="298"/>
      <c r="F30" s="298"/>
      <c r="G30" s="298"/>
      <c r="H30" s="298"/>
      <c r="I30" s="298"/>
      <c r="J30" s="298"/>
      <c r="K30" s="236"/>
      <c r="L30" s="298"/>
      <c r="M30" s="298"/>
      <c r="N30" s="375"/>
      <c r="R30" s="12"/>
      <c r="S30" s="12"/>
      <c r="T30" s="12"/>
    </row>
    <row r="31" spans="1:22" ht="30" customHeight="1" x14ac:dyDescent="0.35">
      <c r="A31" s="317"/>
      <c r="B31" s="308"/>
      <c r="C31" s="83" t="s">
        <v>347</v>
      </c>
      <c r="D31" s="3" t="s">
        <v>254</v>
      </c>
      <c r="E31" s="298"/>
      <c r="F31" s="298"/>
      <c r="G31" s="298"/>
      <c r="H31" s="298"/>
      <c r="I31" s="298"/>
      <c r="J31" s="298"/>
      <c r="K31" s="236"/>
      <c r="L31" s="298"/>
      <c r="M31" s="298"/>
      <c r="N31" s="375"/>
      <c r="R31" s="12"/>
      <c r="S31" s="12"/>
      <c r="T31" s="12"/>
    </row>
    <row r="32" spans="1:22" x14ac:dyDescent="0.35">
      <c r="A32" s="317"/>
      <c r="B32" s="308"/>
      <c r="C32" s="83" t="s">
        <v>348</v>
      </c>
      <c r="D32" s="3" t="s">
        <v>254</v>
      </c>
      <c r="E32" s="298"/>
      <c r="F32" s="298"/>
      <c r="G32" s="298"/>
      <c r="H32" s="298"/>
      <c r="I32" s="298"/>
      <c r="J32" s="298"/>
      <c r="K32" s="236"/>
      <c r="L32" s="298"/>
      <c r="M32" s="298"/>
      <c r="N32" s="375"/>
      <c r="R32" s="12"/>
      <c r="S32" s="12"/>
      <c r="T32" s="12"/>
    </row>
    <row r="33" spans="1:22" x14ac:dyDescent="0.35">
      <c r="A33" s="317"/>
      <c r="B33" s="308"/>
      <c r="C33" s="83" t="s">
        <v>349</v>
      </c>
      <c r="D33" s="3" t="s">
        <v>254</v>
      </c>
      <c r="E33" s="298"/>
      <c r="F33" s="298"/>
      <c r="G33" s="298"/>
      <c r="H33" s="298"/>
      <c r="I33" s="298"/>
      <c r="J33" s="298"/>
      <c r="K33" s="236"/>
      <c r="L33" s="298"/>
      <c r="M33" s="298"/>
      <c r="N33" s="375"/>
      <c r="R33" s="12"/>
      <c r="S33" s="12"/>
      <c r="T33" s="12"/>
    </row>
    <row r="34" spans="1:22" x14ac:dyDescent="0.35">
      <c r="A34" s="317"/>
      <c r="B34" s="308"/>
      <c r="C34" s="83" t="s">
        <v>350</v>
      </c>
      <c r="D34" s="3" t="s">
        <v>254</v>
      </c>
      <c r="E34" s="298"/>
      <c r="F34" s="298"/>
      <c r="G34" s="298"/>
      <c r="H34" s="298"/>
      <c r="I34" s="298"/>
      <c r="J34" s="298"/>
      <c r="K34" s="236"/>
      <c r="L34" s="298"/>
      <c r="M34" s="298"/>
      <c r="N34" s="375"/>
      <c r="R34" s="12"/>
      <c r="S34" s="12"/>
      <c r="T34" s="12"/>
    </row>
    <row r="35" spans="1:22" ht="47.25" customHeight="1" thickBot="1" x14ac:dyDescent="0.4">
      <c r="A35" s="322"/>
      <c r="B35" s="309"/>
      <c r="C35" s="93" t="s">
        <v>351</v>
      </c>
      <c r="D35" s="80" t="s">
        <v>254</v>
      </c>
      <c r="E35" s="299"/>
      <c r="F35" s="299"/>
      <c r="G35" s="299"/>
      <c r="H35" s="299"/>
      <c r="I35" s="299"/>
      <c r="J35" s="299"/>
      <c r="K35" s="301"/>
      <c r="L35" s="299"/>
      <c r="M35" s="299"/>
      <c r="N35" s="376"/>
      <c r="R35" s="12"/>
      <c r="S35" s="12"/>
      <c r="T35" s="12"/>
    </row>
    <row r="36" spans="1:22" x14ac:dyDescent="0.35">
      <c r="A36" s="316" t="s">
        <v>352</v>
      </c>
      <c r="B36" s="307" t="s">
        <v>120</v>
      </c>
      <c r="C36" s="79" t="s">
        <v>353</v>
      </c>
      <c r="D36" s="79" t="s">
        <v>250</v>
      </c>
      <c r="E36" s="310" t="s">
        <v>418</v>
      </c>
      <c r="F36" s="310" t="s">
        <v>441</v>
      </c>
      <c r="G36" s="310" t="s">
        <v>519</v>
      </c>
      <c r="H36" s="310" t="s">
        <v>477</v>
      </c>
      <c r="I36" s="310" t="s">
        <v>436</v>
      </c>
      <c r="J36" s="310" t="s">
        <v>154</v>
      </c>
      <c r="K36" s="319" t="s">
        <v>812</v>
      </c>
      <c r="L36" s="310" t="s">
        <v>254</v>
      </c>
      <c r="M36" s="319"/>
      <c r="N36" s="374"/>
      <c r="R36" s="12" t="str">
        <f>IF(OR(J36='Drop downs'!$G$7,J36='Drop downs'!$G$5), B36&amp;": "&amp;K36&amp;CHAR(10),"")</f>
        <v/>
      </c>
      <c r="S36" s="12" t="str">
        <f>IF(J36='Drop downs'!$G$2,B36&amp;": "&amp;K36&amp;"
"," ")</f>
        <v xml:space="preserve">IIA5: Alterative 6 would guide development throughout the Borough, ensuring that the conversion of homes into multiple dwellings occurring in optimal locations, whilst other areas are protected as areas for family sized homes.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A potential significant positive effect has been identified, although it is noted that this is of low magnitude due to the relative proportion of conversions out of the total residential development.
</v>
      </c>
      <c r="T36" s="12" t="str">
        <f>IF(E36='Drop downs'!$B$6,B36&amp;": "&amp;K36&amp;"","")</f>
        <v/>
      </c>
      <c r="U36" t="str">
        <f>IF(M36&gt;0,B36&amp;":"&amp;M36&amp;"
","")</f>
        <v/>
      </c>
      <c r="V36" t="str">
        <f>IF(N36&gt;0,B36&amp;":"&amp;N36&amp;"
","")</f>
        <v/>
      </c>
    </row>
    <row r="37" spans="1:22" ht="29" x14ac:dyDescent="0.35">
      <c r="A37" s="317"/>
      <c r="B37" s="308"/>
      <c r="C37" s="3" t="s">
        <v>354</v>
      </c>
      <c r="D37" s="3" t="s">
        <v>250</v>
      </c>
      <c r="E37" s="298"/>
      <c r="F37" s="298"/>
      <c r="G37" s="298"/>
      <c r="H37" s="298"/>
      <c r="I37" s="298"/>
      <c r="J37" s="298"/>
      <c r="K37" s="236"/>
      <c r="L37" s="298"/>
      <c r="M37" s="236"/>
      <c r="N37" s="375"/>
      <c r="R37" s="12"/>
      <c r="S37" s="12"/>
      <c r="T37" s="12"/>
    </row>
    <row r="38" spans="1:22" x14ac:dyDescent="0.35">
      <c r="A38" s="317"/>
      <c r="B38" s="308"/>
      <c r="C38" s="3" t="s">
        <v>355</v>
      </c>
      <c r="D38" s="3" t="s">
        <v>254</v>
      </c>
      <c r="E38" s="298"/>
      <c r="F38" s="298"/>
      <c r="G38" s="298"/>
      <c r="H38" s="298"/>
      <c r="I38" s="298"/>
      <c r="J38" s="298"/>
      <c r="K38" s="236"/>
      <c r="L38" s="298"/>
      <c r="M38" s="236"/>
      <c r="N38" s="375"/>
      <c r="R38" s="12"/>
      <c r="S38" s="12"/>
      <c r="T38" s="12"/>
    </row>
    <row r="39" spans="1:22" ht="29" x14ac:dyDescent="0.35">
      <c r="A39" s="317"/>
      <c r="B39" s="308"/>
      <c r="C39" s="3" t="s">
        <v>356</v>
      </c>
      <c r="D39" s="3" t="s">
        <v>254</v>
      </c>
      <c r="E39" s="298"/>
      <c r="F39" s="298"/>
      <c r="G39" s="298"/>
      <c r="H39" s="298"/>
      <c r="I39" s="298"/>
      <c r="J39" s="298"/>
      <c r="K39" s="236"/>
      <c r="L39" s="298"/>
      <c r="M39" s="236"/>
      <c r="N39" s="375"/>
      <c r="R39" s="12"/>
      <c r="S39" s="12"/>
      <c r="T39" s="12"/>
    </row>
    <row r="40" spans="1:22" ht="43.5" x14ac:dyDescent="0.35">
      <c r="A40" s="317"/>
      <c r="B40" s="308"/>
      <c r="C40" s="3" t="s">
        <v>357</v>
      </c>
      <c r="D40" s="3" t="s">
        <v>250</v>
      </c>
      <c r="E40" s="298"/>
      <c r="F40" s="298"/>
      <c r="G40" s="298"/>
      <c r="H40" s="298"/>
      <c r="I40" s="298"/>
      <c r="J40" s="298"/>
      <c r="K40" s="236"/>
      <c r="L40" s="298"/>
      <c r="M40" s="236"/>
      <c r="N40" s="375"/>
      <c r="R40" s="12"/>
      <c r="S40" s="12"/>
      <c r="T40" s="12"/>
    </row>
    <row r="41" spans="1:22" ht="75" customHeight="1" thickBot="1" x14ac:dyDescent="0.4">
      <c r="A41" s="322"/>
      <c r="B41" s="309"/>
      <c r="C41" s="80" t="s">
        <v>358</v>
      </c>
      <c r="D41" s="80" t="s">
        <v>250</v>
      </c>
      <c r="E41" s="299"/>
      <c r="F41" s="299"/>
      <c r="G41" s="299"/>
      <c r="H41" s="299"/>
      <c r="I41" s="299"/>
      <c r="J41" s="299"/>
      <c r="K41" s="301"/>
      <c r="L41" s="299"/>
      <c r="M41" s="301"/>
      <c r="N41" s="376"/>
      <c r="R41" s="12"/>
      <c r="S41" s="12"/>
      <c r="T41" s="12"/>
    </row>
    <row r="42" spans="1:22" ht="29" x14ac:dyDescent="0.35">
      <c r="A42" s="316" t="s">
        <v>359</v>
      </c>
      <c r="B42" s="307" t="s">
        <v>121</v>
      </c>
      <c r="C42" s="79" t="s">
        <v>360</v>
      </c>
      <c r="D42" s="79" t="s">
        <v>250</v>
      </c>
      <c r="E42" s="310" t="s">
        <v>432</v>
      </c>
      <c r="F42" s="310" t="s">
        <v>419</v>
      </c>
      <c r="G42" s="310" t="s">
        <v>424</v>
      </c>
      <c r="H42" s="310" t="s">
        <v>421</v>
      </c>
      <c r="I42" s="310" t="s">
        <v>436</v>
      </c>
      <c r="J42" s="310" t="s">
        <v>162</v>
      </c>
      <c r="K42" s="319" t="s">
        <v>813</v>
      </c>
      <c r="L42" s="310" t="s">
        <v>254</v>
      </c>
      <c r="M42" s="319" t="s">
        <v>814</v>
      </c>
      <c r="N42" s="374"/>
      <c r="R42" s="12" t="str">
        <f>IF(OR(J42='Drop downs'!$G$7,J42='Drop downs'!$G$5), B42&amp;": "&amp;K42&amp;CHAR(10),"")</f>
        <v xml:space="preserve">IIA6: Whilst this policy will not directly increase public or active travel routes, the focussing of development in areas with higher PTAL scores and intensification of development in areas which are most accessible could indirectly assist in increasing sustainable travel habits of future residents. However, the precise locations towards which development would be focused by Alterative 6 are not yet known, hence an uncertain effect has been recorded. 
</v>
      </c>
      <c r="S42" s="12" t="str">
        <f>IF(J42='Drop downs'!$G$2,B42&amp;": "&amp;K42&amp;"
"," ")</f>
        <v xml:space="preserve"> </v>
      </c>
      <c r="T42" s="12" t="str">
        <f>IF(E42='Drop downs'!$B$6,B42&amp;": "&amp;K42&amp;"","")</f>
        <v/>
      </c>
      <c r="U42" t="str">
        <f>IF(M42&gt;0,B42&amp;":"&amp;M42&amp;"
","")</f>
        <v xml:space="preserve">IIA6:Further details of the locations for focussing the redevelopment of larger homes could help to mitigate the uncertain effect identified. 
</v>
      </c>
      <c r="V42" t="str">
        <f>IF(N42&gt;0,B42&amp;":"&amp;N42&amp;"
","")</f>
        <v/>
      </c>
    </row>
    <row r="43" spans="1:22" ht="30" customHeight="1" x14ac:dyDescent="0.35">
      <c r="A43" s="317"/>
      <c r="B43" s="308"/>
      <c r="C43" s="3" t="s">
        <v>361</v>
      </c>
      <c r="D43" s="3" t="s">
        <v>250</v>
      </c>
      <c r="E43" s="298"/>
      <c r="F43" s="298"/>
      <c r="G43" s="298"/>
      <c r="H43" s="298"/>
      <c r="I43" s="298"/>
      <c r="J43" s="298"/>
      <c r="K43" s="236"/>
      <c r="L43" s="298"/>
      <c r="M43" s="236"/>
      <c r="N43" s="375"/>
      <c r="R43" s="12"/>
      <c r="S43" s="12"/>
      <c r="T43" s="12"/>
    </row>
    <row r="44" spans="1:22" x14ac:dyDescent="0.35">
      <c r="A44" s="317"/>
      <c r="B44" s="308"/>
      <c r="C44" s="3" t="s">
        <v>362</v>
      </c>
      <c r="D44" s="3" t="s">
        <v>254</v>
      </c>
      <c r="E44" s="298"/>
      <c r="F44" s="298"/>
      <c r="G44" s="298"/>
      <c r="H44" s="298"/>
      <c r="I44" s="298"/>
      <c r="J44" s="298"/>
      <c r="K44" s="236"/>
      <c r="L44" s="298"/>
      <c r="M44" s="236"/>
      <c r="N44" s="375"/>
      <c r="R44" s="12"/>
      <c r="S44" s="12"/>
      <c r="T44" s="12"/>
    </row>
    <row r="45" spans="1:22" x14ac:dyDescent="0.35">
      <c r="A45" s="317"/>
      <c r="B45" s="308"/>
      <c r="C45" s="3" t="s">
        <v>363</v>
      </c>
      <c r="D45" s="3" t="s">
        <v>254</v>
      </c>
      <c r="E45" s="298"/>
      <c r="F45" s="298"/>
      <c r="G45" s="298"/>
      <c r="H45" s="298"/>
      <c r="I45" s="298"/>
      <c r="J45" s="298"/>
      <c r="K45" s="236"/>
      <c r="L45" s="298"/>
      <c r="M45" s="236"/>
      <c r="N45" s="375"/>
      <c r="R45" s="12"/>
      <c r="S45" s="12"/>
      <c r="T45" s="12"/>
    </row>
    <row r="46" spans="1:22" ht="44.5" customHeight="1" thickBot="1" x14ac:dyDescent="0.4">
      <c r="A46" s="322"/>
      <c r="B46" s="309"/>
      <c r="C46" s="80" t="s">
        <v>364</v>
      </c>
      <c r="D46" s="80" t="s">
        <v>254</v>
      </c>
      <c r="E46" s="299"/>
      <c r="F46" s="299"/>
      <c r="G46" s="299"/>
      <c r="H46" s="299"/>
      <c r="I46" s="299"/>
      <c r="J46" s="299"/>
      <c r="K46" s="301"/>
      <c r="L46" s="299"/>
      <c r="M46" s="301"/>
      <c r="N46" s="376"/>
      <c r="R46" s="12"/>
      <c r="S46" s="12"/>
      <c r="T46" s="12"/>
    </row>
    <row r="47" spans="1:22" ht="43.5" x14ac:dyDescent="0.35">
      <c r="A47" s="316" t="s">
        <v>365</v>
      </c>
      <c r="B47" s="307" t="s">
        <v>122</v>
      </c>
      <c r="C47" s="79" t="s">
        <v>366</v>
      </c>
      <c r="D47" s="79" t="s">
        <v>250</v>
      </c>
      <c r="E47" s="310" t="s">
        <v>432</v>
      </c>
      <c r="F47" s="310" t="s">
        <v>441</v>
      </c>
      <c r="G47" s="310" t="s">
        <v>519</v>
      </c>
      <c r="H47" s="310" t="s">
        <v>477</v>
      </c>
      <c r="I47" s="310" t="s">
        <v>436</v>
      </c>
      <c r="J47" s="310" t="s">
        <v>157</v>
      </c>
      <c r="K47" s="319" t="s">
        <v>815</v>
      </c>
      <c r="L47" s="310" t="s">
        <v>254</v>
      </c>
      <c r="M47" s="319"/>
      <c r="N47" s="374"/>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22"/>
      <c r="B48" s="309"/>
      <c r="C48" s="80" t="s">
        <v>367</v>
      </c>
      <c r="D48" s="80" t="s">
        <v>254</v>
      </c>
      <c r="E48" s="299"/>
      <c r="F48" s="299"/>
      <c r="G48" s="299"/>
      <c r="H48" s="299"/>
      <c r="I48" s="299"/>
      <c r="J48" s="299"/>
      <c r="K48" s="301"/>
      <c r="L48" s="299"/>
      <c r="M48" s="301"/>
      <c r="N48" s="376"/>
      <c r="R48" s="12"/>
      <c r="S48" s="12"/>
      <c r="T48" s="12"/>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752</v>
      </c>
      <c r="L49" s="310" t="s">
        <v>254</v>
      </c>
      <c r="M49" s="319"/>
      <c r="N49" s="374"/>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17"/>
      <c r="B50" s="308"/>
      <c r="C50" s="24" t="s">
        <v>370</v>
      </c>
      <c r="D50" s="24" t="s">
        <v>250</v>
      </c>
      <c r="E50" s="298"/>
      <c r="F50" s="298"/>
      <c r="G50" s="298"/>
      <c r="H50" s="298"/>
      <c r="I50" s="298"/>
      <c r="J50" s="298"/>
      <c r="K50" s="236"/>
      <c r="L50" s="298"/>
      <c r="M50" s="236"/>
      <c r="N50" s="375"/>
      <c r="R50" s="12"/>
      <c r="S50" s="12"/>
      <c r="T50" s="12"/>
    </row>
    <row r="51" spans="1:22" x14ac:dyDescent="0.35">
      <c r="A51" s="317"/>
      <c r="B51" s="308"/>
      <c r="C51" s="97" t="s">
        <v>371</v>
      </c>
      <c r="D51" s="24" t="s">
        <v>254</v>
      </c>
      <c r="E51" s="298"/>
      <c r="F51" s="298"/>
      <c r="G51" s="298"/>
      <c r="H51" s="298"/>
      <c r="I51" s="298"/>
      <c r="J51" s="298"/>
      <c r="K51" s="236"/>
      <c r="L51" s="298"/>
      <c r="M51" s="236"/>
      <c r="N51" s="375"/>
      <c r="R51" s="12"/>
      <c r="S51" s="12"/>
      <c r="T51" s="12"/>
    </row>
    <row r="52" spans="1:22" x14ac:dyDescent="0.35">
      <c r="A52" s="317"/>
      <c r="B52" s="308"/>
      <c r="C52" s="24" t="s">
        <v>372</v>
      </c>
      <c r="D52" s="24" t="s">
        <v>254</v>
      </c>
      <c r="E52" s="298"/>
      <c r="F52" s="298"/>
      <c r="G52" s="298"/>
      <c r="H52" s="298"/>
      <c r="I52" s="298"/>
      <c r="J52" s="298"/>
      <c r="K52" s="236"/>
      <c r="L52" s="298"/>
      <c r="M52" s="236"/>
      <c r="N52" s="375"/>
      <c r="R52" s="12"/>
      <c r="S52" s="12"/>
      <c r="T52" s="12"/>
    </row>
    <row r="53" spans="1:22" ht="37.5" customHeight="1" thickBot="1" x14ac:dyDescent="0.4">
      <c r="A53" s="322"/>
      <c r="B53" s="309"/>
      <c r="C53" s="88" t="s">
        <v>373</v>
      </c>
      <c r="D53" s="88" t="s">
        <v>250</v>
      </c>
      <c r="E53" s="299"/>
      <c r="F53" s="299"/>
      <c r="G53" s="299"/>
      <c r="H53" s="299"/>
      <c r="I53" s="299"/>
      <c r="J53" s="299"/>
      <c r="K53" s="301"/>
      <c r="L53" s="299"/>
      <c r="M53" s="301"/>
      <c r="N53" s="376"/>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675</v>
      </c>
      <c r="L54" s="310" t="s">
        <v>254</v>
      </c>
      <c r="M54" s="319"/>
      <c r="N54" s="374"/>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6"/>
      <c r="N55" s="375"/>
      <c r="R55" s="12"/>
      <c r="S55" s="12"/>
      <c r="T55" s="12"/>
    </row>
    <row r="56" spans="1:22" ht="29.5" thickBot="1" x14ac:dyDescent="0.4">
      <c r="A56" s="322"/>
      <c r="B56" s="309"/>
      <c r="C56" s="90" t="s">
        <v>377</v>
      </c>
      <c r="D56" s="88" t="s">
        <v>254</v>
      </c>
      <c r="E56" s="299"/>
      <c r="F56" s="299"/>
      <c r="G56" s="299"/>
      <c r="H56" s="299"/>
      <c r="I56" s="299"/>
      <c r="J56" s="299"/>
      <c r="K56" s="301"/>
      <c r="L56" s="299"/>
      <c r="M56" s="301"/>
      <c r="N56" s="376"/>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675</v>
      </c>
      <c r="L57" s="310" t="s">
        <v>254</v>
      </c>
      <c r="M57" s="319"/>
      <c r="N57" s="374"/>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17"/>
      <c r="B58" s="308"/>
      <c r="C58" s="24" t="s">
        <v>380</v>
      </c>
      <c r="D58" s="24" t="s">
        <v>254</v>
      </c>
      <c r="E58" s="298"/>
      <c r="F58" s="298"/>
      <c r="G58" s="298"/>
      <c r="H58" s="298"/>
      <c r="I58" s="298"/>
      <c r="J58" s="298"/>
      <c r="K58" s="236"/>
      <c r="L58" s="298"/>
      <c r="M58" s="236"/>
      <c r="N58" s="375"/>
      <c r="R58" s="12"/>
      <c r="S58" s="12"/>
      <c r="T58" s="12"/>
    </row>
    <row r="59" spans="1:22" x14ac:dyDescent="0.35">
      <c r="A59" s="317"/>
      <c r="B59" s="308"/>
      <c r="C59" s="24" t="s">
        <v>381</v>
      </c>
      <c r="D59" s="24" t="s">
        <v>254</v>
      </c>
      <c r="E59" s="298"/>
      <c r="F59" s="298"/>
      <c r="G59" s="298"/>
      <c r="H59" s="298"/>
      <c r="I59" s="298"/>
      <c r="J59" s="298"/>
      <c r="K59" s="236"/>
      <c r="L59" s="298"/>
      <c r="M59" s="236"/>
      <c r="N59" s="375"/>
      <c r="R59" s="12"/>
      <c r="S59" s="12"/>
      <c r="T59" s="12"/>
    </row>
    <row r="60" spans="1:22" x14ac:dyDescent="0.35">
      <c r="A60" s="317"/>
      <c r="B60" s="308"/>
      <c r="C60" s="24" t="s">
        <v>382</v>
      </c>
      <c r="D60" s="24" t="s">
        <v>254</v>
      </c>
      <c r="E60" s="298"/>
      <c r="F60" s="298"/>
      <c r="G60" s="298"/>
      <c r="H60" s="298"/>
      <c r="I60" s="298"/>
      <c r="J60" s="298"/>
      <c r="K60" s="236"/>
      <c r="L60" s="298"/>
      <c r="M60" s="236"/>
      <c r="N60" s="375"/>
      <c r="R60" s="12"/>
      <c r="S60" s="12"/>
      <c r="T60" s="12"/>
    </row>
    <row r="61" spans="1:22" x14ac:dyDescent="0.35">
      <c r="A61" s="317"/>
      <c r="B61" s="308"/>
      <c r="C61" s="24" t="s">
        <v>383</v>
      </c>
      <c r="D61" s="24" t="s">
        <v>254</v>
      </c>
      <c r="E61" s="298"/>
      <c r="F61" s="298"/>
      <c r="G61" s="298"/>
      <c r="H61" s="298"/>
      <c r="I61" s="298"/>
      <c r="J61" s="298"/>
      <c r="K61" s="236"/>
      <c r="L61" s="298"/>
      <c r="M61" s="236"/>
      <c r="N61" s="375"/>
      <c r="R61" s="12"/>
      <c r="S61" s="12"/>
      <c r="T61" s="12"/>
    </row>
    <row r="62" spans="1:22" x14ac:dyDescent="0.35">
      <c r="A62" s="317"/>
      <c r="B62" s="308"/>
      <c r="C62" s="24" t="s">
        <v>384</v>
      </c>
      <c r="D62" s="24" t="s">
        <v>254</v>
      </c>
      <c r="E62" s="298"/>
      <c r="F62" s="298"/>
      <c r="G62" s="298"/>
      <c r="H62" s="298"/>
      <c r="I62" s="298"/>
      <c r="J62" s="298"/>
      <c r="K62" s="236"/>
      <c r="L62" s="298"/>
      <c r="M62" s="236"/>
      <c r="N62" s="375"/>
      <c r="R62" s="12"/>
      <c r="S62" s="12"/>
      <c r="T62" s="12"/>
    </row>
    <row r="63" spans="1:22" ht="29" x14ac:dyDescent="0.35">
      <c r="A63" s="317"/>
      <c r="B63" s="308"/>
      <c r="C63" s="24" t="s">
        <v>385</v>
      </c>
      <c r="D63" s="24" t="s">
        <v>254</v>
      </c>
      <c r="E63" s="298"/>
      <c r="F63" s="298"/>
      <c r="G63" s="298"/>
      <c r="H63" s="298"/>
      <c r="I63" s="298"/>
      <c r="J63" s="298"/>
      <c r="K63" s="236"/>
      <c r="L63" s="298"/>
      <c r="M63" s="236"/>
      <c r="N63" s="375"/>
      <c r="R63" s="12"/>
      <c r="S63" s="12"/>
      <c r="T63" s="12"/>
    </row>
    <row r="64" spans="1:22" ht="15" thickBot="1" x14ac:dyDescent="0.4">
      <c r="A64" s="322"/>
      <c r="B64" s="309"/>
      <c r="C64" s="88" t="s">
        <v>386</v>
      </c>
      <c r="D64" s="88" t="s">
        <v>254</v>
      </c>
      <c r="E64" s="299"/>
      <c r="F64" s="299"/>
      <c r="G64" s="299"/>
      <c r="H64" s="299"/>
      <c r="I64" s="299"/>
      <c r="J64" s="299"/>
      <c r="K64" s="301"/>
      <c r="L64" s="299"/>
      <c r="M64" s="301"/>
      <c r="N64" s="376"/>
      <c r="R64" s="12"/>
      <c r="S64" s="12"/>
      <c r="T64" s="12"/>
    </row>
    <row r="65" spans="1:22" x14ac:dyDescent="0.35">
      <c r="A65" s="316" t="s">
        <v>387</v>
      </c>
      <c r="B65" s="307" t="s">
        <v>126</v>
      </c>
      <c r="C65" s="85" t="s">
        <v>452</v>
      </c>
      <c r="D65" s="86" t="s">
        <v>254</v>
      </c>
      <c r="E65" s="310" t="s">
        <v>432</v>
      </c>
      <c r="F65" s="310" t="s">
        <v>441</v>
      </c>
      <c r="G65" s="310" t="s">
        <v>424</v>
      </c>
      <c r="H65" s="310" t="s">
        <v>477</v>
      </c>
      <c r="I65" s="310" t="s">
        <v>436</v>
      </c>
      <c r="J65" s="310" t="s">
        <v>157</v>
      </c>
      <c r="K65" s="319" t="s">
        <v>816</v>
      </c>
      <c r="L65" s="310" t="s">
        <v>254</v>
      </c>
      <c r="M65" s="319"/>
      <c r="N65" s="374" t="s">
        <v>741</v>
      </c>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xml:space="preserve">IIA11:The addition of explicit text which requires the consideration of the local historic environment could help to further improve the score for IIA13. 
</v>
      </c>
    </row>
    <row r="66" spans="1:22" x14ac:dyDescent="0.35">
      <c r="A66" s="317"/>
      <c r="B66" s="308"/>
      <c r="C66" s="83" t="s">
        <v>389</v>
      </c>
      <c r="D66" s="24" t="s">
        <v>254</v>
      </c>
      <c r="E66" s="298"/>
      <c r="F66" s="298"/>
      <c r="G66" s="298"/>
      <c r="H66" s="298"/>
      <c r="I66" s="298"/>
      <c r="J66" s="298"/>
      <c r="K66" s="236"/>
      <c r="L66" s="298"/>
      <c r="M66" s="236"/>
      <c r="N66" s="375"/>
      <c r="R66" s="12"/>
      <c r="S66" s="12"/>
      <c r="T66" s="12"/>
    </row>
    <row r="67" spans="1:22" ht="29" x14ac:dyDescent="0.35">
      <c r="A67" s="317"/>
      <c r="B67" s="308"/>
      <c r="C67" s="83" t="s">
        <v>390</v>
      </c>
      <c r="D67" s="24"/>
      <c r="E67" s="298"/>
      <c r="F67" s="298"/>
      <c r="G67" s="298"/>
      <c r="H67" s="298"/>
      <c r="I67" s="298"/>
      <c r="J67" s="298"/>
      <c r="K67" s="236"/>
      <c r="L67" s="298"/>
      <c r="M67" s="236"/>
      <c r="N67" s="375"/>
      <c r="R67" s="12"/>
      <c r="S67" s="12"/>
      <c r="T67" s="12"/>
    </row>
    <row r="68" spans="1:22" x14ac:dyDescent="0.35">
      <c r="A68" s="317"/>
      <c r="B68" s="308"/>
      <c r="C68" s="83" t="s">
        <v>391</v>
      </c>
      <c r="D68" s="24" t="s">
        <v>254</v>
      </c>
      <c r="E68" s="298"/>
      <c r="F68" s="298"/>
      <c r="G68" s="298"/>
      <c r="H68" s="298"/>
      <c r="I68" s="298"/>
      <c r="J68" s="298"/>
      <c r="K68" s="236"/>
      <c r="L68" s="298"/>
      <c r="M68" s="236"/>
      <c r="N68" s="375"/>
      <c r="R68" s="12"/>
      <c r="S68" s="12"/>
      <c r="T68" s="12"/>
    </row>
    <row r="69" spans="1:22" x14ac:dyDescent="0.35">
      <c r="A69" s="317"/>
      <c r="B69" s="308"/>
      <c r="C69" s="83" t="s">
        <v>454</v>
      </c>
      <c r="D69" s="24" t="s">
        <v>254</v>
      </c>
      <c r="E69" s="298"/>
      <c r="F69" s="298"/>
      <c r="G69" s="298"/>
      <c r="H69" s="298"/>
      <c r="I69" s="298"/>
      <c r="J69" s="298"/>
      <c r="K69" s="236"/>
      <c r="L69" s="298"/>
      <c r="M69" s="236"/>
      <c r="N69" s="375"/>
      <c r="R69" s="12"/>
      <c r="S69" s="12"/>
      <c r="T69" s="12"/>
    </row>
    <row r="70" spans="1:22" x14ac:dyDescent="0.35">
      <c r="A70" s="317"/>
      <c r="B70" s="308"/>
      <c r="C70" s="83" t="s">
        <v>393</v>
      </c>
      <c r="D70" s="24" t="s">
        <v>254</v>
      </c>
      <c r="E70" s="298"/>
      <c r="F70" s="298"/>
      <c r="G70" s="298"/>
      <c r="H70" s="298"/>
      <c r="I70" s="298"/>
      <c r="J70" s="298"/>
      <c r="K70" s="236"/>
      <c r="L70" s="298"/>
      <c r="M70" s="236"/>
      <c r="N70" s="375"/>
      <c r="R70" s="12"/>
      <c r="S70" s="12"/>
      <c r="T70" s="12"/>
    </row>
    <row r="71" spans="1:22" ht="15" thickBot="1" x14ac:dyDescent="0.4">
      <c r="A71" s="322"/>
      <c r="B71" s="309"/>
      <c r="C71" s="93" t="s">
        <v>394</v>
      </c>
      <c r="D71" s="88" t="s">
        <v>254</v>
      </c>
      <c r="E71" s="299"/>
      <c r="F71" s="299"/>
      <c r="G71" s="299"/>
      <c r="H71" s="299"/>
      <c r="I71" s="299"/>
      <c r="J71" s="299"/>
      <c r="K71" s="301"/>
      <c r="L71" s="299"/>
      <c r="M71" s="301"/>
      <c r="N71" s="376"/>
      <c r="R71" s="12"/>
      <c r="S71" s="12"/>
      <c r="T71" s="12"/>
    </row>
    <row r="72" spans="1:22" x14ac:dyDescent="0.35">
      <c r="A72" s="316" t="s">
        <v>395</v>
      </c>
      <c r="B72" s="307" t="s">
        <v>127</v>
      </c>
      <c r="C72" s="85" t="s">
        <v>396</v>
      </c>
      <c r="D72" s="86" t="s">
        <v>250</v>
      </c>
      <c r="E72" s="310" t="s">
        <v>418</v>
      </c>
      <c r="F72" s="310" t="s">
        <v>441</v>
      </c>
      <c r="G72" s="310" t="s">
        <v>424</v>
      </c>
      <c r="H72" s="310" t="s">
        <v>477</v>
      </c>
      <c r="I72" s="310" t="s">
        <v>436</v>
      </c>
      <c r="J72" s="310" t="s">
        <v>157</v>
      </c>
      <c r="K72" s="311" t="s">
        <v>817</v>
      </c>
      <c r="L72" s="310" t="s">
        <v>254</v>
      </c>
      <c r="M72" s="319"/>
      <c r="N72" s="374"/>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17"/>
      <c r="B73" s="308"/>
      <c r="C73" s="83" t="s">
        <v>397</v>
      </c>
      <c r="D73" s="24" t="s">
        <v>250</v>
      </c>
      <c r="E73" s="298"/>
      <c r="F73" s="298"/>
      <c r="G73" s="298"/>
      <c r="H73" s="298"/>
      <c r="I73" s="298"/>
      <c r="J73" s="298"/>
      <c r="K73" s="312"/>
      <c r="L73" s="298"/>
      <c r="M73" s="236"/>
      <c r="N73" s="375"/>
      <c r="R73" s="12"/>
      <c r="S73" s="12"/>
      <c r="T73" s="12"/>
    </row>
    <row r="74" spans="1:22" ht="32.25" customHeight="1" x14ac:dyDescent="0.35">
      <c r="A74" s="317"/>
      <c r="B74" s="308"/>
      <c r="C74" s="83" t="s">
        <v>398</v>
      </c>
      <c r="D74" s="24" t="s">
        <v>254</v>
      </c>
      <c r="E74" s="298"/>
      <c r="F74" s="298"/>
      <c r="G74" s="298"/>
      <c r="H74" s="298"/>
      <c r="I74" s="298"/>
      <c r="J74" s="298"/>
      <c r="K74" s="312"/>
      <c r="L74" s="298"/>
      <c r="M74" s="236"/>
      <c r="N74" s="375"/>
      <c r="R74" s="12"/>
      <c r="S74" s="12"/>
      <c r="T74" s="12"/>
    </row>
    <row r="75" spans="1:22" x14ac:dyDescent="0.35">
      <c r="A75" s="317"/>
      <c r="B75" s="308"/>
      <c r="C75" s="83" t="s">
        <v>399</v>
      </c>
      <c r="D75" s="24" t="s">
        <v>254</v>
      </c>
      <c r="E75" s="298"/>
      <c r="F75" s="298"/>
      <c r="G75" s="298"/>
      <c r="H75" s="298"/>
      <c r="I75" s="298"/>
      <c r="J75" s="298"/>
      <c r="K75" s="312"/>
      <c r="L75" s="298"/>
      <c r="M75" s="236"/>
      <c r="N75" s="375"/>
      <c r="R75" s="12"/>
      <c r="S75" s="12"/>
      <c r="T75" s="12"/>
    </row>
    <row r="76" spans="1:22" ht="26.5" customHeight="1" thickBot="1" x14ac:dyDescent="0.4">
      <c r="A76" s="322"/>
      <c r="B76" s="309"/>
      <c r="C76" s="87" t="s">
        <v>400</v>
      </c>
      <c r="D76" s="88" t="s">
        <v>254</v>
      </c>
      <c r="E76" s="299"/>
      <c r="F76" s="299"/>
      <c r="G76" s="299"/>
      <c r="H76" s="299"/>
      <c r="I76" s="299"/>
      <c r="J76" s="299"/>
      <c r="K76" s="313"/>
      <c r="L76" s="299"/>
      <c r="M76" s="301"/>
      <c r="N76" s="376"/>
      <c r="R76" s="12"/>
      <c r="S76" s="12"/>
      <c r="T76" s="12"/>
    </row>
    <row r="77" spans="1:22" x14ac:dyDescent="0.35">
      <c r="A77" s="323" t="s">
        <v>401</v>
      </c>
      <c r="B77" s="307" t="s">
        <v>128</v>
      </c>
      <c r="C77" s="85" t="s">
        <v>402</v>
      </c>
      <c r="D77" s="79" t="s">
        <v>254</v>
      </c>
      <c r="E77" s="310" t="s">
        <v>432</v>
      </c>
      <c r="F77" s="310" t="s">
        <v>441</v>
      </c>
      <c r="G77" s="310" t="s">
        <v>519</v>
      </c>
      <c r="H77" s="310" t="s">
        <v>477</v>
      </c>
      <c r="I77" s="310" t="s">
        <v>436</v>
      </c>
      <c r="J77" s="310" t="s">
        <v>157</v>
      </c>
      <c r="K77" s="319" t="s">
        <v>818</v>
      </c>
      <c r="L77" s="310" t="s">
        <v>254</v>
      </c>
      <c r="M77" s="319"/>
      <c r="N77" s="374"/>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05"/>
      <c r="B78" s="308"/>
      <c r="C78" s="83" t="s">
        <v>403</v>
      </c>
      <c r="D78" s="3" t="s">
        <v>250</v>
      </c>
      <c r="E78" s="298"/>
      <c r="F78" s="298"/>
      <c r="G78" s="298"/>
      <c r="H78" s="298"/>
      <c r="I78" s="298"/>
      <c r="J78" s="298"/>
      <c r="K78" s="236"/>
      <c r="L78" s="298"/>
      <c r="M78" s="236"/>
      <c r="N78" s="375"/>
      <c r="R78" s="12"/>
      <c r="S78" s="12"/>
      <c r="T78" s="12"/>
    </row>
    <row r="79" spans="1:22" x14ac:dyDescent="0.35">
      <c r="A79" s="305"/>
      <c r="B79" s="308"/>
      <c r="C79" s="83" t="s">
        <v>404</v>
      </c>
      <c r="D79" s="3"/>
      <c r="E79" s="298"/>
      <c r="F79" s="298"/>
      <c r="G79" s="298"/>
      <c r="H79" s="298"/>
      <c r="I79" s="298"/>
      <c r="J79" s="298"/>
      <c r="K79" s="236"/>
      <c r="L79" s="298"/>
      <c r="M79" s="236"/>
      <c r="N79" s="375"/>
      <c r="R79" s="12"/>
      <c r="S79" s="12"/>
      <c r="T79" s="12"/>
    </row>
    <row r="80" spans="1:22" x14ac:dyDescent="0.35">
      <c r="A80" s="305"/>
      <c r="B80" s="308"/>
      <c r="C80" s="84" t="s">
        <v>405</v>
      </c>
      <c r="D80" s="3"/>
      <c r="E80" s="298"/>
      <c r="F80" s="298"/>
      <c r="G80" s="298"/>
      <c r="H80" s="298"/>
      <c r="I80" s="298"/>
      <c r="J80" s="298"/>
      <c r="K80" s="236"/>
      <c r="L80" s="298"/>
      <c r="M80" s="236"/>
      <c r="N80" s="375"/>
      <c r="R80" s="12"/>
      <c r="S80" s="12"/>
      <c r="T80" s="12"/>
    </row>
    <row r="81" spans="1:22" ht="29" x14ac:dyDescent="0.35">
      <c r="A81" s="305"/>
      <c r="B81" s="308"/>
      <c r="C81" s="84" t="s">
        <v>406</v>
      </c>
      <c r="D81" s="3"/>
      <c r="E81" s="298"/>
      <c r="F81" s="298"/>
      <c r="G81" s="298"/>
      <c r="H81" s="298"/>
      <c r="I81" s="298"/>
      <c r="J81" s="298"/>
      <c r="K81" s="236"/>
      <c r="L81" s="298"/>
      <c r="M81" s="236"/>
      <c r="N81" s="375"/>
      <c r="R81" s="12"/>
      <c r="S81" s="12"/>
      <c r="T81" s="12"/>
    </row>
    <row r="82" spans="1:22" ht="29" x14ac:dyDescent="0.35">
      <c r="A82" s="305"/>
      <c r="B82" s="308"/>
      <c r="C82" s="84" t="s">
        <v>407</v>
      </c>
      <c r="D82" s="3"/>
      <c r="E82" s="298"/>
      <c r="F82" s="298"/>
      <c r="G82" s="298"/>
      <c r="H82" s="298"/>
      <c r="I82" s="298"/>
      <c r="J82" s="298"/>
      <c r="K82" s="236"/>
      <c r="L82" s="298"/>
      <c r="M82" s="236"/>
      <c r="N82" s="375"/>
      <c r="R82" s="12"/>
      <c r="S82" s="12"/>
      <c r="T82" s="12"/>
    </row>
    <row r="83" spans="1:22" ht="15" thickBot="1" x14ac:dyDescent="0.4">
      <c r="A83" s="306"/>
      <c r="B83" s="309"/>
      <c r="C83" s="90" t="s">
        <v>408</v>
      </c>
      <c r="D83" s="80"/>
      <c r="E83" s="299"/>
      <c r="F83" s="299"/>
      <c r="G83" s="299"/>
      <c r="H83" s="299"/>
      <c r="I83" s="299"/>
      <c r="J83" s="299"/>
      <c r="K83" s="301"/>
      <c r="L83" s="299"/>
      <c r="M83" s="301"/>
      <c r="N83" s="376"/>
      <c r="R83" s="12"/>
      <c r="S83" s="12"/>
      <c r="T83" s="12"/>
    </row>
    <row r="84" spans="1:22" x14ac:dyDescent="0.35">
      <c r="A84" s="323" t="s">
        <v>409</v>
      </c>
      <c r="B84" s="307" t="s">
        <v>129</v>
      </c>
      <c r="C84" s="99" t="s">
        <v>410</v>
      </c>
      <c r="D84" s="79" t="s">
        <v>250</v>
      </c>
      <c r="E84" s="310" t="s">
        <v>418</v>
      </c>
      <c r="F84" s="310" t="s">
        <v>441</v>
      </c>
      <c r="G84" s="310" t="s">
        <v>519</v>
      </c>
      <c r="H84" s="310" t="s">
        <v>477</v>
      </c>
      <c r="I84" s="310" t="s">
        <v>436</v>
      </c>
      <c r="J84" s="310" t="s">
        <v>157</v>
      </c>
      <c r="K84" s="319" t="s">
        <v>819</v>
      </c>
      <c r="L84" s="310" t="s">
        <v>254</v>
      </c>
      <c r="M84" s="319"/>
      <c r="N84" s="374"/>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3" t="s">
        <v>250</v>
      </c>
      <c r="E85" s="298"/>
      <c r="F85" s="298"/>
      <c r="G85" s="298"/>
      <c r="H85" s="298"/>
      <c r="I85" s="298"/>
      <c r="J85" s="298"/>
      <c r="K85" s="236"/>
      <c r="L85" s="298"/>
      <c r="M85" s="236"/>
      <c r="N85" s="375"/>
      <c r="R85" s="12"/>
      <c r="S85" s="12"/>
      <c r="T85" s="12"/>
    </row>
    <row r="86" spans="1:22" x14ac:dyDescent="0.35">
      <c r="A86" s="305"/>
      <c r="B86" s="308"/>
      <c r="C86" s="84" t="s">
        <v>412</v>
      </c>
      <c r="D86" s="3" t="s">
        <v>254</v>
      </c>
      <c r="E86" s="298"/>
      <c r="F86" s="298"/>
      <c r="G86" s="298"/>
      <c r="H86" s="298"/>
      <c r="I86" s="298"/>
      <c r="J86" s="298"/>
      <c r="K86" s="236"/>
      <c r="L86" s="298"/>
      <c r="M86" s="236"/>
      <c r="N86" s="375"/>
      <c r="R86" s="12"/>
      <c r="S86" s="12"/>
      <c r="T86" s="12"/>
    </row>
    <row r="87" spans="1:22" ht="28.5" customHeight="1" thickBot="1" x14ac:dyDescent="0.4">
      <c r="A87" s="306"/>
      <c r="B87" s="309"/>
      <c r="C87" s="87" t="s">
        <v>413</v>
      </c>
      <c r="D87" s="80" t="s">
        <v>254</v>
      </c>
      <c r="E87" s="299"/>
      <c r="F87" s="299"/>
      <c r="G87" s="299"/>
      <c r="H87" s="299"/>
      <c r="I87" s="299"/>
      <c r="J87" s="299"/>
      <c r="K87" s="301"/>
      <c r="L87" s="299"/>
      <c r="M87" s="301"/>
      <c r="N87" s="376"/>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88" t="str">
        <f>R8&amp;R18&amp;R20&amp;R28&amp;R36&amp;R42&amp;R47&amp;R48&amp;R49&amp;R54&amp;R57&amp;R65&amp;R72&amp;R77&amp;R84&amp;R87</f>
        <v xml:space="preserve">IIA3: This alternative requires the focusing of development in areas with a higher PTAL score (3-6) and considers the need to ensure ground floor flats are designed with those with physical disabilities and elderly residents in mind. This could help to ensure ease of access to homes and nearby amenity spaces for all future residents. However, it is currently unknown which areas of the Borough Alternative 6 would apply to and consequently if these areas have good access to services and facilities. Therefore an uncertain effect has been recorded. 
IIA4: This alternative requires conversions to ensure all homes are dual aspect, with privacy, daylight and exposure to external noise. These factors will contribute to ensuring the health and wellbeing of residents is maintained. The focusing of development in areas with a higher PTAL score (3-6), which could indirectly help to ensure future residents are able to utilise active travel such as cycling.  However, it is currently unknown which areas of the Borough Alternative 6 would apply to and consequently if these areas have good access to services and facilities. Therefore an uncertain effect has been recorded. 
IIA6: Whilst this policy will not directly increase public or active travel routes, the focussing of development in areas with higher PTAL scores and intensification of development in areas which are most accessible could indirectly assist in increasing sustainable travel habits of future residents. However, the precise locations towards which development would be focused by Alterative 6 are not yet known, hence an uncertain effect has been recorded. 
</v>
      </c>
      <c r="B90" s="389"/>
      <c r="C90" s="389"/>
      <c r="D90" s="389"/>
      <c r="E90" s="389"/>
      <c r="F90" s="389"/>
      <c r="G90" s="389"/>
      <c r="H90" s="389"/>
      <c r="I90" s="389"/>
      <c r="J90" s="389"/>
      <c r="K90" s="389"/>
      <c r="L90" s="389"/>
      <c r="M90" s="389"/>
      <c r="N90" s="39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88" t="str">
        <f>S8&amp;S18&amp;S20&amp;S28&amp;S36&amp;S42&amp;S47&amp;S48&amp;S49&amp;S54&amp;S57&amp;S65&amp;S72&amp;S77&amp;S84&amp;S87</f>
        <v xml:space="preserve">    IIA5: Alterative 6 would guide development throughout the Borough, ensuring that the conversion of homes into multiple dwellings occurring in optimal locations, whilst other areas are protected as areas for family sized homes. This could help to meet housing needs. In addition, floorspace requirements should help to retain family sized homes, thus meeting the identified need for family homes within the Borough. Accessibility is also a requirement, particularly for ground floor flats, which should be adaptable for elderly or physically disabled residents. A potential significant positive effect has been identified, although it is noted that this is of low magnitude due to the relative proportion of conversions out of the total residential development.
         </v>
      </c>
      <c r="B92" s="389"/>
      <c r="C92" s="389"/>
      <c r="D92" s="389"/>
      <c r="E92" s="389"/>
      <c r="F92" s="389"/>
      <c r="G92" s="389"/>
      <c r="H92" s="389"/>
      <c r="I92" s="389"/>
      <c r="J92" s="389"/>
      <c r="K92" s="389"/>
      <c r="L92" s="389"/>
      <c r="M92" s="389"/>
      <c r="N92" s="39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391"/>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85" t="str">
        <f>U8&amp;U18&amp;U20&amp;U28&amp;U36&amp;U42&amp;U47&amp;U49&amp;U54&amp;U57&amp;U65&amp;U72&amp;U77&amp;U84</f>
        <v xml:space="preserve">IIA3:The inclusion of accessibility as a consideration for the application of proposed Policy HO2/Alternative 6 could help to ensure a potential positive outcome for IIA3. Further details from the Harrow planning officers could help to mitigate the uncertain effect identified. 
IIA4:The inclusion of accessibility as a consideration for the application of proposed Policy HO2/Alternative 6 could help to ensure a potential positive outcome for IIA3. Further details from the Harrow planning officers could help to mitigate the uncertain effect identified. 
IIA6:Further details of the locations for focussing the redevelopment of larger homes could help to mitigate the uncertain effect identified. 
</v>
      </c>
      <c r="B96" s="386"/>
      <c r="C96" s="386"/>
      <c r="D96" s="386"/>
      <c r="E96" s="386"/>
      <c r="F96" s="386"/>
      <c r="G96" s="386"/>
      <c r="H96" s="386"/>
      <c r="I96" s="386"/>
      <c r="J96" s="386"/>
      <c r="K96" s="386"/>
      <c r="L96" s="386"/>
      <c r="M96" s="386"/>
      <c r="N96" s="387"/>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85" t="str">
        <f>V8&amp;V18&amp;V20&amp;V28&amp;V36&amp;V42&amp;V47&amp;V49&amp;V54&amp;V57&amp;V65&amp;V72&amp;V77&amp;V84</f>
        <v xml:space="preserve">IIA11:The addition of explicit text which requires the consideration of the local historic environment could help to further improve the score for IIA13. 
</v>
      </c>
      <c r="B98" s="386"/>
      <c r="C98" s="386"/>
      <c r="D98" s="386"/>
      <c r="E98" s="386"/>
      <c r="F98" s="386"/>
      <c r="G98" s="386"/>
      <c r="H98" s="386"/>
      <c r="I98" s="386"/>
      <c r="J98" s="386"/>
      <c r="K98" s="386"/>
      <c r="L98" s="386"/>
      <c r="M98" s="386"/>
      <c r="N98" s="387"/>
    </row>
  </sheetData>
  <sheetProtection algorithmName="SHA-512" hashValue="GS97ut0JdS5Jmj4h02jGEuvS7mQcuQsJv2IsHw1/Q0CD/Ckut2Q7h2tktgiJLDCeTwiQzXIG8I2MjIInEgmfmA==" saltValue="/owRAsWBzIRylX2KP3QRQA=="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3371" priority="9">
      <formula>$D50="No"</formula>
    </cfRule>
  </conditionalFormatting>
  <conditionalFormatting sqref="C8:D87">
    <cfRule type="expression" dxfId="3370" priority="1">
      <formula>$D8="No"</formula>
    </cfRule>
  </conditionalFormatting>
  <conditionalFormatting sqref="J8 J18 J28 J49 J57 J65 J72 J77 J84">
    <cfRule type="cellIs" dxfId="3369" priority="35" operator="equal">
      <formula>"Significant Negative"</formula>
    </cfRule>
    <cfRule type="cellIs" dxfId="3368" priority="36" operator="equal">
      <formula>"Minor Negative"</formula>
    </cfRule>
    <cfRule type="cellIs" dxfId="3367" priority="37" operator="equal">
      <formula>"Uncertain"</formula>
    </cfRule>
    <cfRule type="cellIs" dxfId="3366" priority="38" operator="equal">
      <formula>"Neutral"</formula>
    </cfRule>
    <cfRule type="cellIs" dxfId="3365" priority="39" operator="equal">
      <formula>"Minor Positive"</formula>
    </cfRule>
    <cfRule type="cellIs" dxfId="3364" priority="40" operator="equal">
      <formula>"Significant Positive"</formula>
    </cfRule>
  </conditionalFormatting>
  <conditionalFormatting sqref="J20">
    <cfRule type="cellIs" dxfId="3363" priority="28" operator="equal">
      <formula>"Significant Positive"</formula>
    </cfRule>
    <cfRule type="cellIs" dxfId="3362" priority="23" operator="equal">
      <formula>"Significant Negative"</formula>
    </cfRule>
    <cfRule type="cellIs" dxfId="3361" priority="24" operator="equal">
      <formula>"Minor Negative"</formula>
    </cfRule>
    <cfRule type="cellIs" dxfId="3360" priority="25" operator="equal">
      <formula>"Uncertain"</formula>
    </cfRule>
    <cfRule type="cellIs" dxfId="3359" priority="26" operator="equal">
      <formula>"Neutral"</formula>
    </cfRule>
    <cfRule type="cellIs" dxfId="3358" priority="27" operator="equal">
      <formula>"Minor Positive"</formula>
    </cfRule>
  </conditionalFormatting>
  <conditionalFormatting sqref="J36">
    <cfRule type="cellIs" dxfId="3357" priority="17" operator="equal">
      <formula>"Significant Negative"</formula>
    </cfRule>
    <cfRule type="cellIs" dxfId="3356" priority="18" operator="equal">
      <formula>"Minor Negative"</formula>
    </cfRule>
    <cfRule type="cellIs" dxfId="3355" priority="19" operator="equal">
      <formula>"Uncertain"</formula>
    </cfRule>
    <cfRule type="cellIs" dxfId="3354" priority="20" operator="equal">
      <formula>"Neutral"</formula>
    </cfRule>
    <cfRule type="cellIs" dxfId="3353" priority="21" operator="equal">
      <formula>"Minor Positive"</formula>
    </cfRule>
    <cfRule type="cellIs" dxfId="3352" priority="22" operator="equal">
      <formula>"Significant Positive"</formula>
    </cfRule>
  </conditionalFormatting>
  <conditionalFormatting sqref="J42">
    <cfRule type="cellIs" dxfId="3351" priority="2" operator="equal">
      <formula>"Significant Negative"</formula>
    </cfRule>
    <cfRule type="cellIs" dxfId="3350" priority="3" operator="equal">
      <formula>"Minor Negative"</formula>
    </cfRule>
    <cfRule type="cellIs" dxfId="3349" priority="4" operator="equal">
      <formula>"Uncertain"</formula>
    </cfRule>
    <cfRule type="cellIs" dxfId="3348" priority="5" operator="equal">
      <formula>"Neutral"</formula>
    </cfRule>
    <cfRule type="cellIs" dxfId="3347" priority="6" operator="equal">
      <formula>"Minor Positive"</formula>
    </cfRule>
    <cfRule type="cellIs" dxfId="3346" priority="7" operator="equal">
      <formula>"Significant Positive"</formula>
    </cfRule>
  </conditionalFormatting>
  <conditionalFormatting sqref="J47">
    <cfRule type="cellIs" dxfId="3345" priority="29" operator="equal">
      <formula>"Significant Negative"</formula>
    </cfRule>
    <cfRule type="cellIs" dxfId="3344" priority="30" operator="equal">
      <formula>"Minor Negative"</formula>
    </cfRule>
    <cfRule type="cellIs" dxfId="3343" priority="31" operator="equal">
      <formula>"Uncertain"</formula>
    </cfRule>
    <cfRule type="cellIs" dxfId="3342" priority="32" operator="equal">
      <formula>"Neutral"</formula>
    </cfRule>
    <cfRule type="cellIs" dxfId="3341" priority="33" operator="equal">
      <formula>"Minor Positive"</formula>
    </cfRule>
    <cfRule type="cellIs" dxfId="3340" priority="34" operator="equal">
      <formula>"Significant Positive"</formula>
    </cfRule>
  </conditionalFormatting>
  <conditionalFormatting sqref="J54">
    <cfRule type="cellIs" dxfId="3339" priority="11" operator="equal">
      <formula>"Significant Negative"</formula>
    </cfRule>
    <cfRule type="cellIs" dxfId="3338" priority="12" operator="equal">
      <formula>"Minor Negative"</formula>
    </cfRule>
    <cfRule type="cellIs" dxfId="3337" priority="13" operator="equal">
      <formula>"Uncertain"</formula>
    </cfRule>
    <cfRule type="cellIs" dxfId="3336" priority="14" operator="equal">
      <formula>"Neutral"</formula>
    </cfRule>
    <cfRule type="cellIs" dxfId="3335" priority="15" operator="equal">
      <formula>"Minor Positive"</formula>
    </cfRule>
    <cfRule type="cellIs" dxfId="3334" priority="16" operator="equal">
      <formula>"Significant Positive"</formula>
    </cfRule>
  </conditionalFormatting>
  <pageMargins left="0.7" right="0.7" top="0.75" bottom="0.75" header="0.3" footer="0.3"/>
  <pageSetup orientation="portrait" horizontalDpi="4294967293" verticalDpi="4294967293"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D1824-4F53-493A-A076-1B1D903C0CE5}">
  <sheetPr codeName="Sheet132">
    <tabColor theme="4" tint="0.79998168889431442"/>
  </sheetPr>
  <dimension ref="A1:V98"/>
  <sheetViews>
    <sheetView zoomScale="90" zoomScaleNormal="90" workbookViewId="0">
      <pane xSplit="4" ySplit="7" topLeftCell="K33" activePane="bottomRight" state="frozen"/>
      <selection pane="topRight" activeCell="D33" sqref="D33"/>
      <selection pane="bottomLeft" activeCell="D33" sqref="D33"/>
      <selection pane="bottomRight" activeCell="D33" sqref="D33"/>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820</v>
      </c>
      <c r="D1" s="263"/>
      <c r="E1" s="263"/>
      <c r="F1" s="264"/>
      <c r="G1" s="16"/>
      <c r="I1" s="7"/>
      <c r="J1" s="7"/>
      <c r="K1" s="7"/>
    </row>
    <row r="2" spans="1:22" x14ac:dyDescent="0.35">
      <c r="A2" s="74" t="s">
        <v>29</v>
      </c>
      <c r="B2" s="9"/>
      <c r="C2" s="263" t="s">
        <v>658</v>
      </c>
      <c r="D2" s="263"/>
      <c r="E2" s="263"/>
      <c r="F2" s="264"/>
      <c r="I2" s="8"/>
      <c r="J2" s="8"/>
      <c r="K2" s="8"/>
    </row>
    <row r="3" spans="1:22" x14ac:dyDescent="0.35">
      <c r="A3" s="75" t="s">
        <v>30</v>
      </c>
      <c r="B3" s="4"/>
      <c r="C3" s="263" t="s">
        <v>821</v>
      </c>
      <c r="D3" s="263"/>
      <c r="E3" s="263"/>
      <c r="F3" s="264"/>
      <c r="I3" s="8"/>
      <c r="J3" s="8"/>
      <c r="K3" s="8"/>
    </row>
    <row r="4" spans="1:22" ht="17.25" customHeight="1" x14ac:dyDescent="0.35">
      <c r="A4" s="75" t="s">
        <v>31</v>
      </c>
      <c r="B4" s="17"/>
      <c r="C4" s="229" t="s">
        <v>530</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47"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661</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c r="F10" s="326"/>
      <c r="G10" s="326"/>
      <c r="H10" s="326"/>
      <c r="I10" s="326"/>
      <c r="J10" s="298"/>
      <c r="K10" s="236"/>
      <c r="L10" s="298"/>
      <c r="M10" s="298"/>
      <c r="N10" s="340"/>
      <c r="R10" s="12"/>
      <c r="S10" s="12"/>
      <c r="T10" s="12"/>
    </row>
    <row r="11" spans="1:22" x14ac:dyDescent="0.35">
      <c r="A11" s="317"/>
      <c r="B11" s="328"/>
      <c r="C11" s="24" t="s">
        <v>324</v>
      </c>
      <c r="D11" s="24" t="s">
        <v>254</v>
      </c>
      <c r="E11" s="326"/>
      <c r="F11" s="326"/>
      <c r="G11" s="326"/>
      <c r="H11" s="326"/>
      <c r="I11" s="326"/>
      <c r="J11" s="298"/>
      <c r="K11" s="236"/>
      <c r="L11" s="298"/>
      <c r="M11" s="298"/>
      <c r="N11" s="340"/>
      <c r="R11" s="12"/>
      <c r="S11" s="12"/>
      <c r="T11" s="12"/>
    </row>
    <row r="12" spans="1:22" x14ac:dyDescent="0.35">
      <c r="A12" s="317"/>
      <c r="B12" s="328"/>
      <c r="C12" s="24" t="s">
        <v>325</v>
      </c>
      <c r="D12" s="24" t="s">
        <v>254</v>
      </c>
      <c r="E12" s="326"/>
      <c r="F12" s="326"/>
      <c r="G12" s="326"/>
      <c r="H12" s="326"/>
      <c r="I12" s="326"/>
      <c r="J12" s="298"/>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x14ac:dyDescent="0.35">
      <c r="A14" s="317"/>
      <c r="B14" s="328"/>
      <c r="C14" s="24" t="s">
        <v>327</v>
      </c>
      <c r="D14" s="24" t="s">
        <v>254</v>
      </c>
      <c r="E14" s="326"/>
      <c r="F14" s="326"/>
      <c r="G14" s="326"/>
      <c r="H14" s="326"/>
      <c r="I14" s="326"/>
      <c r="J14" s="298"/>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254</v>
      </c>
      <c r="E16" s="326"/>
      <c r="F16" s="326"/>
      <c r="G16" s="326"/>
      <c r="H16" s="326"/>
      <c r="I16" s="326"/>
      <c r="J16" s="298"/>
      <c r="K16" s="236"/>
      <c r="L16" s="298"/>
      <c r="M16" s="298"/>
      <c r="N16" s="340"/>
      <c r="R16" s="12"/>
      <c r="S16" s="12"/>
      <c r="T16" s="12"/>
    </row>
    <row r="17" spans="1:22" ht="15" thickBot="1" x14ac:dyDescent="0.4">
      <c r="A17" s="322"/>
      <c r="B17" s="396"/>
      <c r="C17" s="88" t="s">
        <v>330</v>
      </c>
      <c r="D17" s="88" t="s">
        <v>254</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661</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254</v>
      </c>
      <c r="E19" s="299"/>
      <c r="F19" s="299"/>
      <c r="G19" s="299"/>
      <c r="H19" s="299"/>
      <c r="I19" s="299"/>
      <c r="J19" s="299"/>
      <c r="K19" s="301"/>
      <c r="L19" s="299"/>
      <c r="M19" s="299"/>
      <c r="N19" s="380"/>
      <c r="R19" s="12"/>
      <c r="S19" s="12"/>
      <c r="T19" s="12"/>
    </row>
    <row r="20" spans="1:22" ht="72.5" x14ac:dyDescent="0.35">
      <c r="A20" s="316" t="s">
        <v>334</v>
      </c>
      <c r="B20" s="307" t="s">
        <v>118</v>
      </c>
      <c r="C20" s="79" t="s">
        <v>335</v>
      </c>
      <c r="D20" s="86" t="s">
        <v>250</v>
      </c>
      <c r="E20" s="310" t="s">
        <v>432</v>
      </c>
      <c r="F20" s="310" t="s">
        <v>441</v>
      </c>
      <c r="G20" s="310" t="s">
        <v>519</v>
      </c>
      <c r="H20" s="310" t="s">
        <v>477</v>
      </c>
      <c r="I20" s="310" t="s">
        <v>422</v>
      </c>
      <c r="J20" s="310" t="s">
        <v>157</v>
      </c>
      <c r="K20" s="319" t="s">
        <v>822</v>
      </c>
      <c r="L20" s="310" t="s">
        <v>254</v>
      </c>
      <c r="M20" s="310"/>
      <c r="N20" s="379"/>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17"/>
      <c r="B21" s="308"/>
      <c r="C21" s="3" t="s">
        <v>336</v>
      </c>
      <c r="D21" s="24" t="s">
        <v>254</v>
      </c>
      <c r="E21" s="298"/>
      <c r="F21" s="298"/>
      <c r="G21" s="298"/>
      <c r="H21" s="298"/>
      <c r="I21" s="298"/>
      <c r="J21" s="298"/>
      <c r="K21" s="236"/>
      <c r="L21" s="298"/>
      <c r="M21" s="298"/>
      <c r="N21" s="381"/>
      <c r="R21" s="12"/>
      <c r="S21" s="12"/>
      <c r="T21" s="12"/>
    </row>
    <row r="22" spans="1:22" ht="14.5" customHeight="1" x14ac:dyDescent="0.35">
      <c r="A22" s="317"/>
      <c r="B22" s="308"/>
      <c r="C22" s="3" t="s">
        <v>337</v>
      </c>
      <c r="D22" s="24" t="s">
        <v>250</v>
      </c>
      <c r="E22" s="298"/>
      <c r="F22" s="298"/>
      <c r="G22" s="298"/>
      <c r="H22" s="298"/>
      <c r="I22" s="298"/>
      <c r="J22" s="298"/>
      <c r="K22" s="236"/>
      <c r="L22" s="298"/>
      <c r="M22" s="298"/>
      <c r="N22" s="381"/>
      <c r="R22" s="12"/>
      <c r="S22" s="12"/>
      <c r="T22" s="12"/>
    </row>
    <row r="23" spans="1:22" x14ac:dyDescent="0.35">
      <c r="A23" s="317"/>
      <c r="B23" s="308"/>
      <c r="C23" s="3" t="s">
        <v>338</v>
      </c>
      <c r="D23" s="24" t="s">
        <v>254</v>
      </c>
      <c r="E23" s="298"/>
      <c r="F23" s="298"/>
      <c r="G23" s="298"/>
      <c r="H23" s="298"/>
      <c r="I23" s="298"/>
      <c r="J23" s="298"/>
      <c r="K23" s="236"/>
      <c r="L23" s="298"/>
      <c r="M23" s="298"/>
      <c r="N23" s="381"/>
      <c r="R23" s="12"/>
      <c r="S23" s="12"/>
      <c r="T23" s="12"/>
    </row>
    <row r="24" spans="1:22" ht="14.5" customHeight="1" x14ac:dyDescent="0.35">
      <c r="A24" s="317"/>
      <c r="B24" s="308"/>
      <c r="C24" s="3" t="s">
        <v>339</v>
      </c>
      <c r="D24" s="24" t="s">
        <v>254</v>
      </c>
      <c r="E24" s="298"/>
      <c r="F24" s="298"/>
      <c r="G24" s="298"/>
      <c r="H24" s="298"/>
      <c r="I24" s="298"/>
      <c r="J24" s="298"/>
      <c r="K24" s="236"/>
      <c r="L24" s="298"/>
      <c r="M24" s="298"/>
      <c r="N24" s="381"/>
      <c r="R24" s="12"/>
      <c r="S24" s="12"/>
      <c r="T24" s="12"/>
    </row>
    <row r="25" spans="1:22" ht="29" x14ac:dyDescent="0.35">
      <c r="A25" s="317"/>
      <c r="B25" s="308"/>
      <c r="C25" s="3" t="s">
        <v>340</v>
      </c>
      <c r="D25" s="24" t="s">
        <v>250</v>
      </c>
      <c r="E25" s="298"/>
      <c r="F25" s="298"/>
      <c r="G25" s="298"/>
      <c r="H25" s="298"/>
      <c r="I25" s="298"/>
      <c r="J25" s="298"/>
      <c r="K25" s="236"/>
      <c r="L25" s="298"/>
      <c r="M25" s="298"/>
      <c r="N25" s="381"/>
      <c r="R25" s="12"/>
      <c r="S25" s="12"/>
      <c r="T25" s="12"/>
    </row>
    <row r="26" spans="1:22" ht="14.5" customHeight="1" x14ac:dyDescent="0.35">
      <c r="A26" s="317"/>
      <c r="B26" s="308"/>
      <c r="C26" s="3" t="s">
        <v>341</v>
      </c>
      <c r="D26" s="24" t="s">
        <v>254</v>
      </c>
      <c r="E26" s="298"/>
      <c r="F26" s="298"/>
      <c r="G26" s="298"/>
      <c r="H26" s="298"/>
      <c r="I26" s="298"/>
      <c r="J26" s="298"/>
      <c r="K26" s="236"/>
      <c r="L26" s="298"/>
      <c r="M26" s="298"/>
      <c r="N26" s="381"/>
      <c r="R26" s="12"/>
      <c r="S26" s="12"/>
      <c r="T26" s="12"/>
    </row>
    <row r="27" spans="1:22" ht="29.5" thickBot="1" x14ac:dyDescent="0.4">
      <c r="A27" s="322"/>
      <c r="B27" s="309"/>
      <c r="C27" s="80" t="s">
        <v>342</v>
      </c>
      <c r="D27" s="88" t="s">
        <v>254</v>
      </c>
      <c r="E27" s="299"/>
      <c r="F27" s="299"/>
      <c r="G27" s="299"/>
      <c r="H27" s="299"/>
      <c r="I27" s="299"/>
      <c r="J27" s="299"/>
      <c r="K27" s="301"/>
      <c r="L27" s="299"/>
      <c r="M27" s="299"/>
      <c r="N27" s="380"/>
      <c r="R27" s="12"/>
      <c r="S27" s="12"/>
      <c r="T27" s="12"/>
    </row>
    <row r="28" spans="1:22" ht="29" x14ac:dyDescent="0.35">
      <c r="A28" s="316" t="s">
        <v>343</v>
      </c>
      <c r="B28" s="307" t="s">
        <v>119</v>
      </c>
      <c r="C28" s="85" t="s">
        <v>344</v>
      </c>
      <c r="D28" s="79" t="s">
        <v>254</v>
      </c>
      <c r="E28" s="310" t="s">
        <v>432</v>
      </c>
      <c r="F28" s="310" t="s">
        <v>441</v>
      </c>
      <c r="G28" s="310" t="s">
        <v>519</v>
      </c>
      <c r="H28" s="310" t="s">
        <v>477</v>
      </c>
      <c r="I28" s="310" t="s">
        <v>422</v>
      </c>
      <c r="J28" s="310" t="s">
        <v>157</v>
      </c>
      <c r="K28" s="319" t="s">
        <v>823</v>
      </c>
      <c r="L28" s="310" t="s">
        <v>254</v>
      </c>
      <c r="M28" s="310"/>
      <c r="N28" s="379"/>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c>
    </row>
    <row r="29" spans="1:22" ht="29" x14ac:dyDescent="0.35">
      <c r="A29" s="317"/>
      <c r="B29" s="308"/>
      <c r="C29" s="83" t="s">
        <v>345</v>
      </c>
      <c r="D29" s="3" t="s">
        <v>250</v>
      </c>
      <c r="E29" s="298"/>
      <c r="F29" s="298"/>
      <c r="G29" s="298"/>
      <c r="H29" s="298"/>
      <c r="I29" s="298"/>
      <c r="J29" s="298"/>
      <c r="K29" s="236"/>
      <c r="L29" s="298"/>
      <c r="M29" s="298"/>
      <c r="N29" s="381"/>
      <c r="R29" s="12"/>
      <c r="S29" s="12"/>
      <c r="T29" s="12"/>
    </row>
    <row r="30" spans="1:22" x14ac:dyDescent="0.35">
      <c r="A30" s="317"/>
      <c r="B30" s="308"/>
      <c r="C30" s="83" t="s">
        <v>346</v>
      </c>
      <c r="D30" s="3" t="s">
        <v>250</v>
      </c>
      <c r="E30" s="298"/>
      <c r="F30" s="298"/>
      <c r="G30" s="298"/>
      <c r="H30" s="298"/>
      <c r="I30" s="298"/>
      <c r="J30" s="298"/>
      <c r="K30" s="236"/>
      <c r="L30" s="298"/>
      <c r="M30" s="298"/>
      <c r="N30" s="381"/>
      <c r="R30" s="12"/>
      <c r="S30" s="12"/>
      <c r="T30" s="12"/>
    </row>
    <row r="31" spans="1:22" ht="30" customHeight="1" x14ac:dyDescent="0.35">
      <c r="A31" s="317"/>
      <c r="B31" s="308"/>
      <c r="C31" s="83" t="s">
        <v>347</v>
      </c>
      <c r="D31" s="3" t="s">
        <v>254</v>
      </c>
      <c r="E31" s="298"/>
      <c r="F31" s="298"/>
      <c r="G31" s="298"/>
      <c r="H31" s="298"/>
      <c r="I31" s="298"/>
      <c r="J31" s="298"/>
      <c r="K31" s="236"/>
      <c r="L31" s="298"/>
      <c r="M31" s="298"/>
      <c r="N31" s="381"/>
      <c r="R31" s="12"/>
      <c r="S31" s="12"/>
      <c r="T31" s="12"/>
    </row>
    <row r="32" spans="1:22" x14ac:dyDescent="0.35">
      <c r="A32" s="317"/>
      <c r="B32" s="308"/>
      <c r="C32" s="83" t="s">
        <v>348</v>
      </c>
      <c r="D32" s="3" t="s">
        <v>254</v>
      </c>
      <c r="E32" s="298"/>
      <c r="F32" s="298"/>
      <c r="G32" s="298"/>
      <c r="H32" s="298"/>
      <c r="I32" s="298"/>
      <c r="J32" s="298"/>
      <c r="K32" s="236"/>
      <c r="L32" s="298"/>
      <c r="M32" s="298"/>
      <c r="N32" s="381"/>
      <c r="R32" s="12"/>
      <c r="S32" s="12"/>
      <c r="T32" s="12"/>
    </row>
    <row r="33" spans="1:22" x14ac:dyDescent="0.35">
      <c r="A33" s="317"/>
      <c r="B33" s="308"/>
      <c r="C33" s="83" t="s">
        <v>349</v>
      </c>
      <c r="D33" s="3" t="s">
        <v>254</v>
      </c>
      <c r="E33" s="298"/>
      <c r="F33" s="298"/>
      <c r="G33" s="298"/>
      <c r="H33" s="298"/>
      <c r="I33" s="298"/>
      <c r="J33" s="298"/>
      <c r="K33" s="236"/>
      <c r="L33" s="298"/>
      <c r="M33" s="298"/>
      <c r="N33" s="381"/>
      <c r="R33" s="12"/>
      <c r="S33" s="12"/>
      <c r="T33" s="12"/>
    </row>
    <row r="34" spans="1:22" x14ac:dyDescent="0.35">
      <c r="A34" s="317"/>
      <c r="B34" s="308"/>
      <c r="C34" s="83" t="s">
        <v>350</v>
      </c>
      <c r="D34" s="3" t="s">
        <v>254</v>
      </c>
      <c r="E34" s="298"/>
      <c r="F34" s="298"/>
      <c r="G34" s="298"/>
      <c r="H34" s="298"/>
      <c r="I34" s="298"/>
      <c r="J34" s="298"/>
      <c r="K34" s="236"/>
      <c r="L34" s="298"/>
      <c r="M34" s="298"/>
      <c r="N34" s="381"/>
      <c r="R34" s="12"/>
      <c r="S34" s="12"/>
      <c r="T34" s="12"/>
    </row>
    <row r="35" spans="1:22" ht="15" thickBot="1" x14ac:dyDescent="0.4">
      <c r="A35" s="322"/>
      <c r="B35" s="309"/>
      <c r="C35" s="93" t="s">
        <v>351</v>
      </c>
      <c r="D35" s="80" t="s">
        <v>254</v>
      </c>
      <c r="E35" s="299"/>
      <c r="F35" s="299"/>
      <c r="G35" s="299"/>
      <c r="H35" s="299"/>
      <c r="I35" s="299"/>
      <c r="J35" s="299"/>
      <c r="K35" s="301"/>
      <c r="L35" s="299"/>
      <c r="M35" s="299"/>
      <c r="N35" s="380"/>
      <c r="R35" s="12"/>
      <c r="S35" s="12"/>
      <c r="T35" s="12"/>
    </row>
    <row r="36" spans="1:22" x14ac:dyDescent="0.35">
      <c r="A36" s="316" t="s">
        <v>352</v>
      </c>
      <c r="B36" s="307" t="s">
        <v>120</v>
      </c>
      <c r="C36" s="79" t="s">
        <v>353</v>
      </c>
      <c r="D36" s="79" t="s">
        <v>250</v>
      </c>
      <c r="E36" s="310" t="s">
        <v>418</v>
      </c>
      <c r="F36" s="310" t="s">
        <v>441</v>
      </c>
      <c r="G36" s="310" t="s">
        <v>424</v>
      </c>
      <c r="H36" s="310" t="s">
        <v>421</v>
      </c>
      <c r="I36" s="310" t="s">
        <v>422</v>
      </c>
      <c r="J36" s="310" t="s">
        <v>157</v>
      </c>
      <c r="K36" s="319" t="s">
        <v>824</v>
      </c>
      <c r="L36" s="310" t="s">
        <v>254</v>
      </c>
      <c r="M36" s="319"/>
      <c r="N36" s="374"/>
      <c r="R36" s="12" t="str">
        <f>IF(OR(J36='Drop downs'!$G$7,J36='Drop downs'!$G$5), B36&amp;": "&amp;K36&amp;CHAR(10),"")</f>
        <v/>
      </c>
      <c r="S36" s="12" t="str">
        <f>IF(J36='Drop downs'!$G$2,B36&amp;": "&amp;K36&amp;"
"," ")</f>
        <v xml:space="preserve"> </v>
      </c>
      <c r="T36" s="12" t="str">
        <f>IF(E36='Drop downs'!$B$6,B36&amp;": "&amp;K36&amp;"","")</f>
        <v/>
      </c>
      <c r="U36" t="str">
        <f>IF(M36&gt;0,B36&amp;":"&amp;M36&amp;"
","")</f>
        <v/>
      </c>
      <c r="V36" t="str">
        <f>IF(N36&gt;0,B36&amp;":"&amp;N36&amp;"
","")</f>
        <v/>
      </c>
    </row>
    <row r="37" spans="1:22" ht="29" x14ac:dyDescent="0.35">
      <c r="A37" s="317"/>
      <c r="B37" s="308"/>
      <c r="C37" s="3" t="s">
        <v>354</v>
      </c>
      <c r="D37" s="3" t="s">
        <v>250</v>
      </c>
      <c r="E37" s="298"/>
      <c r="F37" s="298"/>
      <c r="G37" s="298"/>
      <c r="H37" s="298"/>
      <c r="I37" s="298"/>
      <c r="J37" s="298"/>
      <c r="K37" s="236"/>
      <c r="L37" s="298"/>
      <c r="M37" s="236"/>
      <c r="N37" s="375"/>
      <c r="R37" s="12"/>
      <c r="S37" s="12"/>
      <c r="T37" s="12"/>
    </row>
    <row r="38" spans="1:22" x14ac:dyDescent="0.35">
      <c r="A38" s="317"/>
      <c r="B38" s="308"/>
      <c r="C38" s="3" t="s">
        <v>355</v>
      </c>
      <c r="D38" s="3" t="s">
        <v>250</v>
      </c>
      <c r="E38" s="298"/>
      <c r="F38" s="298"/>
      <c r="G38" s="298"/>
      <c r="H38" s="298"/>
      <c r="I38" s="298"/>
      <c r="J38" s="298"/>
      <c r="K38" s="236"/>
      <c r="L38" s="298"/>
      <c r="M38" s="236"/>
      <c r="N38" s="375"/>
      <c r="R38" s="12"/>
      <c r="S38" s="12"/>
      <c r="T38" s="12"/>
    </row>
    <row r="39" spans="1:22" ht="29" x14ac:dyDescent="0.35">
      <c r="A39" s="317"/>
      <c r="B39" s="308"/>
      <c r="C39" s="3" t="s">
        <v>356</v>
      </c>
      <c r="D39" s="3" t="s">
        <v>250</v>
      </c>
      <c r="E39" s="298"/>
      <c r="F39" s="298"/>
      <c r="G39" s="298"/>
      <c r="H39" s="298"/>
      <c r="I39" s="298"/>
      <c r="J39" s="298"/>
      <c r="K39" s="236"/>
      <c r="L39" s="298"/>
      <c r="M39" s="236"/>
      <c r="N39" s="375"/>
      <c r="R39" s="12"/>
      <c r="S39" s="12"/>
      <c r="T39" s="12"/>
    </row>
    <row r="40" spans="1:22" ht="43.5" x14ac:dyDescent="0.35">
      <c r="A40" s="317"/>
      <c r="B40" s="308"/>
      <c r="C40" s="3" t="s">
        <v>357</v>
      </c>
      <c r="D40" s="3" t="s">
        <v>250</v>
      </c>
      <c r="E40" s="298"/>
      <c r="F40" s="298"/>
      <c r="G40" s="298"/>
      <c r="H40" s="298"/>
      <c r="I40" s="298"/>
      <c r="J40" s="298"/>
      <c r="K40" s="236"/>
      <c r="L40" s="298"/>
      <c r="M40" s="236"/>
      <c r="N40" s="375"/>
      <c r="R40" s="12"/>
      <c r="S40" s="12"/>
      <c r="T40" s="12"/>
    </row>
    <row r="41" spans="1:22" ht="29.5" thickBot="1" x14ac:dyDescent="0.4">
      <c r="A41" s="322"/>
      <c r="B41" s="309"/>
      <c r="C41" s="80" t="s">
        <v>358</v>
      </c>
      <c r="D41" s="80" t="s">
        <v>250</v>
      </c>
      <c r="E41" s="299"/>
      <c r="F41" s="299"/>
      <c r="G41" s="299"/>
      <c r="H41" s="299"/>
      <c r="I41" s="299"/>
      <c r="J41" s="299"/>
      <c r="K41" s="301"/>
      <c r="L41" s="299"/>
      <c r="M41" s="301"/>
      <c r="N41" s="376"/>
      <c r="R41" s="12"/>
      <c r="S41" s="12"/>
      <c r="T41" s="12"/>
    </row>
    <row r="42" spans="1:22" ht="29" x14ac:dyDescent="0.35">
      <c r="A42" s="316" t="s">
        <v>359</v>
      </c>
      <c r="B42" s="307" t="s">
        <v>121</v>
      </c>
      <c r="C42" s="79" t="s">
        <v>360</v>
      </c>
      <c r="D42" s="79" t="s">
        <v>250</v>
      </c>
      <c r="E42" s="310" t="s">
        <v>432</v>
      </c>
      <c r="F42" s="310" t="s">
        <v>419</v>
      </c>
      <c r="G42" s="310" t="s">
        <v>424</v>
      </c>
      <c r="H42" s="310" t="s">
        <v>421</v>
      </c>
      <c r="I42" s="310" t="s">
        <v>436</v>
      </c>
      <c r="J42" s="310" t="s">
        <v>157</v>
      </c>
      <c r="K42" s="319" t="s">
        <v>737</v>
      </c>
      <c r="L42" s="310" t="s">
        <v>254</v>
      </c>
      <c r="M42" s="319"/>
      <c r="N42" s="374"/>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17"/>
      <c r="B43" s="308"/>
      <c r="C43" s="3" t="s">
        <v>361</v>
      </c>
      <c r="D43" s="3" t="s">
        <v>250</v>
      </c>
      <c r="E43" s="298"/>
      <c r="F43" s="298"/>
      <c r="G43" s="298"/>
      <c r="H43" s="298"/>
      <c r="I43" s="298"/>
      <c r="J43" s="298"/>
      <c r="K43" s="236"/>
      <c r="L43" s="298"/>
      <c r="M43" s="236"/>
      <c r="N43" s="375"/>
      <c r="R43" s="12"/>
      <c r="S43" s="12"/>
      <c r="T43" s="12"/>
    </row>
    <row r="44" spans="1:22" x14ac:dyDescent="0.35">
      <c r="A44" s="317"/>
      <c r="B44" s="308"/>
      <c r="C44" s="3" t="s">
        <v>362</v>
      </c>
      <c r="D44" s="3" t="s">
        <v>254</v>
      </c>
      <c r="E44" s="298"/>
      <c r="F44" s="298"/>
      <c r="G44" s="298"/>
      <c r="H44" s="298"/>
      <c r="I44" s="298"/>
      <c r="J44" s="298"/>
      <c r="K44" s="236"/>
      <c r="L44" s="298"/>
      <c r="M44" s="236"/>
      <c r="N44" s="375"/>
      <c r="R44" s="12"/>
      <c r="S44" s="12"/>
      <c r="T44" s="12"/>
    </row>
    <row r="45" spans="1:22" x14ac:dyDescent="0.35">
      <c r="A45" s="317"/>
      <c r="B45" s="308"/>
      <c r="C45" s="3" t="s">
        <v>363</v>
      </c>
      <c r="D45" s="3" t="s">
        <v>254</v>
      </c>
      <c r="E45" s="298"/>
      <c r="F45" s="298"/>
      <c r="G45" s="298"/>
      <c r="H45" s="298"/>
      <c r="I45" s="298"/>
      <c r="J45" s="298"/>
      <c r="K45" s="236"/>
      <c r="L45" s="298"/>
      <c r="M45" s="236"/>
      <c r="N45" s="375"/>
      <c r="R45" s="12"/>
      <c r="S45" s="12"/>
      <c r="T45" s="12"/>
    </row>
    <row r="46" spans="1:22" ht="29.5" thickBot="1" x14ac:dyDescent="0.4">
      <c r="A46" s="322"/>
      <c r="B46" s="309"/>
      <c r="C46" s="80" t="s">
        <v>364</v>
      </c>
      <c r="D46" s="80" t="s">
        <v>254</v>
      </c>
      <c r="E46" s="299"/>
      <c r="F46" s="299"/>
      <c r="G46" s="299"/>
      <c r="H46" s="299"/>
      <c r="I46" s="299"/>
      <c r="J46" s="299"/>
      <c r="K46" s="301"/>
      <c r="L46" s="299"/>
      <c r="M46" s="301"/>
      <c r="N46" s="376"/>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319" t="s">
        <v>661</v>
      </c>
      <c r="L47" s="310" t="s">
        <v>254</v>
      </c>
      <c r="M47" s="319"/>
      <c r="N47" s="374"/>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22"/>
      <c r="B48" s="309"/>
      <c r="C48" s="80" t="s">
        <v>367</v>
      </c>
      <c r="D48" s="80" t="s">
        <v>254</v>
      </c>
      <c r="E48" s="299"/>
      <c r="F48" s="299"/>
      <c r="G48" s="299"/>
      <c r="H48" s="299"/>
      <c r="I48" s="299"/>
      <c r="J48" s="299"/>
      <c r="K48" s="301"/>
      <c r="L48" s="299"/>
      <c r="M48" s="301"/>
      <c r="N48" s="376"/>
      <c r="R48" s="12"/>
      <c r="S48" s="12"/>
      <c r="T48" s="12"/>
    </row>
    <row r="49" spans="1:22" ht="29" x14ac:dyDescent="0.35">
      <c r="A49" s="316" t="s">
        <v>368</v>
      </c>
      <c r="B49" s="307" t="s">
        <v>123</v>
      </c>
      <c r="C49" s="86" t="s">
        <v>369</v>
      </c>
      <c r="D49" s="86" t="s">
        <v>254</v>
      </c>
      <c r="E49" s="310" t="s">
        <v>418</v>
      </c>
      <c r="F49" s="310" t="s">
        <v>419</v>
      </c>
      <c r="G49" s="310" t="s">
        <v>424</v>
      </c>
      <c r="H49" s="310" t="s">
        <v>421</v>
      </c>
      <c r="I49" s="310" t="s">
        <v>436</v>
      </c>
      <c r="J49" s="310" t="s">
        <v>157</v>
      </c>
      <c r="K49" s="319" t="s">
        <v>825</v>
      </c>
      <c r="L49" s="310" t="s">
        <v>254</v>
      </c>
      <c r="M49" s="319"/>
      <c r="N49" s="374"/>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17"/>
      <c r="B50" s="308"/>
      <c r="C50" s="24" t="s">
        <v>370</v>
      </c>
      <c r="D50" s="24" t="s">
        <v>250</v>
      </c>
      <c r="E50" s="298"/>
      <c r="F50" s="298"/>
      <c r="G50" s="298"/>
      <c r="H50" s="298"/>
      <c r="I50" s="298"/>
      <c r="J50" s="298"/>
      <c r="K50" s="236"/>
      <c r="L50" s="298"/>
      <c r="M50" s="236"/>
      <c r="N50" s="375"/>
      <c r="R50" s="12"/>
      <c r="S50" s="12"/>
      <c r="T50" s="12"/>
    </row>
    <row r="51" spans="1:22" x14ac:dyDescent="0.35">
      <c r="A51" s="317"/>
      <c r="B51" s="308"/>
      <c r="C51" s="97" t="s">
        <v>371</v>
      </c>
      <c r="D51" s="24" t="s">
        <v>250</v>
      </c>
      <c r="E51" s="298"/>
      <c r="F51" s="298"/>
      <c r="G51" s="298"/>
      <c r="H51" s="298"/>
      <c r="I51" s="298"/>
      <c r="J51" s="298"/>
      <c r="K51" s="236"/>
      <c r="L51" s="298"/>
      <c r="M51" s="236"/>
      <c r="N51" s="375"/>
      <c r="R51" s="12"/>
      <c r="S51" s="12"/>
      <c r="T51" s="12"/>
    </row>
    <row r="52" spans="1:22" x14ac:dyDescent="0.35">
      <c r="A52" s="317"/>
      <c r="B52" s="308"/>
      <c r="C52" s="24" t="s">
        <v>372</v>
      </c>
      <c r="D52" s="24" t="s">
        <v>254</v>
      </c>
      <c r="E52" s="298"/>
      <c r="F52" s="298"/>
      <c r="G52" s="298"/>
      <c r="H52" s="298"/>
      <c r="I52" s="298"/>
      <c r="J52" s="298"/>
      <c r="K52" s="236"/>
      <c r="L52" s="298"/>
      <c r="M52" s="236"/>
      <c r="N52" s="375"/>
      <c r="R52" s="12"/>
      <c r="S52" s="12"/>
      <c r="T52" s="12"/>
    </row>
    <row r="53" spans="1:22" ht="107.5" customHeight="1" thickBot="1" x14ac:dyDescent="0.4">
      <c r="A53" s="322"/>
      <c r="B53" s="309"/>
      <c r="C53" s="88" t="s">
        <v>373</v>
      </c>
      <c r="D53" s="88" t="s">
        <v>250</v>
      </c>
      <c r="E53" s="299"/>
      <c r="F53" s="299"/>
      <c r="G53" s="299"/>
      <c r="H53" s="299"/>
      <c r="I53" s="299"/>
      <c r="J53" s="299"/>
      <c r="K53" s="301"/>
      <c r="L53" s="299"/>
      <c r="M53" s="301"/>
      <c r="N53" s="376"/>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661</v>
      </c>
      <c r="L54" s="310" t="s">
        <v>254</v>
      </c>
      <c r="M54" s="319"/>
      <c r="N54" s="374"/>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6"/>
      <c r="N55" s="375"/>
      <c r="R55" s="12"/>
      <c r="S55" s="12"/>
      <c r="T55" s="12"/>
    </row>
    <row r="56" spans="1:22" ht="84.65" customHeight="1" thickBot="1" x14ac:dyDescent="0.4">
      <c r="A56" s="322"/>
      <c r="B56" s="309"/>
      <c r="C56" s="90" t="s">
        <v>377</v>
      </c>
      <c r="D56" s="88" t="s">
        <v>254</v>
      </c>
      <c r="E56" s="299"/>
      <c r="F56" s="299"/>
      <c r="G56" s="299"/>
      <c r="H56" s="299"/>
      <c r="I56" s="299"/>
      <c r="J56" s="299"/>
      <c r="K56" s="301"/>
      <c r="L56" s="299"/>
      <c r="M56" s="301"/>
      <c r="N56" s="376"/>
      <c r="R56" s="12"/>
      <c r="S56" s="12"/>
      <c r="T56" s="12"/>
    </row>
    <row r="57" spans="1:22" x14ac:dyDescent="0.35">
      <c r="A57" s="316" t="s">
        <v>378</v>
      </c>
      <c r="B57" s="307" t="s">
        <v>125</v>
      </c>
      <c r="C57" s="86" t="s">
        <v>379</v>
      </c>
      <c r="D57" s="86" t="s">
        <v>254</v>
      </c>
      <c r="E57" s="310" t="s">
        <v>418</v>
      </c>
      <c r="F57" s="310" t="s">
        <v>441</v>
      </c>
      <c r="G57" s="310" t="s">
        <v>519</v>
      </c>
      <c r="H57" s="310" t="s">
        <v>477</v>
      </c>
      <c r="I57" s="310" t="s">
        <v>557</v>
      </c>
      <c r="J57" s="310" t="s">
        <v>157</v>
      </c>
      <c r="K57" s="319" t="s">
        <v>826</v>
      </c>
      <c r="L57" s="310" t="s">
        <v>250</v>
      </c>
      <c r="M57" s="319"/>
      <c r="N57" s="374" t="s">
        <v>827</v>
      </c>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xml:space="preserve">IIA10:To further enhance the potential positive effect identified, the expansion of criterion 3e to consider connections with adjoining sites or expansion of existing GI on those could help to increase the network of habitats within the Borough. 
</v>
      </c>
    </row>
    <row r="58" spans="1:22" x14ac:dyDescent="0.35">
      <c r="A58" s="317"/>
      <c r="B58" s="308"/>
      <c r="C58" s="24" t="s">
        <v>380</v>
      </c>
      <c r="D58" s="24" t="s">
        <v>254</v>
      </c>
      <c r="E58" s="298"/>
      <c r="F58" s="298"/>
      <c r="G58" s="298"/>
      <c r="H58" s="298"/>
      <c r="I58" s="298"/>
      <c r="J58" s="298"/>
      <c r="K58" s="236"/>
      <c r="L58" s="298"/>
      <c r="M58" s="236"/>
      <c r="N58" s="375"/>
      <c r="R58" s="12"/>
      <c r="S58" s="12"/>
      <c r="T58" s="12"/>
    </row>
    <row r="59" spans="1:22" x14ac:dyDescent="0.35">
      <c r="A59" s="317"/>
      <c r="B59" s="308"/>
      <c r="C59" s="24" t="s">
        <v>381</v>
      </c>
      <c r="D59" s="24" t="s">
        <v>250</v>
      </c>
      <c r="E59" s="298"/>
      <c r="F59" s="298"/>
      <c r="G59" s="298"/>
      <c r="H59" s="298"/>
      <c r="I59" s="298"/>
      <c r="J59" s="298"/>
      <c r="K59" s="236"/>
      <c r="L59" s="298"/>
      <c r="M59" s="236"/>
      <c r="N59" s="375"/>
      <c r="R59" s="12"/>
      <c r="S59" s="12"/>
      <c r="T59" s="12"/>
    </row>
    <row r="60" spans="1:22" x14ac:dyDescent="0.35">
      <c r="A60" s="317"/>
      <c r="B60" s="308"/>
      <c r="C60" s="24" t="s">
        <v>382</v>
      </c>
      <c r="D60" s="24" t="s">
        <v>254</v>
      </c>
      <c r="E60" s="298"/>
      <c r="F60" s="298"/>
      <c r="G60" s="298"/>
      <c r="H60" s="298"/>
      <c r="I60" s="298"/>
      <c r="J60" s="298"/>
      <c r="K60" s="236"/>
      <c r="L60" s="298"/>
      <c r="M60" s="236"/>
      <c r="N60" s="375"/>
      <c r="R60" s="12"/>
      <c r="S60" s="12"/>
      <c r="T60" s="12"/>
    </row>
    <row r="61" spans="1:22" x14ac:dyDescent="0.35">
      <c r="A61" s="317"/>
      <c r="B61" s="308"/>
      <c r="C61" s="24" t="s">
        <v>383</v>
      </c>
      <c r="D61" s="24" t="s">
        <v>250</v>
      </c>
      <c r="E61" s="298"/>
      <c r="F61" s="298"/>
      <c r="G61" s="298"/>
      <c r="H61" s="298"/>
      <c r="I61" s="298"/>
      <c r="J61" s="298"/>
      <c r="K61" s="236"/>
      <c r="L61" s="298"/>
      <c r="M61" s="236"/>
      <c r="N61" s="375"/>
      <c r="R61" s="12"/>
      <c r="S61" s="12"/>
      <c r="T61" s="12"/>
    </row>
    <row r="62" spans="1:22" x14ac:dyDescent="0.35">
      <c r="A62" s="317"/>
      <c r="B62" s="308"/>
      <c r="C62" s="24" t="s">
        <v>384</v>
      </c>
      <c r="D62" s="24" t="s">
        <v>254</v>
      </c>
      <c r="E62" s="298"/>
      <c r="F62" s="298"/>
      <c r="G62" s="298"/>
      <c r="H62" s="298"/>
      <c r="I62" s="298"/>
      <c r="J62" s="298"/>
      <c r="K62" s="236"/>
      <c r="L62" s="298"/>
      <c r="M62" s="236"/>
      <c r="N62" s="375"/>
      <c r="R62" s="12"/>
      <c r="S62" s="12"/>
      <c r="T62" s="12"/>
    </row>
    <row r="63" spans="1:22" ht="29" x14ac:dyDescent="0.35">
      <c r="A63" s="317"/>
      <c r="B63" s="308"/>
      <c r="C63" s="24" t="s">
        <v>385</v>
      </c>
      <c r="D63" s="24" t="s">
        <v>250</v>
      </c>
      <c r="E63" s="298"/>
      <c r="F63" s="298"/>
      <c r="G63" s="298"/>
      <c r="H63" s="298"/>
      <c r="I63" s="298"/>
      <c r="J63" s="298"/>
      <c r="K63" s="236"/>
      <c r="L63" s="298"/>
      <c r="M63" s="236"/>
      <c r="N63" s="375"/>
      <c r="R63" s="12"/>
      <c r="S63" s="12"/>
      <c r="T63" s="12"/>
    </row>
    <row r="64" spans="1:22" ht="15" thickBot="1" x14ac:dyDescent="0.4">
      <c r="A64" s="322"/>
      <c r="B64" s="309"/>
      <c r="C64" s="88" t="s">
        <v>386</v>
      </c>
      <c r="D64" s="88" t="s">
        <v>254</v>
      </c>
      <c r="E64" s="299"/>
      <c r="F64" s="299"/>
      <c r="G64" s="299"/>
      <c r="H64" s="299"/>
      <c r="I64" s="299"/>
      <c r="J64" s="299"/>
      <c r="K64" s="301"/>
      <c r="L64" s="299"/>
      <c r="M64" s="301"/>
      <c r="N64" s="376"/>
      <c r="R64" s="12"/>
      <c r="S64" s="12"/>
      <c r="T64" s="12"/>
    </row>
    <row r="65" spans="1:22" x14ac:dyDescent="0.35">
      <c r="A65" s="316" t="s">
        <v>387</v>
      </c>
      <c r="B65" s="307" t="s">
        <v>126</v>
      </c>
      <c r="C65" s="85" t="s">
        <v>388</v>
      </c>
      <c r="D65" s="86" t="s">
        <v>254</v>
      </c>
      <c r="E65" s="310" t="s">
        <v>101</v>
      </c>
      <c r="F65" s="310" t="s">
        <v>101</v>
      </c>
      <c r="G65" s="310" t="s">
        <v>101</v>
      </c>
      <c r="H65" s="310" t="s">
        <v>101</v>
      </c>
      <c r="I65" s="310" t="s">
        <v>101</v>
      </c>
      <c r="J65" s="310" t="s">
        <v>159</v>
      </c>
      <c r="K65" s="319" t="s">
        <v>661</v>
      </c>
      <c r="L65" s="310" t="s">
        <v>254</v>
      </c>
      <c r="M65" s="319"/>
      <c r="N65" s="374"/>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17"/>
      <c r="B66" s="308"/>
      <c r="C66" s="83" t="s">
        <v>389</v>
      </c>
      <c r="D66" s="24" t="s">
        <v>254</v>
      </c>
      <c r="E66" s="298"/>
      <c r="F66" s="298"/>
      <c r="G66" s="298"/>
      <c r="H66" s="298"/>
      <c r="I66" s="298"/>
      <c r="J66" s="298"/>
      <c r="K66" s="236"/>
      <c r="L66" s="298"/>
      <c r="M66" s="236"/>
      <c r="N66" s="375"/>
      <c r="R66" s="12"/>
      <c r="S66" s="12"/>
      <c r="T66" s="12"/>
    </row>
    <row r="67" spans="1:22" ht="29" x14ac:dyDescent="0.35">
      <c r="A67" s="317"/>
      <c r="B67" s="308"/>
      <c r="C67" s="83" t="s">
        <v>390</v>
      </c>
      <c r="D67" s="24" t="s">
        <v>254</v>
      </c>
      <c r="E67" s="298"/>
      <c r="F67" s="298"/>
      <c r="G67" s="298"/>
      <c r="H67" s="298"/>
      <c r="I67" s="298"/>
      <c r="J67" s="298"/>
      <c r="K67" s="236"/>
      <c r="L67" s="298"/>
      <c r="M67" s="236"/>
      <c r="N67" s="375"/>
      <c r="R67" s="12"/>
      <c r="S67" s="12"/>
      <c r="T67" s="12"/>
    </row>
    <row r="68" spans="1:22" x14ac:dyDescent="0.35">
      <c r="A68" s="317"/>
      <c r="B68" s="308"/>
      <c r="C68" s="83" t="s">
        <v>391</v>
      </c>
      <c r="D68" s="24" t="s">
        <v>254</v>
      </c>
      <c r="E68" s="298"/>
      <c r="F68" s="298"/>
      <c r="G68" s="298"/>
      <c r="H68" s="298"/>
      <c r="I68" s="298"/>
      <c r="J68" s="298"/>
      <c r="K68" s="236"/>
      <c r="L68" s="298"/>
      <c r="M68" s="236"/>
      <c r="N68" s="375"/>
      <c r="R68" s="12"/>
      <c r="S68" s="12"/>
      <c r="T68" s="12"/>
    </row>
    <row r="69" spans="1:22" x14ac:dyDescent="0.35">
      <c r="A69" s="317"/>
      <c r="B69" s="308"/>
      <c r="C69" s="83" t="s">
        <v>392</v>
      </c>
      <c r="D69" s="24" t="s">
        <v>254</v>
      </c>
      <c r="E69" s="298"/>
      <c r="F69" s="298"/>
      <c r="G69" s="298"/>
      <c r="H69" s="298"/>
      <c r="I69" s="298"/>
      <c r="J69" s="298"/>
      <c r="K69" s="236"/>
      <c r="L69" s="298"/>
      <c r="M69" s="236"/>
      <c r="N69" s="375"/>
      <c r="R69" s="12"/>
      <c r="S69" s="12"/>
      <c r="T69" s="12"/>
    </row>
    <row r="70" spans="1:22" x14ac:dyDescent="0.35">
      <c r="A70" s="317"/>
      <c r="B70" s="308"/>
      <c r="C70" s="83" t="s">
        <v>393</v>
      </c>
      <c r="D70" s="24" t="s">
        <v>254</v>
      </c>
      <c r="E70" s="298"/>
      <c r="F70" s="298"/>
      <c r="G70" s="298"/>
      <c r="H70" s="298"/>
      <c r="I70" s="298"/>
      <c r="J70" s="298"/>
      <c r="K70" s="236"/>
      <c r="L70" s="298"/>
      <c r="M70" s="236"/>
      <c r="N70" s="375"/>
      <c r="R70" s="12"/>
      <c r="S70" s="12"/>
      <c r="T70" s="12"/>
    </row>
    <row r="71" spans="1:22" ht="15" thickBot="1" x14ac:dyDescent="0.4">
      <c r="A71" s="322"/>
      <c r="B71" s="309"/>
      <c r="C71" s="93" t="s">
        <v>394</v>
      </c>
      <c r="D71" s="88" t="s">
        <v>254</v>
      </c>
      <c r="E71" s="299"/>
      <c r="F71" s="299"/>
      <c r="G71" s="299"/>
      <c r="H71" s="299"/>
      <c r="I71" s="299"/>
      <c r="J71" s="299"/>
      <c r="K71" s="301"/>
      <c r="L71" s="299"/>
      <c r="M71" s="301"/>
      <c r="N71" s="376"/>
      <c r="R71" s="12"/>
      <c r="S71" s="12"/>
      <c r="T71" s="12"/>
    </row>
    <row r="72" spans="1:22" x14ac:dyDescent="0.35">
      <c r="A72" s="316" t="s">
        <v>395</v>
      </c>
      <c r="B72" s="307" t="s">
        <v>127</v>
      </c>
      <c r="C72" s="85" t="s">
        <v>396</v>
      </c>
      <c r="D72" s="86" t="s">
        <v>250</v>
      </c>
      <c r="E72" s="310" t="s">
        <v>418</v>
      </c>
      <c r="F72" s="310" t="s">
        <v>441</v>
      </c>
      <c r="G72" s="310" t="s">
        <v>519</v>
      </c>
      <c r="H72" s="310" t="s">
        <v>421</v>
      </c>
      <c r="I72" s="310" t="s">
        <v>422</v>
      </c>
      <c r="J72" s="310" t="s">
        <v>157</v>
      </c>
      <c r="K72" s="311" t="s">
        <v>828</v>
      </c>
      <c r="L72" s="310" t="s">
        <v>254</v>
      </c>
      <c r="M72" s="319"/>
      <c r="N72" s="374"/>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17"/>
      <c r="B73" s="308"/>
      <c r="C73" s="83" t="s">
        <v>397</v>
      </c>
      <c r="D73" s="24" t="s">
        <v>250</v>
      </c>
      <c r="E73" s="298"/>
      <c r="F73" s="298"/>
      <c r="G73" s="298"/>
      <c r="H73" s="298"/>
      <c r="I73" s="298"/>
      <c r="J73" s="298"/>
      <c r="K73" s="312"/>
      <c r="L73" s="298"/>
      <c r="M73" s="236"/>
      <c r="N73" s="375"/>
      <c r="R73" s="12"/>
      <c r="S73" s="12"/>
      <c r="T73" s="12"/>
    </row>
    <row r="74" spans="1:22" ht="32.25" customHeight="1" x14ac:dyDescent="0.35">
      <c r="A74" s="317"/>
      <c r="B74" s="308"/>
      <c r="C74" s="83" t="s">
        <v>398</v>
      </c>
      <c r="D74" s="24" t="s">
        <v>254</v>
      </c>
      <c r="E74" s="298"/>
      <c r="F74" s="298"/>
      <c r="G74" s="298"/>
      <c r="H74" s="298"/>
      <c r="I74" s="298"/>
      <c r="J74" s="298"/>
      <c r="K74" s="312"/>
      <c r="L74" s="298"/>
      <c r="M74" s="236"/>
      <c r="N74" s="375"/>
      <c r="R74" s="12"/>
      <c r="S74" s="12"/>
      <c r="T74" s="12"/>
    </row>
    <row r="75" spans="1:22" x14ac:dyDescent="0.35">
      <c r="A75" s="317"/>
      <c r="B75" s="308"/>
      <c r="C75" s="83" t="s">
        <v>399</v>
      </c>
      <c r="D75" s="24" t="s">
        <v>254</v>
      </c>
      <c r="E75" s="298"/>
      <c r="F75" s="298"/>
      <c r="G75" s="298"/>
      <c r="H75" s="298"/>
      <c r="I75" s="298"/>
      <c r="J75" s="298"/>
      <c r="K75" s="312"/>
      <c r="L75" s="298"/>
      <c r="M75" s="236"/>
      <c r="N75" s="375"/>
      <c r="R75" s="12"/>
      <c r="S75" s="12"/>
      <c r="T75" s="12"/>
    </row>
    <row r="76" spans="1:22" ht="32.25" customHeight="1" thickBot="1" x14ac:dyDescent="0.4">
      <c r="A76" s="322"/>
      <c r="B76" s="309"/>
      <c r="C76" s="87" t="s">
        <v>400</v>
      </c>
      <c r="D76" s="88" t="s">
        <v>250</v>
      </c>
      <c r="E76" s="299"/>
      <c r="F76" s="299"/>
      <c r="G76" s="299"/>
      <c r="H76" s="299"/>
      <c r="I76" s="299"/>
      <c r="J76" s="299"/>
      <c r="K76" s="313"/>
      <c r="L76" s="299"/>
      <c r="M76" s="301"/>
      <c r="N76" s="376"/>
      <c r="R76" s="12"/>
      <c r="S76" s="12"/>
      <c r="T76" s="12"/>
    </row>
    <row r="77" spans="1:22" x14ac:dyDescent="0.35">
      <c r="A77" s="323" t="s">
        <v>401</v>
      </c>
      <c r="B77" s="307" t="s">
        <v>128</v>
      </c>
      <c r="C77" s="85" t="s">
        <v>402</v>
      </c>
      <c r="D77" s="79" t="s">
        <v>254</v>
      </c>
      <c r="E77" s="310" t="s">
        <v>101</v>
      </c>
      <c r="F77" s="310" t="s">
        <v>101</v>
      </c>
      <c r="G77" s="310" t="s">
        <v>101</v>
      </c>
      <c r="H77" s="310" t="s">
        <v>101</v>
      </c>
      <c r="I77" s="310" t="s">
        <v>101</v>
      </c>
      <c r="J77" s="310" t="s">
        <v>159</v>
      </c>
      <c r="K77" s="319" t="s">
        <v>661</v>
      </c>
      <c r="L77" s="310" t="s">
        <v>254</v>
      </c>
      <c r="M77" s="319"/>
      <c r="N77" s="374"/>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36"/>
      <c r="N78" s="375"/>
      <c r="R78" s="12"/>
      <c r="S78" s="12"/>
      <c r="T78" s="12"/>
    </row>
    <row r="79" spans="1:22" x14ac:dyDescent="0.35">
      <c r="A79" s="305"/>
      <c r="B79" s="308"/>
      <c r="C79" s="83" t="s">
        <v>404</v>
      </c>
      <c r="D79" s="3" t="s">
        <v>254</v>
      </c>
      <c r="E79" s="298"/>
      <c r="F79" s="298"/>
      <c r="G79" s="298"/>
      <c r="H79" s="298"/>
      <c r="I79" s="298"/>
      <c r="J79" s="298"/>
      <c r="K79" s="236"/>
      <c r="L79" s="298"/>
      <c r="M79" s="236"/>
      <c r="N79" s="375"/>
      <c r="R79" s="12"/>
      <c r="S79" s="12"/>
      <c r="T79" s="12"/>
    </row>
    <row r="80" spans="1:22" x14ac:dyDescent="0.35">
      <c r="A80" s="305"/>
      <c r="B80" s="308"/>
      <c r="C80" s="84" t="s">
        <v>405</v>
      </c>
      <c r="D80" s="3" t="s">
        <v>254</v>
      </c>
      <c r="E80" s="298"/>
      <c r="F80" s="298"/>
      <c r="G80" s="298"/>
      <c r="H80" s="298"/>
      <c r="I80" s="298"/>
      <c r="J80" s="298"/>
      <c r="K80" s="236"/>
      <c r="L80" s="298"/>
      <c r="M80" s="236"/>
      <c r="N80" s="375"/>
      <c r="R80" s="12"/>
      <c r="S80" s="12"/>
      <c r="T80" s="12"/>
    </row>
    <row r="81" spans="1:22" ht="29" x14ac:dyDescent="0.35">
      <c r="A81" s="305"/>
      <c r="B81" s="308"/>
      <c r="C81" s="84" t="s">
        <v>406</v>
      </c>
      <c r="D81" s="3" t="s">
        <v>254</v>
      </c>
      <c r="E81" s="298"/>
      <c r="F81" s="298"/>
      <c r="G81" s="298"/>
      <c r="H81" s="298"/>
      <c r="I81" s="298"/>
      <c r="J81" s="298"/>
      <c r="K81" s="236"/>
      <c r="L81" s="298"/>
      <c r="M81" s="236"/>
      <c r="N81" s="375"/>
      <c r="R81" s="12"/>
      <c r="S81" s="12"/>
      <c r="T81" s="12"/>
    </row>
    <row r="82" spans="1:22" ht="29" x14ac:dyDescent="0.35">
      <c r="A82" s="305"/>
      <c r="B82" s="308"/>
      <c r="C82" s="84" t="s">
        <v>407</v>
      </c>
      <c r="D82" s="3" t="s">
        <v>254</v>
      </c>
      <c r="E82" s="298"/>
      <c r="F82" s="298"/>
      <c r="G82" s="298"/>
      <c r="H82" s="298"/>
      <c r="I82" s="298"/>
      <c r="J82" s="298"/>
      <c r="K82" s="236"/>
      <c r="L82" s="298"/>
      <c r="M82" s="236"/>
      <c r="N82" s="375"/>
      <c r="R82" s="12"/>
      <c r="S82" s="12"/>
      <c r="T82" s="12"/>
    </row>
    <row r="83" spans="1:22" ht="15" thickBot="1" x14ac:dyDescent="0.4">
      <c r="A83" s="306"/>
      <c r="B83" s="309"/>
      <c r="C83" s="90" t="s">
        <v>408</v>
      </c>
      <c r="D83" s="80" t="s">
        <v>254</v>
      </c>
      <c r="E83" s="299"/>
      <c r="F83" s="299"/>
      <c r="G83" s="299"/>
      <c r="H83" s="299"/>
      <c r="I83" s="299"/>
      <c r="J83" s="299"/>
      <c r="K83" s="301"/>
      <c r="L83" s="299"/>
      <c r="M83" s="301"/>
      <c r="N83" s="376"/>
      <c r="R83" s="12"/>
      <c r="S83" s="12"/>
      <c r="T83" s="12"/>
    </row>
    <row r="84" spans="1:22" x14ac:dyDescent="0.35">
      <c r="A84" s="323" t="s">
        <v>409</v>
      </c>
      <c r="B84" s="307" t="s">
        <v>129</v>
      </c>
      <c r="C84" s="99" t="s">
        <v>410</v>
      </c>
      <c r="D84" s="79" t="s">
        <v>254</v>
      </c>
      <c r="E84" s="310" t="s">
        <v>101</v>
      </c>
      <c r="F84" s="310" t="s">
        <v>101</v>
      </c>
      <c r="G84" s="310" t="s">
        <v>101</v>
      </c>
      <c r="H84" s="310" t="s">
        <v>101</v>
      </c>
      <c r="I84" s="310" t="s">
        <v>101</v>
      </c>
      <c r="J84" s="310" t="s">
        <v>159</v>
      </c>
      <c r="K84" s="319" t="s">
        <v>661</v>
      </c>
      <c r="L84" s="310" t="s">
        <v>254</v>
      </c>
      <c r="M84" s="319"/>
      <c r="N84" s="374"/>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3" t="s">
        <v>254</v>
      </c>
      <c r="E85" s="298"/>
      <c r="F85" s="298"/>
      <c r="G85" s="298"/>
      <c r="H85" s="298"/>
      <c r="I85" s="298"/>
      <c r="J85" s="298"/>
      <c r="K85" s="236"/>
      <c r="L85" s="298"/>
      <c r="M85" s="236"/>
      <c r="N85" s="375"/>
      <c r="R85" s="12"/>
      <c r="S85" s="12"/>
      <c r="T85" s="12"/>
    </row>
    <row r="86" spans="1:22" x14ac:dyDescent="0.35">
      <c r="A86" s="305"/>
      <c r="B86" s="308"/>
      <c r="C86" s="84" t="s">
        <v>412</v>
      </c>
      <c r="D86" s="3" t="s">
        <v>254</v>
      </c>
      <c r="E86" s="298"/>
      <c r="F86" s="298"/>
      <c r="G86" s="298"/>
      <c r="H86" s="298"/>
      <c r="I86" s="298"/>
      <c r="J86" s="298"/>
      <c r="K86" s="236"/>
      <c r="L86" s="298"/>
      <c r="M86" s="236"/>
      <c r="N86" s="375"/>
      <c r="R86" s="12"/>
      <c r="S86" s="12"/>
      <c r="T86" s="12"/>
    </row>
    <row r="87" spans="1:22" ht="15" thickBot="1" x14ac:dyDescent="0.4">
      <c r="A87" s="306"/>
      <c r="B87" s="309"/>
      <c r="C87" s="87" t="s">
        <v>413</v>
      </c>
      <c r="D87" s="80" t="s">
        <v>254</v>
      </c>
      <c r="E87" s="299"/>
      <c r="F87" s="299"/>
      <c r="G87" s="299"/>
      <c r="H87" s="299"/>
      <c r="I87" s="299"/>
      <c r="J87" s="299"/>
      <c r="K87" s="301"/>
      <c r="L87" s="299"/>
      <c r="M87" s="301"/>
      <c r="N87" s="376"/>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88" t="str">
        <f>R8&amp;R18&amp;R20&amp;R28&amp;R36&amp;R42&amp;R47&amp;R48&amp;R49&amp;R54&amp;R57&amp;R65&amp;R72&amp;R77&amp;R84&amp;R87</f>
        <v/>
      </c>
      <c r="B90" s="389"/>
      <c r="C90" s="389"/>
      <c r="D90" s="389"/>
      <c r="E90" s="389"/>
      <c r="F90" s="389"/>
      <c r="G90" s="389"/>
      <c r="H90" s="389"/>
      <c r="I90" s="389"/>
      <c r="J90" s="389"/>
      <c r="K90" s="389"/>
      <c r="L90" s="389"/>
      <c r="M90" s="389"/>
      <c r="N90" s="39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88" t="str">
        <f>S8&amp;S18&amp;S20&amp;S28&amp;S36&amp;S42&amp;S47&amp;S48&amp;S49&amp;S54&amp;S57&amp;S65&amp;S72&amp;S77&amp;S84&amp;S87</f>
        <v xml:space="preserve">              </v>
      </c>
      <c r="B92" s="389"/>
      <c r="C92" s="389"/>
      <c r="D92" s="389"/>
      <c r="E92" s="389"/>
      <c r="F92" s="389"/>
      <c r="G92" s="389"/>
      <c r="H92" s="389"/>
      <c r="I92" s="389"/>
      <c r="J92" s="389"/>
      <c r="K92" s="389"/>
      <c r="L92" s="389"/>
      <c r="M92" s="389"/>
      <c r="N92" s="39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391" t="s">
        <v>829</v>
      </c>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85" t="str">
        <f>U8&amp;U18&amp;U20&amp;U28&amp;U36&amp;U42&amp;U47&amp;U49&amp;U54&amp;U57&amp;U65&amp;U72&amp;U77&amp;U84</f>
        <v/>
      </c>
      <c r="B96" s="386"/>
      <c r="C96" s="386"/>
      <c r="D96" s="386"/>
      <c r="E96" s="386"/>
      <c r="F96" s="386"/>
      <c r="G96" s="386"/>
      <c r="H96" s="386"/>
      <c r="I96" s="386"/>
      <c r="J96" s="386"/>
      <c r="K96" s="386"/>
      <c r="L96" s="386"/>
      <c r="M96" s="386"/>
      <c r="N96" s="387"/>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85" t="str">
        <f>V8&amp;V18&amp;V20&amp;V28&amp;V36&amp;V42&amp;V47&amp;V49&amp;V54&amp;V57&amp;V65&amp;V72&amp;V77&amp;V84</f>
        <v xml:space="preserve">IIA10:To further enhance the potential positive effect identified, the expansion of criterion 3e to consider connections with adjoining sites or expansion of existing GI on those could help to increase the network of habitats within the Borough. 
</v>
      </c>
      <c r="B98" s="386"/>
      <c r="C98" s="386"/>
      <c r="D98" s="386"/>
      <c r="E98" s="386"/>
      <c r="F98" s="386"/>
      <c r="G98" s="386"/>
      <c r="H98" s="386"/>
      <c r="I98" s="386"/>
      <c r="J98" s="386"/>
      <c r="K98" s="386"/>
      <c r="L98" s="386"/>
      <c r="M98" s="386"/>
      <c r="N98" s="387"/>
    </row>
  </sheetData>
  <sheetProtection algorithmName="SHA-512" hashValue="zlUswKZK2aX/NqWbAJIuIWCSTllj5Rp8HHggvaVPWHAklvk6oTAg4+Jq4iUyAMkKaJogdm4eXNLGz7o98iYPtA==" saltValue="Nwo5881tod4L8GD+gMSuww=="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3333" priority="20">
      <formula>$D50="No"</formula>
    </cfRule>
  </conditionalFormatting>
  <conditionalFormatting sqref="C8:D87">
    <cfRule type="expression" dxfId="3332" priority="19">
      <formula>$D8="No"</formula>
    </cfRule>
  </conditionalFormatting>
  <conditionalFormatting sqref="J8 J18">
    <cfRule type="cellIs" dxfId="3331" priority="13" operator="equal">
      <formula>"Significant Negative"</formula>
    </cfRule>
    <cfRule type="cellIs" dxfId="3330" priority="14" operator="equal">
      <formula>"Minor Negative"</formula>
    </cfRule>
    <cfRule type="cellIs" dxfId="3329" priority="15" operator="equal">
      <formula>"Uncertain"</formula>
    </cfRule>
    <cfRule type="cellIs" dxfId="3328" priority="16" operator="equal">
      <formula>"Neutral"</formula>
    </cfRule>
    <cfRule type="cellIs" dxfId="3327" priority="17" operator="equal">
      <formula>"Minor Positive"</formula>
    </cfRule>
    <cfRule type="cellIs" dxfId="3326" priority="18" operator="equal">
      <formula>"Significant Positive"</formula>
    </cfRule>
  </conditionalFormatting>
  <conditionalFormatting sqref="J20">
    <cfRule type="cellIs" dxfId="3325" priority="38" operator="equal">
      <formula>"Minor Positive"</formula>
    </cfRule>
    <cfRule type="cellIs" dxfId="3324" priority="37" operator="equal">
      <formula>"Neutral"</formula>
    </cfRule>
    <cfRule type="cellIs" dxfId="3323" priority="36" operator="equal">
      <formula>"Uncertain"</formula>
    </cfRule>
    <cfRule type="cellIs" dxfId="3322" priority="35" operator="equal">
      <formula>"Minor Negative"</formula>
    </cfRule>
    <cfRule type="cellIs" dxfId="3321" priority="34" operator="equal">
      <formula>"Significant Negative"</formula>
    </cfRule>
    <cfRule type="cellIs" dxfId="3320" priority="39" operator="equal">
      <formula>"Significant Positive"</formula>
    </cfRule>
  </conditionalFormatting>
  <conditionalFormatting sqref="J28 J57 J65 J72 J77 J84">
    <cfRule type="cellIs" dxfId="3319" priority="51" operator="equal">
      <formula>"Significant Positive"</formula>
    </cfRule>
    <cfRule type="cellIs" dxfId="3318" priority="50" operator="equal">
      <formula>"Minor Positive"</formula>
    </cfRule>
    <cfRule type="cellIs" dxfId="3317" priority="49" operator="equal">
      <formula>"Neutral"</formula>
    </cfRule>
    <cfRule type="cellIs" dxfId="3316" priority="48" operator="equal">
      <formula>"Uncertain"</formula>
    </cfRule>
    <cfRule type="cellIs" dxfId="3315" priority="47" operator="equal">
      <formula>"Minor Negative"</formula>
    </cfRule>
    <cfRule type="cellIs" dxfId="3314" priority="46" operator="equal">
      <formula>"Significant Negative"</formula>
    </cfRule>
  </conditionalFormatting>
  <conditionalFormatting sqref="J36">
    <cfRule type="cellIs" dxfId="3313" priority="28" operator="equal">
      <formula>"Significant Negative"</formula>
    </cfRule>
    <cfRule type="cellIs" dxfId="3312" priority="29" operator="equal">
      <formula>"Minor Negative"</formula>
    </cfRule>
    <cfRule type="cellIs" dxfId="3311" priority="30" operator="equal">
      <formula>"Uncertain"</formula>
    </cfRule>
    <cfRule type="cellIs" dxfId="3310" priority="31" operator="equal">
      <formula>"Neutral"</formula>
    </cfRule>
    <cfRule type="cellIs" dxfId="3309" priority="32" operator="equal">
      <formula>"Minor Positive"</formula>
    </cfRule>
    <cfRule type="cellIs" dxfId="3308" priority="33" operator="equal">
      <formula>"Significant Positive"</formula>
    </cfRule>
  </conditionalFormatting>
  <conditionalFormatting sqref="J42">
    <cfRule type="cellIs" dxfId="3307" priority="7" operator="equal">
      <formula>"Significant Negative"</formula>
    </cfRule>
    <cfRule type="cellIs" dxfId="3306" priority="12" operator="equal">
      <formula>"Significant Positive"</formula>
    </cfRule>
    <cfRule type="cellIs" dxfId="3305" priority="11" operator="equal">
      <formula>"Minor Positive"</formula>
    </cfRule>
    <cfRule type="cellIs" dxfId="3304" priority="10" operator="equal">
      <formula>"Neutral"</formula>
    </cfRule>
    <cfRule type="cellIs" dxfId="3303" priority="9" operator="equal">
      <formula>"Uncertain"</formula>
    </cfRule>
    <cfRule type="cellIs" dxfId="3302" priority="8" operator="equal">
      <formula>"Minor Negative"</formula>
    </cfRule>
  </conditionalFormatting>
  <conditionalFormatting sqref="J47">
    <cfRule type="cellIs" dxfId="3301" priority="40" operator="equal">
      <formula>"Significant Negative"</formula>
    </cfRule>
    <cfRule type="cellIs" dxfId="3300" priority="41" operator="equal">
      <formula>"Minor Negative"</formula>
    </cfRule>
    <cfRule type="cellIs" dxfId="3299" priority="42" operator="equal">
      <formula>"Uncertain"</formula>
    </cfRule>
    <cfRule type="cellIs" dxfId="3298" priority="43" operator="equal">
      <formula>"Neutral"</formula>
    </cfRule>
    <cfRule type="cellIs" dxfId="3297" priority="44" operator="equal">
      <formula>"Minor Positive"</formula>
    </cfRule>
    <cfRule type="cellIs" dxfId="3296" priority="45" operator="equal">
      <formula>"Significant Positive"</formula>
    </cfRule>
  </conditionalFormatting>
  <conditionalFormatting sqref="J49">
    <cfRule type="cellIs" dxfId="3295" priority="2" operator="equal">
      <formula>"Minor Negative"</formula>
    </cfRule>
    <cfRule type="cellIs" dxfId="3294" priority="3" operator="equal">
      <formula>"Uncertain"</formula>
    </cfRule>
    <cfRule type="cellIs" dxfId="3293" priority="4" operator="equal">
      <formula>"Neutral"</formula>
    </cfRule>
    <cfRule type="cellIs" dxfId="3292" priority="5" operator="equal">
      <formula>"Minor Positive"</formula>
    </cfRule>
    <cfRule type="cellIs" dxfId="3291" priority="6" operator="equal">
      <formula>"Significant Positive"</formula>
    </cfRule>
    <cfRule type="cellIs" dxfId="3290" priority="1" operator="equal">
      <formula>"Significant Negative"</formula>
    </cfRule>
  </conditionalFormatting>
  <conditionalFormatting sqref="J54">
    <cfRule type="cellIs" dxfId="3289" priority="27" operator="equal">
      <formula>"Significant Positive"</formula>
    </cfRule>
    <cfRule type="cellIs" dxfId="3288" priority="26" operator="equal">
      <formula>"Minor Positive"</formula>
    </cfRule>
    <cfRule type="cellIs" dxfId="3287" priority="25" operator="equal">
      <formula>"Neutral"</formula>
    </cfRule>
    <cfRule type="cellIs" dxfId="3286" priority="24" operator="equal">
      <formula>"Uncertain"</formula>
    </cfRule>
    <cfRule type="cellIs" dxfId="3285" priority="23" operator="equal">
      <formula>"Minor Negative"</formula>
    </cfRule>
    <cfRule type="cellIs" dxfId="3284" priority="22" operator="equal">
      <formula>"Significant Negative"</formula>
    </cfRule>
  </conditionalFormatting>
  <pageMargins left="0.7" right="0.7" top="0.75" bottom="0.75" header="0.3" footer="0.3"/>
  <pageSetup orientation="portrait" horizontalDpi="4294967293" verticalDpi="4294967293"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1D6FC-A491-4311-BB39-D47052054668}">
  <sheetPr codeName="Sheet133">
    <tabColor theme="4" tint="0.79998168889431442"/>
  </sheetPr>
  <dimension ref="A1:V98"/>
  <sheetViews>
    <sheetView zoomScaleNormal="100" workbookViewId="0">
      <pane xSplit="4" ySplit="7" topLeftCell="J64" activePane="bottomRight" state="frozen"/>
      <selection pane="topRight" activeCell="D33" sqref="D33"/>
      <selection pane="bottomLeft" activeCell="D33" sqref="D33"/>
      <selection pane="bottomRight" activeCell="D33" sqref="D33"/>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830</v>
      </c>
      <c r="D1" s="263"/>
      <c r="E1" s="263"/>
      <c r="F1" s="264"/>
      <c r="G1" s="16"/>
      <c r="I1" s="7"/>
      <c r="J1" s="7"/>
      <c r="K1" s="7"/>
    </row>
    <row r="2" spans="1:22" x14ac:dyDescent="0.35">
      <c r="A2" s="74" t="s">
        <v>29</v>
      </c>
      <c r="B2" s="9"/>
      <c r="C2" s="263" t="s">
        <v>658</v>
      </c>
      <c r="D2" s="263"/>
      <c r="E2" s="263"/>
      <c r="F2" s="264"/>
      <c r="I2" s="8"/>
      <c r="J2" s="8"/>
      <c r="K2" s="8"/>
    </row>
    <row r="3" spans="1:22" ht="24" customHeight="1" x14ac:dyDescent="0.35">
      <c r="A3" s="75" t="s">
        <v>30</v>
      </c>
      <c r="B3" s="4"/>
      <c r="C3" s="263" t="s">
        <v>831</v>
      </c>
      <c r="D3" s="263"/>
      <c r="E3" s="263"/>
      <c r="F3" s="264"/>
      <c r="I3" s="8"/>
      <c r="J3" s="8"/>
      <c r="K3" s="8"/>
    </row>
    <row r="4" spans="1:22" ht="17.25" customHeight="1" x14ac:dyDescent="0.35">
      <c r="A4" s="75" t="s">
        <v>31</v>
      </c>
      <c r="B4" s="17"/>
      <c r="C4" s="229" t="s">
        <v>530</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47"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661</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t="s">
        <v>101</v>
      </c>
      <c r="F10" s="326" t="s">
        <v>101</v>
      </c>
      <c r="G10" s="326" t="s">
        <v>101</v>
      </c>
      <c r="H10" s="326" t="s">
        <v>101</v>
      </c>
      <c r="I10" s="326" t="s">
        <v>101</v>
      </c>
      <c r="J10" s="298" t="s">
        <v>159</v>
      </c>
      <c r="K10" s="236"/>
      <c r="L10" s="298"/>
      <c r="M10" s="298"/>
      <c r="N10" s="340"/>
      <c r="R10" s="12"/>
      <c r="S10" s="12"/>
      <c r="T10" s="12"/>
    </row>
    <row r="11" spans="1:22" x14ac:dyDescent="0.35">
      <c r="A11" s="317"/>
      <c r="B11" s="328"/>
      <c r="C11" s="24" t="s">
        <v>324</v>
      </c>
      <c r="D11" s="24" t="s">
        <v>250</v>
      </c>
      <c r="E11" s="326"/>
      <c r="F11" s="326"/>
      <c r="G11" s="326"/>
      <c r="H11" s="326"/>
      <c r="I11" s="326"/>
      <c r="J11" s="298"/>
      <c r="K11" s="236"/>
      <c r="L11" s="298"/>
      <c r="M11" s="298"/>
      <c r="N11" s="340"/>
      <c r="R11" s="12"/>
      <c r="S11" s="12"/>
      <c r="T11" s="12"/>
    </row>
    <row r="12" spans="1:22" x14ac:dyDescent="0.35">
      <c r="A12" s="317"/>
      <c r="B12" s="328"/>
      <c r="C12" s="24" t="s">
        <v>325</v>
      </c>
      <c r="D12" s="24" t="s">
        <v>250</v>
      </c>
      <c r="E12" s="326" t="s">
        <v>101</v>
      </c>
      <c r="F12" s="326" t="s">
        <v>101</v>
      </c>
      <c r="G12" s="326" t="s">
        <v>101</v>
      </c>
      <c r="H12" s="326" t="s">
        <v>101</v>
      </c>
      <c r="I12" s="326" t="s">
        <v>101</v>
      </c>
      <c r="J12" s="298" t="s">
        <v>159</v>
      </c>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x14ac:dyDescent="0.35">
      <c r="A14" s="317"/>
      <c r="B14" s="328"/>
      <c r="C14" s="24" t="s">
        <v>327</v>
      </c>
      <c r="D14" s="24" t="s">
        <v>250</v>
      </c>
      <c r="E14" s="326" t="s">
        <v>101</v>
      </c>
      <c r="F14" s="326" t="s">
        <v>101</v>
      </c>
      <c r="G14" s="326" t="s">
        <v>101</v>
      </c>
      <c r="H14" s="326" t="s">
        <v>101</v>
      </c>
      <c r="I14" s="326" t="s">
        <v>101</v>
      </c>
      <c r="J14" s="298" t="s">
        <v>159</v>
      </c>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250</v>
      </c>
      <c r="E16" s="326" t="s">
        <v>101</v>
      </c>
      <c r="F16" s="326" t="s">
        <v>101</v>
      </c>
      <c r="G16" s="326" t="s">
        <v>101</v>
      </c>
      <c r="H16" s="326" t="s">
        <v>101</v>
      </c>
      <c r="I16" s="326" t="s">
        <v>101</v>
      </c>
      <c r="J16" s="298" t="s">
        <v>159</v>
      </c>
      <c r="K16" s="236"/>
      <c r="L16" s="298"/>
      <c r="M16" s="298"/>
      <c r="N16" s="340"/>
      <c r="R16" s="12"/>
      <c r="S16" s="12"/>
      <c r="T16" s="12"/>
    </row>
    <row r="17" spans="1:22" ht="15" thickBot="1" x14ac:dyDescent="0.4">
      <c r="A17" s="322"/>
      <c r="B17" s="396"/>
      <c r="C17" s="88" t="s">
        <v>330</v>
      </c>
      <c r="D17" s="88" t="s">
        <v>254</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432</v>
      </c>
      <c r="F18" s="310" t="s">
        <v>419</v>
      </c>
      <c r="G18" s="310" t="s">
        <v>832</v>
      </c>
      <c r="H18" s="310" t="s">
        <v>490</v>
      </c>
      <c r="I18" s="310" t="s">
        <v>422</v>
      </c>
      <c r="J18" s="310" t="s">
        <v>478</v>
      </c>
      <c r="K18" s="319" t="s">
        <v>833</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250</v>
      </c>
      <c r="E19" s="299"/>
      <c r="F19" s="299"/>
      <c r="G19" s="299"/>
      <c r="H19" s="299"/>
      <c r="I19" s="299"/>
      <c r="J19" s="299"/>
      <c r="K19" s="301"/>
      <c r="L19" s="299"/>
      <c r="M19" s="299"/>
      <c r="N19" s="380"/>
      <c r="R19" s="12"/>
      <c r="S19" s="12"/>
      <c r="T19" s="12"/>
    </row>
    <row r="20" spans="1:22" ht="72.5" x14ac:dyDescent="0.35">
      <c r="A20" s="316" t="s">
        <v>334</v>
      </c>
      <c r="B20" s="307" t="s">
        <v>118</v>
      </c>
      <c r="C20" s="79" t="s">
        <v>335</v>
      </c>
      <c r="D20" s="86" t="s">
        <v>254</v>
      </c>
      <c r="E20" s="310" t="s">
        <v>101</v>
      </c>
      <c r="F20" s="310" t="s">
        <v>101</v>
      </c>
      <c r="G20" s="310" t="s">
        <v>101</v>
      </c>
      <c r="H20" s="310" t="s">
        <v>101</v>
      </c>
      <c r="I20" s="310" t="s">
        <v>101</v>
      </c>
      <c r="J20" s="310" t="s">
        <v>159</v>
      </c>
      <c r="K20" s="319" t="s">
        <v>661</v>
      </c>
      <c r="L20" s="310" t="s">
        <v>254</v>
      </c>
      <c r="M20" s="310"/>
      <c r="N20" s="379"/>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17"/>
      <c r="B21" s="308"/>
      <c r="C21" s="3" t="s">
        <v>336</v>
      </c>
      <c r="D21" s="24" t="s">
        <v>254</v>
      </c>
      <c r="E21" s="298"/>
      <c r="F21" s="298"/>
      <c r="G21" s="298"/>
      <c r="H21" s="298"/>
      <c r="I21" s="298"/>
      <c r="J21" s="298"/>
      <c r="K21" s="236"/>
      <c r="L21" s="298"/>
      <c r="M21" s="298"/>
      <c r="N21" s="381"/>
      <c r="R21" s="12"/>
      <c r="S21" s="12"/>
      <c r="T21" s="12"/>
    </row>
    <row r="22" spans="1:22" ht="14.5" customHeight="1" x14ac:dyDescent="0.35">
      <c r="A22" s="317"/>
      <c r="B22" s="308"/>
      <c r="C22" s="3" t="s">
        <v>337</v>
      </c>
      <c r="D22" s="24" t="s">
        <v>254</v>
      </c>
      <c r="E22" s="298"/>
      <c r="F22" s="298"/>
      <c r="G22" s="298"/>
      <c r="H22" s="298"/>
      <c r="I22" s="298"/>
      <c r="J22" s="298"/>
      <c r="K22" s="236"/>
      <c r="L22" s="298"/>
      <c r="M22" s="298"/>
      <c r="N22" s="381"/>
      <c r="R22" s="12"/>
      <c r="S22" s="12"/>
      <c r="T22" s="12"/>
    </row>
    <row r="23" spans="1:22" x14ac:dyDescent="0.35">
      <c r="A23" s="317"/>
      <c r="B23" s="308"/>
      <c r="C23" s="3" t="s">
        <v>338</v>
      </c>
      <c r="D23" s="24" t="s">
        <v>254</v>
      </c>
      <c r="E23" s="298"/>
      <c r="F23" s="298"/>
      <c r="G23" s="298"/>
      <c r="H23" s="298"/>
      <c r="I23" s="298"/>
      <c r="J23" s="298"/>
      <c r="K23" s="236"/>
      <c r="L23" s="298"/>
      <c r="M23" s="298"/>
      <c r="N23" s="381"/>
      <c r="R23" s="12"/>
      <c r="S23" s="12"/>
      <c r="T23" s="12"/>
    </row>
    <row r="24" spans="1:22" ht="14.5" customHeight="1" x14ac:dyDescent="0.35">
      <c r="A24" s="317"/>
      <c r="B24" s="308"/>
      <c r="C24" s="3" t="s">
        <v>339</v>
      </c>
      <c r="D24" s="24" t="s">
        <v>254</v>
      </c>
      <c r="E24" s="298"/>
      <c r="F24" s="298"/>
      <c r="G24" s="298"/>
      <c r="H24" s="298"/>
      <c r="I24" s="298"/>
      <c r="J24" s="298"/>
      <c r="K24" s="236"/>
      <c r="L24" s="298"/>
      <c r="M24" s="298"/>
      <c r="N24" s="381"/>
      <c r="R24" s="12"/>
      <c r="S24" s="12"/>
      <c r="T24" s="12"/>
    </row>
    <row r="25" spans="1:22" ht="29" x14ac:dyDescent="0.35">
      <c r="A25" s="317"/>
      <c r="B25" s="308"/>
      <c r="C25" s="3" t="s">
        <v>340</v>
      </c>
      <c r="D25" s="24" t="s">
        <v>254</v>
      </c>
      <c r="E25" s="298"/>
      <c r="F25" s="298"/>
      <c r="G25" s="298"/>
      <c r="H25" s="298"/>
      <c r="I25" s="298"/>
      <c r="J25" s="298"/>
      <c r="K25" s="236"/>
      <c r="L25" s="298"/>
      <c r="M25" s="298"/>
      <c r="N25" s="381"/>
      <c r="R25" s="12"/>
      <c r="S25" s="12"/>
      <c r="T25" s="12"/>
    </row>
    <row r="26" spans="1:22" ht="14.5" customHeight="1" x14ac:dyDescent="0.35">
      <c r="A26" s="317"/>
      <c r="B26" s="308"/>
      <c r="C26" s="3" t="s">
        <v>341</v>
      </c>
      <c r="D26" s="24" t="s">
        <v>254</v>
      </c>
      <c r="E26" s="298"/>
      <c r="F26" s="298"/>
      <c r="G26" s="298"/>
      <c r="H26" s="298"/>
      <c r="I26" s="298"/>
      <c r="J26" s="298"/>
      <c r="K26" s="236"/>
      <c r="L26" s="298"/>
      <c r="M26" s="298"/>
      <c r="N26" s="381"/>
      <c r="R26" s="12"/>
      <c r="S26" s="12"/>
      <c r="T26" s="12"/>
    </row>
    <row r="27" spans="1:22" ht="29.5" thickBot="1" x14ac:dyDescent="0.4">
      <c r="A27" s="322"/>
      <c r="B27" s="309"/>
      <c r="C27" s="80" t="s">
        <v>342</v>
      </c>
      <c r="D27" s="88" t="s">
        <v>254</v>
      </c>
      <c r="E27" s="299"/>
      <c r="F27" s="299"/>
      <c r="G27" s="299"/>
      <c r="H27" s="299"/>
      <c r="I27" s="299"/>
      <c r="J27" s="299"/>
      <c r="K27" s="301"/>
      <c r="L27" s="299"/>
      <c r="M27" s="299"/>
      <c r="N27" s="380"/>
      <c r="R27" s="12"/>
      <c r="S27" s="12"/>
      <c r="T27" s="12"/>
    </row>
    <row r="28" spans="1:22" ht="29" x14ac:dyDescent="0.35">
      <c r="A28" s="316" t="s">
        <v>343</v>
      </c>
      <c r="B28" s="307" t="s">
        <v>119</v>
      </c>
      <c r="C28" s="85" t="s">
        <v>344</v>
      </c>
      <c r="D28" s="79" t="s">
        <v>254</v>
      </c>
      <c r="E28" s="310" t="s">
        <v>101</v>
      </c>
      <c r="F28" s="310" t="s">
        <v>101</v>
      </c>
      <c r="G28" s="310" t="s">
        <v>101</v>
      </c>
      <c r="H28" s="310" t="s">
        <v>101</v>
      </c>
      <c r="I28" s="310" t="s">
        <v>101</v>
      </c>
      <c r="J28" s="310" t="s">
        <v>159</v>
      </c>
      <c r="K28" s="319" t="s">
        <v>661</v>
      </c>
      <c r="L28" s="310" t="s">
        <v>254</v>
      </c>
      <c r="M28" s="310"/>
      <c r="N28" s="379"/>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c>
    </row>
    <row r="29" spans="1:22" ht="29" x14ac:dyDescent="0.35">
      <c r="A29" s="317"/>
      <c r="B29" s="308"/>
      <c r="C29" s="83" t="s">
        <v>345</v>
      </c>
      <c r="D29" s="3" t="s">
        <v>254</v>
      </c>
      <c r="E29" s="298"/>
      <c r="F29" s="298"/>
      <c r="G29" s="298"/>
      <c r="H29" s="298"/>
      <c r="I29" s="298"/>
      <c r="J29" s="298"/>
      <c r="K29" s="236"/>
      <c r="L29" s="298"/>
      <c r="M29" s="298"/>
      <c r="N29" s="381"/>
      <c r="R29" s="12"/>
      <c r="S29" s="12"/>
      <c r="T29" s="12"/>
    </row>
    <row r="30" spans="1:22" x14ac:dyDescent="0.35">
      <c r="A30" s="317"/>
      <c r="B30" s="308"/>
      <c r="C30" s="83" t="s">
        <v>346</v>
      </c>
      <c r="D30" s="3" t="s">
        <v>254</v>
      </c>
      <c r="E30" s="298"/>
      <c r="F30" s="298"/>
      <c r="G30" s="298"/>
      <c r="H30" s="298"/>
      <c r="I30" s="298"/>
      <c r="J30" s="298"/>
      <c r="K30" s="236"/>
      <c r="L30" s="298"/>
      <c r="M30" s="298"/>
      <c r="N30" s="381"/>
      <c r="R30" s="12"/>
      <c r="S30" s="12"/>
      <c r="T30" s="12"/>
    </row>
    <row r="31" spans="1:22" ht="30" customHeight="1" x14ac:dyDescent="0.35">
      <c r="A31" s="317"/>
      <c r="B31" s="308"/>
      <c r="C31" s="83" t="s">
        <v>347</v>
      </c>
      <c r="D31" s="3" t="s">
        <v>254</v>
      </c>
      <c r="E31" s="298"/>
      <c r="F31" s="298"/>
      <c r="G31" s="298"/>
      <c r="H31" s="298"/>
      <c r="I31" s="298"/>
      <c r="J31" s="298"/>
      <c r="K31" s="236"/>
      <c r="L31" s="298"/>
      <c r="M31" s="298"/>
      <c r="N31" s="381"/>
      <c r="R31" s="12"/>
      <c r="S31" s="12"/>
      <c r="T31" s="12"/>
    </row>
    <row r="32" spans="1:22" x14ac:dyDescent="0.35">
      <c r="A32" s="317"/>
      <c r="B32" s="308"/>
      <c r="C32" s="83" t="s">
        <v>348</v>
      </c>
      <c r="D32" s="3" t="s">
        <v>254</v>
      </c>
      <c r="E32" s="298"/>
      <c r="F32" s="298"/>
      <c r="G32" s="298"/>
      <c r="H32" s="298"/>
      <c r="I32" s="298"/>
      <c r="J32" s="298"/>
      <c r="K32" s="236"/>
      <c r="L32" s="298"/>
      <c r="M32" s="298"/>
      <c r="N32" s="381"/>
      <c r="R32" s="12"/>
      <c r="S32" s="12"/>
      <c r="T32" s="12"/>
    </row>
    <row r="33" spans="1:22" x14ac:dyDescent="0.35">
      <c r="A33" s="317"/>
      <c r="B33" s="308"/>
      <c r="C33" s="83" t="s">
        <v>349</v>
      </c>
      <c r="D33" s="3" t="s">
        <v>254</v>
      </c>
      <c r="E33" s="298"/>
      <c r="F33" s="298"/>
      <c r="G33" s="298"/>
      <c r="H33" s="298"/>
      <c r="I33" s="298"/>
      <c r="J33" s="298"/>
      <c r="K33" s="236"/>
      <c r="L33" s="298"/>
      <c r="M33" s="298"/>
      <c r="N33" s="381"/>
      <c r="R33" s="12"/>
      <c r="S33" s="12"/>
      <c r="T33" s="12"/>
    </row>
    <row r="34" spans="1:22" x14ac:dyDescent="0.35">
      <c r="A34" s="317"/>
      <c r="B34" s="308"/>
      <c r="C34" s="83" t="s">
        <v>350</v>
      </c>
      <c r="D34" s="3" t="s">
        <v>254</v>
      </c>
      <c r="E34" s="298"/>
      <c r="F34" s="298"/>
      <c r="G34" s="298"/>
      <c r="H34" s="298"/>
      <c r="I34" s="298"/>
      <c r="J34" s="298"/>
      <c r="K34" s="236"/>
      <c r="L34" s="298"/>
      <c r="M34" s="298"/>
      <c r="N34" s="381"/>
      <c r="R34" s="12"/>
      <c r="S34" s="12"/>
      <c r="T34" s="12"/>
    </row>
    <row r="35" spans="1:22" ht="15" thickBot="1" x14ac:dyDescent="0.4">
      <c r="A35" s="322"/>
      <c r="B35" s="309"/>
      <c r="C35" s="93" t="s">
        <v>351</v>
      </c>
      <c r="D35" s="80" t="s">
        <v>254</v>
      </c>
      <c r="E35" s="299"/>
      <c r="F35" s="299"/>
      <c r="G35" s="299"/>
      <c r="H35" s="299"/>
      <c r="I35" s="299"/>
      <c r="J35" s="299"/>
      <c r="K35" s="301"/>
      <c r="L35" s="299"/>
      <c r="M35" s="299"/>
      <c r="N35" s="380"/>
      <c r="R35" s="12"/>
      <c r="S35" s="12"/>
      <c r="T35" s="12"/>
    </row>
    <row r="36" spans="1:22" ht="19" customHeight="1" x14ac:dyDescent="0.35">
      <c r="A36" s="316" t="s">
        <v>352</v>
      </c>
      <c r="B36" s="307" t="s">
        <v>120</v>
      </c>
      <c r="C36" s="79" t="s">
        <v>353</v>
      </c>
      <c r="D36" s="79" t="s">
        <v>250</v>
      </c>
      <c r="E36" s="310" t="s">
        <v>38</v>
      </c>
      <c r="F36" s="310" t="s">
        <v>475</v>
      </c>
      <c r="G36" s="310" t="s">
        <v>832</v>
      </c>
      <c r="H36" s="310" t="s">
        <v>490</v>
      </c>
      <c r="I36" s="310" t="s">
        <v>422</v>
      </c>
      <c r="J36" s="310" t="s">
        <v>502</v>
      </c>
      <c r="K36" s="319" t="s">
        <v>834</v>
      </c>
      <c r="L36" s="319" t="s">
        <v>254</v>
      </c>
      <c r="M36" s="319"/>
      <c r="N36" s="374" t="s">
        <v>835</v>
      </c>
      <c r="R36" s="12" t="str">
        <f>IF(OR(J36='Drop downs'!$G$7,J36='Drop downs'!$G$5), B36&amp;": "&amp;K36&amp;CHAR(10),"")</f>
        <v/>
      </c>
      <c r="S36" s="12" t="str">
        <f>IF(J36='Drop downs'!$G$2,B36&amp;": "&amp;K36&amp;"
"," ")</f>
        <v xml:space="preserve">IIA5: There is potential for a significant positive effect to arise from the implementation of Policy HO4: Genuinely Affordable Housing, as the policy stipulates developments of 10 or more homes will be required to provide 50% affordable housing. It also includes provision for a high proportion of Low Cost Rent homes available. There are some criteria which allow for developments not to provide affordable housing, for example where it can be proven that this would create an unviable development. This could help to ensure that affordable housing is achieved in as many developments as possible, but does create flexibility regarding the total delivery of affordable housing. In cases such as these, market housing would be provided which will still support the achievement of this IIA objective and therefore a potential significant positive effect is identified. 
</v>
      </c>
      <c r="T36" s="12" t="str">
        <f>IF(E36='Drop downs'!$B$6,B36&amp;": "&amp;K36&amp;"","")</f>
        <v/>
      </c>
      <c r="U36" t="str">
        <f>IF(M36&gt;0,B36&amp;":"&amp;M36&amp;"
","")</f>
        <v/>
      </c>
      <c r="V36" t="str">
        <f>IF(N36&gt;0,B36&amp;":"&amp;N36&amp;"
","")</f>
        <v xml:space="preserve">IIA5:Further details of the potential sites for development and numbers of affordable dwellings they could provide would help to reduce uncertainty regarding affordable housing provision. 
</v>
      </c>
    </row>
    <row r="37" spans="1:22" ht="33.65" customHeight="1" x14ac:dyDescent="0.35">
      <c r="A37" s="317"/>
      <c r="B37" s="308"/>
      <c r="C37" s="3" t="s">
        <v>354</v>
      </c>
      <c r="D37" s="3" t="s">
        <v>250</v>
      </c>
      <c r="E37" s="298"/>
      <c r="F37" s="298"/>
      <c r="G37" s="298"/>
      <c r="H37" s="298"/>
      <c r="I37" s="298"/>
      <c r="J37" s="298"/>
      <c r="K37" s="236"/>
      <c r="L37" s="236"/>
      <c r="M37" s="236"/>
      <c r="N37" s="375"/>
      <c r="R37" s="12"/>
      <c r="S37" s="12"/>
      <c r="T37" s="12"/>
    </row>
    <row r="38" spans="1:22" ht="32.15" customHeight="1" x14ac:dyDescent="0.35">
      <c r="A38" s="317"/>
      <c r="B38" s="308"/>
      <c r="C38" s="3" t="s">
        <v>355</v>
      </c>
      <c r="D38" s="3" t="s">
        <v>250</v>
      </c>
      <c r="E38" s="298"/>
      <c r="F38" s="298"/>
      <c r="G38" s="298"/>
      <c r="H38" s="298"/>
      <c r="I38" s="298"/>
      <c r="J38" s="298"/>
      <c r="K38" s="236"/>
      <c r="L38" s="236"/>
      <c r="M38" s="236"/>
      <c r="N38" s="375"/>
      <c r="R38" s="12"/>
      <c r="S38" s="12"/>
      <c r="T38" s="12"/>
    </row>
    <row r="39" spans="1:22" ht="29" x14ac:dyDescent="0.35">
      <c r="A39" s="317"/>
      <c r="B39" s="308"/>
      <c r="C39" s="3" t="s">
        <v>356</v>
      </c>
      <c r="D39" s="3" t="s">
        <v>250</v>
      </c>
      <c r="E39" s="298"/>
      <c r="F39" s="298"/>
      <c r="G39" s="298"/>
      <c r="H39" s="298"/>
      <c r="I39" s="298"/>
      <c r="J39" s="298"/>
      <c r="K39" s="236"/>
      <c r="L39" s="236"/>
      <c r="M39" s="236"/>
      <c r="N39" s="375"/>
      <c r="R39" s="12"/>
      <c r="S39" s="12"/>
      <c r="T39" s="12"/>
    </row>
    <row r="40" spans="1:22" ht="43.5" x14ac:dyDescent="0.35">
      <c r="A40" s="317"/>
      <c r="B40" s="308"/>
      <c r="C40" s="3" t="s">
        <v>357</v>
      </c>
      <c r="D40" s="3" t="s">
        <v>250</v>
      </c>
      <c r="E40" s="298"/>
      <c r="F40" s="298"/>
      <c r="G40" s="298"/>
      <c r="H40" s="298"/>
      <c r="I40" s="298"/>
      <c r="J40" s="298"/>
      <c r="K40" s="236"/>
      <c r="L40" s="236"/>
      <c r="M40" s="236"/>
      <c r="N40" s="375"/>
      <c r="R40" s="12"/>
      <c r="S40" s="12"/>
      <c r="T40" s="12"/>
    </row>
    <row r="41" spans="1:22" ht="62.25" customHeight="1" thickBot="1" x14ac:dyDescent="0.4">
      <c r="A41" s="322"/>
      <c r="B41" s="309"/>
      <c r="C41" s="80" t="s">
        <v>358</v>
      </c>
      <c r="D41" s="80" t="s">
        <v>250</v>
      </c>
      <c r="E41" s="299"/>
      <c r="F41" s="299"/>
      <c r="G41" s="299"/>
      <c r="H41" s="299"/>
      <c r="I41" s="299"/>
      <c r="J41" s="299"/>
      <c r="K41" s="301"/>
      <c r="L41" s="301"/>
      <c r="M41" s="301"/>
      <c r="N41" s="376"/>
      <c r="R41" s="12"/>
      <c r="S41" s="12"/>
      <c r="T41" s="12"/>
    </row>
    <row r="42" spans="1:22" ht="29" x14ac:dyDescent="0.35">
      <c r="A42" s="316" t="s">
        <v>359</v>
      </c>
      <c r="B42" s="307" t="s">
        <v>121</v>
      </c>
      <c r="C42" s="79" t="s">
        <v>360</v>
      </c>
      <c r="D42" s="79" t="s">
        <v>254</v>
      </c>
      <c r="E42" s="310" t="s">
        <v>101</v>
      </c>
      <c r="F42" s="310" t="s">
        <v>101</v>
      </c>
      <c r="G42" s="310" t="s">
        <v>101</v>
      </c>
      <c r="H42" s="310" t="s">
        <v>101</v>
      </c>
      <c r="I42" s="310" t="s">
        <v>101</v>
      </c>
      <c r="J42" s="310" t="s">
        <v>159</v>
      </c>
      <c r="K42" s="319" t="s">
        <v>661</v>
      </c>
      <c r="L42" s="319" t="s">
        <v>254</v>
      </c>
      <c r="M42" s="319"/>
      <c r="N42" s="374"/>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17"/>
      <c r="B43" s="308"/>
      <c r="C43" s="3" t="s">
        <v>361</v>
      </c>
      <c r="D43" s="3" t="s">
        <v>254</v>
      </c>
      <c r="E43" s="298"/>
      <c r="F43" s="298"/>
      <c r="G43" s="298"/>
      <c r="H43" s="298"/>
      <c r="I43" s="298"/>
      <c r="J43" s="298"/>
      <c r="K43" s="236"/>
      <c r="L43" s="236"/>
      <c r="M43" s="236"/>
      <c r="N43" s="375"/>
      <c r="R43" s="12"/>
      <c r="S43" s="12"/>
      <c r="T43" s="12"/>
    </row>
    <row r="44" spans="1:22" x14ac:dyDescent="0.35">
      <c r="A44" s="317"/>
      <c r="B44" s="308"/>
      <c r="C44" s="3" t="s">
        <v>362</v>
      </c>
      <c r="D44" s="3" t="s">
        <v>254</v>
      </c>
      <c r="E44" s="298"/>
      <c r="F44" s="298"/>
      <c r="G44" s="298"/>
      <c r="H44" s="298"/>
      <c r="I44" s="298"/>
      <c r="J44" s="298"/>
      <c r="K44" s="236"/>
      <c r="L44" s="236"/>
      <c r="M44" s="236"/>
      <c r="N44" s="375"/>
      <c r="R44" s="12"/>
      <c r="S44" s="12"/>
      <c r="T44" s="12"/>
    </row>
    <row r="45" spans="1:22" x14ac:dyDescent="0.35">
      <c r="A45" s="317"/>
      <c r="B45" s="308"/>
      <c r="C45" s="3" t="s">
        <v>363</v>
      </c>
      <c r="D45" s="3" t="s">
        <v>254</v>
      </c>
      <c r="E45" s="298"/>
      <c r="F45" s="298"/>
      <c r="G45" s="298"/>
      <c r="H45" s="298"/>
      <c r="I45" s="298"/>
      <c r="J45" s="298"/>
      <c r="K45" s="236"/>
      <c r="L45" s="236"/>
      <c r="M45" s="236"/>
      <c r="N45" s="375"/>
      <c r="R45" s="12"/>
      <c r="S45" s="12"/>
      <c r="T45" s="12"/>
    </row>
    <row r="46" spans="1:22" ht="29.5" thickBot="1" x14ac:dyDescent="0.4">
      <c r="A46" s="322"/>
      <c r="B46" s="309"/>
      <c r="C46" s="80" t="s">
        <v>364</v>
      </c>
      <c r="D46" s="80" t="s">
        <v>254</v>
      </c>
      <c r="E46" s="299"/>
      <c r="F46" s="299"/>
      <c r="G46" s="299"/>
      <c r="H46" s="299"/>
      <c r="I46" s="299"/>
      <c r="J46" s="299"/>
      <c r="K46" s="301"/>
      <c r="L46" s="301"/>
      <c r="M46" s="301"/>
      <c r="N46" s="376"/>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319" t="s">
        <v>661</v>
      </c>
      <c r="L47" s="319" t="s">
        <v>254</v>
      </c>
      <c r="M47" s="319"/>
      <c r="N47" s="374"/>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22"/>
      <c r="B48" s="309"/>
      <c r="C48" s="80" t="s">
        <v>367</v>
      </c>
      <c r="D48" s="80" t="s">
        <v>254</v>
      </c>
      <c r="E48" s="299"/>
      <c r="F48" s="299"/>
      <c r="G48" s="299"/>
      <c r="H48" s="299"/>
      <c r="I48" s="299"/>
      <c r="J48" s="299"/>
      <c r="K48" s="301"/>
      <c r="L48" s="301"/>
      <c r="M48" s="301"/>
      <c r="N48" s="376"/>
      <c r="R48" s="12"/>
      <c r="S48" s="12"/>
      <c r="T48" s="12"/>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661</v>
      </c>
      <c r="L49" s="319" t="s">
        <v>254</v>
      </c>
      <c r="M49" s="319"/>
      <c r="N49" s="374"/>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17"/>
      <c r="B50" s="308"/>
      <c r="C50" s="24" t="s">
        <v>370</v>
      </c>
      <c r="D50" s="24" t="s">
        <v>254</v>
      </c>
      <c r="E50" s="298"/>
      <c r="F50" s="298"/>
      <c r="G50" s="298"/>
      <c r="H50" s="298"/>
      <c r="I50" s="298"/>
      <c r="J50" s="298"/>
      <c r="K50" s="236"/>
      <c r="L50" s="236"/>
      <c r="M50" s="236"/>
      <c r="N50" s="375"/>
      <c r="R50" s="12"/>
      <c r="S50" s="12"/>
      <c r="T50" s="12"/>
    </row>
    <row r="51" spans="1:22" x14ac:dyDescent="0.35">
      <c r="A51" s="317"/>
      <c r="B51" s="308"/>
      <c r="C51" s="97" t="s">
        <v>371</v>
      </c>
      <c r="D51" s="24" t="s">
        <v>254</v>
      </c>
      <c r="E51" s="298"/>
      <c r="F51" s="298"/>
      <c r="G51" s="298"/>
      <c r="H51" s="298"/>
      <c r="I51" s="298"/>
      <c r="J51" s="298"/>
      <c r="K51" s="236"/>
      <c r="L51" s="236"/>
      <c r="M51" s="236"/>
      <c r="N51" s="375"/>
      <c r="R51" s="12"/>
      <c r="S51" s="12"/>
      <c r="T51" s="12"/>
    </row>
    <row r="52" spans="1:22" x14ac:dyDescent="0.35">
      <c r="A52" s="317"/>
      <c r="B52" s="308"/>
      <c r="C52" s="24" t="s">
        <v>372</v>
      </c>
      <c r="D52" s="24" t="s">
        <v>254</v>
      </c>
      <c r="E52" s="298"/>
      <c r="F52" s="298"/>
      <c r="G52" s="298"/>
      <c r="H52" s="298"/>
      <c r="I52" s="298"/>
      <c r="J52" s="298"/>
      <c r="K52" s="236"/>
      <c r="L52" s="236"/>
      <c r="M52" s="236"/>
      <c r="N52" s="375"/>
      <c r="R52" s="12"/>
      <c r="S52" s="12"/>
      <c r="T52" s="12"/>
    </row>
    <row r="53" spans="1:22" ht="15" thickBot="1" x14ac:dyDescent="0.4">
      <c r="A53" s="322"/>
      <c r="B53" s="309"/>
      <c r="C53" s="88" t="s">
        <v>373</v>
      </c>
      <c r="D53" s="88" t="s">
        <v>254</v>
      </c>
      <c r="E53" s="299"/>
      <c r="F53" s="299"/>
      <c r="G53" s="299"/>
      <c r="H53" s="299"/>
      <c r="I53" s="299"/>
      <c r="J53" s="299"/>
      <c r="K53" s="301"/>
      <c r="L53" s="301"/>
      <c r="M53" s="301"/>
      <c r="N53" s="376"/>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661</v>
      </c>
      <c r="L54" s="319" t="s">
        <v>254</v>
      </c>
      <c r="M54" s="319"/>
      <c r="N54" s="374"/>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17"/>
      <c r="B55" s="308"/>
      <c r="C55" s="94" t="s">
        <v>376</v>
      </c>
      <c r="D55" s="24" t="s">
        <v>254</v>
      </c>
      <c r="E55" s="298"/>
      <c r="F55" s="298"/>
      <c r="G55" s="298"/>
      <c r="H55" s="298"/>
      <c r="I55" s="298"/>
      <c r="J55" s="298"/>
      <c r="K55" s="236"/>
      <c r="L55" s="236"/>
      <c r="M55" s="236"/>
      <c r="N55" s="375"/>
      <c r="R55" s="12"/>
      <c r="S55" s="12"/>
      <c r="T55" s="12"/>
    </row>
    <row r="56" spans="1:22" ht="29.5" thickBot="1" x14ac:dyDescent="0.4">
      <c r="A56" s="322"/>
      <c r="B56" s="309"/>
      <c r="C56" s="90" t="s">
        <v>377</v>
      </c>
      <c r="D56" s="88" t="s">
        <v>254</v>
      </c>
      <c r="E56" s="299"/>
      <c r="F56" s="299"/>
      <c r="G56" s="299"/>
      <c r="H56" s="299"/>
      <c r="I56" s="299"/>
      <c r="J56" s="299"/>
      <c r="K56" s="301"/>
      <c r="L56" s="301"/>
      <c r="M56" s="301"/>
      <c r="N56" s="376"/>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661</v>
      </c>
      <c r="L57" s="319" t="s">
        <v>254</v>
      </c>
      <c r="M57" s="319"/>
      <c r="N57" s="374"/>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17"/>
      <c r="B58" s="308"/>
      <c r="C58" s="24" t="s">
        <v>380</v>
      </c>
      <c r="D58" s="24" t="s">
        <v>254</v>
      </c>
      <c r="E58" s="298"/>
      <c r="F58" s="298"/>
      <c r="G58" s="298"/>
      <c r="H58" s="298"/>
      <c r="I58" s="298"/>
      <c r="J58" s="298"/>
      <c r="K58" s="236"/>
      <c r="L58" s="236"/>
      <c r="M58" s="236"/>
      <c r="N58" s="375"/>
      <c r="R58" s="12"/>
      <c r="S58" s="12"/>
      <c r="T58" s="12"/>
    </row>
    <row r="59" spans="1:22" x14ac:dyDescent="0.35">
      <c r="A59" s="317"/>
      <c r="B59" s="308"/>
      <c r="C59" s="24" t="s">
        <v>381</v>
      </c>
      <c r="D59" s="24" t="s">
        <v>254</v>
      </c>
      <c r="E59" s="298"/>
      <c r="F59" s="298"/>
      <c r="G59" s="298"/>
      <c r="H59" s="298"/>
      <c r="I59" s="298"/>
      <c r="J59" s="298"/>
      <c r="K59" s="236"/>
      <c r="L59" s="236"/>
      <c r="M59" s="236"/>
      <c r="N59" s="375"/>
      <c r="R59" s="12"/>
      <c r="S59" s="12"/>
      <c r="T59" s="12"/>
    </row>
    <row r="60" spans="1:22" x14ac:dyDescent="0.35">
      <c r="A60" s="317"/>
      <c r="B60" s="308"/>
      <c r="C60" s="24" t="s">
        <v>382</v>
      </c>
      <c r="D60" s="24" t="s">
        <v>254</v>
      </c>
      <c r="E60" s="298"/>
      <c r="F60" s="298"/>
      <c r="G60" s="298"/>
      <c r="H60" s="298"/>
      <c r="I60" s="298"/>
      <c r="J60" s="298"/>
      <c r="K60" s="236"/>
      <c r="L60" s="236"/>
      <c r="M60" s="236"/>
      <c r="N60" s="375"/>
      <c r="R60" s="12"/>
      <c r="S60" s="12"/>
      <c r="T60" s="12"/>
    </row>
    <row r="61" spans="1:22" x14ac:dyDescent="0.35">
      <c r="A61" s="317"/>
      <c r="B61" s="308"/>
      <c r="C61" s="24" t="s">
        <v>383</v>
      </c>
      <c r="D61" s="24" t="s">
        <v>254</v>
      </c>
      <c r="E61" s="298"/>
      <c r="F61" s="298"/>
      <c r="G61" s="298"/>
      <c r="H61" s="298"/>
      <c r="I61" s="298"/>
      <c r="J61" s="298"/>
      <c r="K61" s="236"/>
      <c r="L61" s="236"/>
      <c r="M61" s="236"/>
      <c r="N61" s="375"/>
      <c r="R61" s="12"/>
      <c r="S61" s="12"/>
      <c r="T61" s="12"/>
    </row>
    <row r="62" spans="1:22" x14ac:dyDescent="0.35">
      <c r="A62" s="317"/>
      <c r="B62" s="308"/>
      <c r="C62" s="24" t="s">
        <v>384</v>
      </c>
      <c r="D62" s="24" t="s">
        <v>254</v>
      </c>
      <c r="E62" s="298"/>
      <c r="F62" s="298"/>
      <c r="G62" s="298"/>
      <c r="H62" s="298"/>
      <c r="I62" s="298"/>
      <c r="J62" s="298"/>
      <c r="K62" s="236"/>
      <c r="L62" s="236"/>
      <c r="M62" s="236"/>
      <c r="N62" s="375"/>
      <c r="R62" s="12"/>
      <c r="S62" s="12"/>
      <c r="T62" s="12"/>
    </row>
    <row r="63" spans="1:22" ht="29" x14ac:dyDescent="0.35">
      <c r="A63" s="317"/>
      <c r="B63" s="308"/>
      <c r="C63" s="24" t="s">
        <v>385</v>
      </c>
      <c r="D63" s="24" t="s">
        <v>254</v>
      </c>
      <c r="E63" s="298"/>
      <c r="F63" s="298"/>
      <c r="G63" s="298"/>
      <c r="H63" s="298"/>
      <c r="I63" s="298"/>
      <c r="J63" s="298"/>
      <c r="K63" s="236"/>
      <c r="L63" s="236"/>
      <c r="M63" s="236"/>
      <c r="N63" s="375"/>
      <c r="R63" s="12"/>
      <c r="S63" s="12"/>
      <c r="T63" s="12"/>
    </row>
    <row r="64" spans="1:22" ht="15" thickBot="1" x14ac:dyDescent="0.4">
      <c r="A64" s="322"/>
      <c r="B64" s="309"/>
      <c r="C64" s="88" t="s">
        <v>386</v>
      </c>
      <c r="D64" s="88" t="s">
        <v>254</v>
      </c>
      <c r="E64" s="299"/>
      <c r="F64" s="299"/>
      <c r="G64" s="299"/>
      <c r="H64" s="299"/>
      <c r="I64" s="299"/>
      <c r="J64" s="299"/>
      <c r="K64" s="301"/>
      <c r="L64" s="301"/>
      <c r="M64" s="301"/>
      <c r="N64" s="376"/>
      <c r="R64" s="12"/>
      <c r="S64" s="12"/>
      <c r="T64" s="12"/>
    </row>
    <row r="65" spans="1:22" x14ac:dyDescent="0.35">
      <c r="A65" s="316" t="s">
        <v>387</v>
      </c>
      <c r="B65" s="307" t="s">
        <v>126</v>
      </c>
      <c r="C65" s="85" t="s">
        <v>388</v>
      </c>
      <c r="D65" s="86" t="s">
        <v>254</v>
      </c>
      <c r="E65" s="310" t="s">
        <v>101</v>
      </c>
      <c r="F65" s="310" t="s">
        <v>101</v>
      </c>
      <c r="G65" s="310" t="s">
        <v>101</v>
      </c>
      <c r="H65" s="310" t="s">
        <v>101</v>
      </c>
      <c r="I65" s="310" t="s">
        <v>101</v>
      </c>
      <c r="J65" s="310" t="s">
        <v>159</v>
      </c>
      <c r="K65" s="319" t="s">
        <v>661</v>
      </c>
      <c r="L65" s="319" t="s">
        <v>254</v>
      </c>
      <c r="M65" s="319"/>
      <c r="N65" s="374"/>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17"/>
      <c r="B66" s="308"/>
      <c r="C66" s="83" t="s">
        <v>389</v>
      </c>
      <c r="D66" s="24" t="s">
        <v>254</v>
      </c>
      <c r="E66" s="298"/>
      <c r="F66" s="298"/>
      <c r="G66" s="298"/>
      <c r="H66" s="298"/>
      <c r="I66" s="298"/>
      <c r="J66" s="298"/>
      <c r="K66" s="236"/>
      <c r="L66" s="236"/>
      <c r="M66" s="236"/>
      <c r="N66" s="375"/>
      <c r="R66" s="12"/>
      <c r="S66" s="12"/>
      <c r="T66" s="12"/>
    </row>
    <row r="67" spans="1:22" ht="29" x14ac:dyDescent="0.35">
      <c r="A67" s="317"/>
      <c r="B67" s="308"/>
      <c r="C67" s="83" t="s">
        <v>390</v>
      </c>
      <c r="D67" s="24" t="s">
        <v>254</v>
      </c>
      <c r="E67" s="298"/>
      <c r="F67" s="298"/>
      <c r="G67" s="298"/>
      <c r="H67" s="298"/>
      <c r="I67" s="298"/>
      <c r="J67" s="298"/>
      <c r="K67" s="236"/>
      <c r="L67" s="236"/>
      <c r="M67" s="236"/>
      <c r="N67" s="375"/>
      <c r="R67" s="12"/>
      <c r="S67" s="12"/>
      <c r="T67" s="12"/>
    </row>
    <row r="68" spans="1:22" x14ac:dyDescent="0.35">
      <c r="A68" s="317"/>
      <c r="B68" s="308"/>
      <c r="C68" s="83" t="s">
        <v>391</v>
      </c>
      <c r="D68" s="24" t="s">
        <v>254</v>
      </c>
      <c r="E68" s="298"/>
      <c r="F68" s="298"/>
      <c r="G68" s="298"/>
      <c r="H68" s="298"/>
      <c r="I68" s="298"/>
      <c r="J68" s="298"/>
      <c r="K68" s="236"/>
      <c r="L68" s="236"/>
      <c r="M68" s="236"/>
      <c r="N68" s="375"/>
      <c r="R68" s="12"/>
      <c r="S68" s="12"/>
      <c r="T68" s="12"/>
    </row>
    <row r="69" spans="1:22" x14ac:dyDescent="0.35">
      <c r="A69" s="317"/>
      <c r="B69" s="308"/>
      <c r="C69" s="83" t="s">
        <v>392</v>
      </c>
      <c r="D69" s="24" t="s">
        <v>254</v>
      </c>
      <c r="E69" s="298"/>
      <c r="F69" s="298"/>
      <c r="G69" s="298"/>
      <c r="H69" s="298"/>
      <c r="I69" s="298"/>
      <c r="J69" s="298"/>
      <c r="K69" s="236"/>
      <c r="L69" s="236"/>
      <c r="M69" s="236"/>
      <c r="N69" s="375"/>
      <c r="R69" s="12"/>
      <c r="S69" s="12"/>
      <c r="T69" s="12"/>
    </row>
    <row r="70" spans="1:22" x14ac:dyDescent="0.35">
      <c r="A70" s="317"/>
      <c r="B70" s="308"/>
      <c r="C70" s="83" t="s">
        <v>393</v>
      </c>
      <c r="D70" s="24" t="s">
        <v>254</v>
      </c>
      <c r="E70" s="298"/>
      <c r="F70" s="298"/>
      <c r="G70" s="298"/>
      <c r="H70" s="298"/>
      <c r="I70" s="298"/>
      <c r="J70" s="298"/>
      <c r="K70" s="236"/>
      <c r="L70" s="236"/>
      <c r="M70" s="236"/>
      <c r="N70" s="375"/>
      <c r="R70" s="12"/>
      <c r="S70" s="12"/>
      <c r="T70" s="12"/>
    </row>
    <row r="71" spans="1:22" ht="15" thickBot="1" x14ac:dyDescent="0.4">
      <c r="A71" s="322"/>
      <c r="B71" s="309"/>
      <c r="C71" s="93" t="s">
        <v>394</v>
      </c>
      <c r="D71" s="88" t="s">
        <v>254</v>
      </c>
      <c r="E71" s="299"/>
      <c r="F71" s="299"/>
      <c r="G71" s="299"/>
      <c r="H71" s="299"/>
      <c r="I71" s="299"/>
      <c r="J71" s="299"/>
      <c r="K71" s="301"/>
      <c r="L71" s="301"/>
      <c r="M71" s="301"/>
      <c r="N71" s="376"/>
      <c r="R71" s="12"/>
      <c r="S71" s="12"/>
      <c r="T71" s="12"/>
    </row>
    <row r="72" spans="1:22" x14ac:dyDescent="0.35">
      <c r="A72" s="316" t="s">
        <v>395</v>
      </c>
      <c r="B72" s="307" t="s">
        <v>127</v>
      </c>
      <c r="C72" s="85" t="s">
        <v>396</v>
      </c>
      <c r="D72" s="86" t="s">
        <v>254</v>
      </c>
      <c r="E72" s="310" t="s">
        <v>101</v>
      </c>
      <c r="F72" s="310" t="s">
        <v>101</v>
      </c>
      <c r="G72" s="310" t="s">
        <v>101</v>
      </c>
      <c r="H72" s="310" t="s">
        <v>101</v>
      </c>
      <c r="I72" s="310" t="s">
        <v>101</v>
      </c>
      <c r="J72" s="310" t="s">
        <v>159</v>
      </c>
      <c r="K72" s="311" t="s">
        <v>661</v>
      </c>
      <c r="L72" s="319" t="s">
        <v>254</v>
      </c>
      <c r="M72" s="319"/>
      <c r="N72" s="374"/>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17"/>
      <c r="B73" s="308"/>
      <c r="C73" s="83" t="s">
        <v>397</v>
      </c>
      <c r="D73" s="24" t="s">
        <v>254</v>
      </c>
      <c r="E73" s="298"/>
      <c r="F73" s="298"/>
      <c r="G73" s="298"/>
      <c r="H73" s="298"/>
      <c r="I73" s="298"/>
      <c r="J73" s="298"/>
      <c r="K73" s="312"/>
      <c r="L73" s="236"/>
      <c r="M73" s="236"/>
      <c r="N73" s="375"/>
      <c r="R73" s="12"/>
      <c r="S73" s="12"/>
      <c r="T73" s="12"/>
    </row>
    <row r="74" spans="1:22" ht="32.25" customHeight="1" x14ac:dyDescent="0.35">
      <c r="A74" s="317"/>
      <c r="B74" s="308"/>
      <c r="C74" s="83" t="s">
        <v>398</v>
      </c>
      <c r="D74" s="24" t="s">
        <v>254</v>
      </c>
      <c r="E74" s="298"/>
      <c r="F74" s="298"/>
      <c r="G74" s="298"/>
      <c r="H74" s="298"/>
      <c r="I74" s="298"/>
      <c r="J74" s="298"/>
      <c r="K74" s="312"/>
      <c r="L74" s="236"/>
      <c r="M74" s="236"/>
      <c r="N74" s="375"/>
      <c r="R74" s="12"/>
      <c r="S74" s="12"/>
      <c r="T74" s="12"/>
    </row>
    <row r="75" spans="1:22" x14ac:dyDescent="0.35">
      <c r="A75" s="317"/>
      <c r="B75" s="308"/>
      <c r="C75" s="83" t="s">
        <v>399</v>
      </c>
      <c r="D75" s="24" t="s">
        <v>254</v>
      </c>
      <c r="E75" s="298"/>
      <c r="F75" s="298"/>
      <c r="G75" s="298"/>
      <c r="H75" s="298"/>
      <c r="I75" s="298"/>
      <c r="J75" s="298"/>
      <c r="K75" s="312"/>
      <c r="L75" s="236"/>
      <c r="M75" s="236"/>
      <c r="N75" s="375"/>
      <c r="R75" s="12"/>
      <c r="S75" s="12"/>
      <c r="T75" s="12"/>
    </row>
    <row r="76" spans="1:22" ht="26.5" customHeight="1" thickBot="1" x14ac:dyDescent="0.4">
      <c r="A76" s="322"/>
      <c r="B76" s="309"/>
      <c r="C76" s="87" t="s">
        <v>400</v>
      </c>
      <c r="D76" s="88" t="s">
        <v>254</v>
      </c>
      <c r="E76" s="299"/>
      <c r="F76" s="299"/>
      <c r="G76" s="299"/>
      <c r="H76" s="299"/>
      <c r="I76" s="299"/>
      <c r="J76" s="299"/>
      <c r="K76" s="313"/>
      <c r="L76" s="301"/>
      <c r="M76" s="301"/>
      <c r="N76" s="376"/>
      <c r="R76" s="12"/>
      <c r="S76" s="12"/>
      <c r="T76" s="12"/>
    </row>
    <row r="77" spans="1:22" x14ac:dyDescent="0.35">
      <c r="A77" s="323" t="s">
        <v>401</v>
      </c>
      <c r="B77" s="307" t="s">
        <v>128</v>
      </c>
      <c r="C77" s="85" t="s">
        <v>402</v>
      </c>
      <c r="D77" s="79" t="s">
        <v>250</v>
      </c>
      <c r="E77" s="310" t="s">
        <v>432</v>
      </c>
      <c r="F77" s="310" t="s">
        <v>441</v>
      </c>
      <c r="G77" s="310" t="s">
        <v>832</v>
      </c>
      <c r="H77" s="310" t="s">
        <v>477</v>
      </c>
      <c r="I77" s="310" t="s">
        <v>422</v>
      </c>
      <c r="J77" s="310" t="s">
        <v>478</v>
      </c>
      <c r="K77" s="319" t="s">
        <v>836</v>
      </c>
      <c r="L77" s="319" t="s">
        <v>254</v>
      </c>
      <c r="M77" s="319"/>
      <c r="N77" s="374"/>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05"/>
      <c r="B78" s="308"/>
      <c r="C78" s="83" t="s">
        <v>403</v>
      </c>
      <c r="D78" s="3" t="s">
        <v>250</v>
      </c>
      <c r="E78" s="298"/>
      <c r="F78" s="298"/>
      <c r="G78" s="298"/>
      <c r="H78" s="298"/>
      <c r="I78" s="298"/>
      <c r="J78" s="298"/>
      <c r="K78" s="236"/>
      <c r="L78" s="236"/>
      <c r="M78" s="236"/>
      <c r="N78" s="375"/>
      <c r="R78" s="12"/>
      <c r="S78" s="12"/>
      <c r="T78" s="12"/>
    </row>
    <row r="79" spans="1:22" x14ac:dyDescent="0.35">
      <c r="A79" s="305"/>
      <c r="B79" s="308"/>
      <c r="C79" s="83" t="s">
        <v>404</v>
      </c>
      <c r="D79" s="3" t="s">
        <v>254</v>
      </c>
      <c r="E79" s="298"/>
      <c r="F79" s="298"/>
      <c r="G79" s="298"/>
      <c r="H79" s="298"/>
      <c r="I79" s="298"/>
      <c r="J79" s="298"/>
      <c r="K79" s="236"/>
      <c r="L79" s="236"/>
      <c r="M79" s="236"/>
      <c r="N79" s="375"/>
      <c r="R79" s="12"/>
      <c r="S79" s="12"/>
      <c r="T79" s="12"/>
    </row>
    <row r="80" spans="1:22" x14ac:dyDescent="0.35">
      <c r="A80" s="305"/>
      <c r="B80" s="308"/>
      <c r="C80" s="84" t="s">
        <v>405</v>
      </c>
      <c r="D80" s="3" t="s">
        <v>254</v>
      </c>
      <c r="E80" s="298"/>
      <c r="F80" s="298"/>
      <c r="G80" s="298"/>
      <c r="H80" s="298"/>
      <c r="I80" s="298"/>
      <c r="J80" s="298"/>
      <c r="K80" s="236"/>
      <c r="L80" s="236"/>
      <c r="M80" s="236"/>
      <c r="N80" s="375"/>
      <c r="R80" s="12"/>
      <c r="S80" s="12"/>
      <c r="T80" s="12"/>
    </row>
    <row r="81" spans="1:22" ht="29" x14ac:dyDescent="0.35">
      <c r="A81" s="305"/>
      <c r="B81" s="308"/>
      <c r="C81" s="84" t="s">
        <v>406</v>
      </c>
      <c r="D81" s="3" t="s">
        <v>254</v>
      </c>
      <c r="E81" s="298"/>
      <c r="F81" s="298"/>
      <c r="G81" s="298"/>
      <c r="H81" s="298"/>
      <c r="I81" s="298"/>
      <c r="J81" s="298"/>
      <c r="K81" s="236"/>
      <c r="L81" s="236"/>
      <c r="M81" s="236"/>
      <c r="N81" s="375"/>
      <c r="R81" s="12"/>
      <c r="S81" s="12"/>
      <c r="T81" s="12"/>
    </row>
    <row r="82" spans="1:22" ht="29" x14ac:dyDescent="0.35">
      <c r="A82" s="305"/>
      <c r="B82" s="308"/>
      <c r="C82" s="84" t="s">
        <v>407</v>
      </c>
      <c r="D82" s="3" t="s">
        <v>254</v>
      </c>
      <c r="E82" s="298"/>
      <c r="F82" s="298"/>
      <c r="G82" s="298"/>
      <c r="H82" s="298"/>
      <c r="I82" s="298"/>
      <c r="J82" s="298"/>
      <c r="K82" s="236"/>
      <c r="L82" s="236"/>
      <c r="M82" s="236"/>
      <c r="N82" s="375"/>
      <c r="R82" s="12"/>
      <c r="S82" s="12"/>
      <c r="T82" s="12"/>
    </row>
    <row r="83" spans="1:22" ht="15" thickBot="1" x14ac:dyDescent="0.4">
      <c r="A83" s="306"/>
      <c r="B83" s="309"/>
      <c r="C83" s="90" t="s">
        <v>408</v>
      </c>
      <c r="D83" s="80" t="s">
        <v>254</v>
      </c>
      <c r="E83" s="299"/>
      <c r="F83" s="299"/>
      <c r="G83" s="299"/>
      <c r="H83" s="299"/>
      <c r="I83" s="299"/>
      <c r="J83" s="299"/>
      <c r="K83" s="301"/>
      <c r="L83" s="301"/>
      <c r="M83" s="301"/>
      <c r="N83" s="376"/>
      <c r="R83" s="12"/>
      <c r="S83" s="12"/>
      <c r="T83" s="12"/>
    </row>
    <row r="84" spans="1:22" x14ac:dyDescent="0.35">
      <c r="A84" s="323" t="s">
        <v>409</v>
      </c>
      <c r="B84" s="307" t="s">
        <v>129</v>
      </c>
      <c r="C84" s="99" t="s">
        <v>410</v>
      </c>
      <c r="D84" s="79" t="s">
        <v>254</v>
      </c>
      <c r="E84" s="310" t="s">
        <v>101</v>
      </c>
      <c r="F84" s="310" t="s">
        <v>101</v>
      </c>
      <c r="G84" s="310" t="s">
        <v>101</v>
      </c>
      <c r="H84" s="310" t="s">
        <v>101</v>
      </c>
      <c r="I84" s="310" t="s">
        <v>101</v>
      </c>
      <c r="J84" s="310" t="s">
        <v>159</v>
      </c>
      <c r="K84" s="319" t="s">
        <v>661</v>
      </c>
      <c r="L84" s="319" t="s">
        <v>254</v>
      </c>
      <c r="M84" s="319"/>
      <c r="N84" s="374"/>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3" t="s">
        <v>254</v>
      </c>
      <c r="E85" s="298"/>
      <c r="F85" s="298"/>
      <c r="G85" s="298"/>
      <c r="H85" s="298"/>
      <c r="I85" s="298"/>
      <c r="J85" s="298"/>
      <c r="K85" s="236"/>
      <c r="L85" s="236"/>
      <c r="M85" s="236"/>
      <c r="N85" s="375"/>
      <c r="R85" s="12"/>
      <c r="S85" s="12"/>
      <c r="T85" s="12"/>
    </row>
    <row r="86" spans="1:22" x14ac:dyDescent="0.35">
      <c r="A86" s="305"/>
      <c r="B86" s="308"/>
      <c r="C86" s="84" t="s">
        <v>412</v>
      </c>
      <c r="D86" s="3" t="s">
        <v>254</v>
      </c>
      <c r="E86" s="298"/>
      <c r="F86" s="298"/>
      <c r="G86" s="298"/>
      <c r="H86" s="298"/>
      <c r="I86" s="298"/>
      <c r="J86" s="298"/>
      <c r="K86" s="236"/>
      <c r="L86" s="236"/>
      <c r="M86" s="236"/>
      <c r="N86" s="375"/>
      <c r="R86" s="12"/>
      <c r="S86" s="12"/>
      <c r="T86" s="12"/>
    </row>
    <row r="87" spans="1:22" ht="15" thickBot="1" x14ac:dyDescent="0.4">
      <c r="A87" s="306"/>
      <c r="B87" s="309"/>
      <c r="C87" s="87" t="s">
        <v>413</v>
      </c>
      <c r="D87" s="80" t="s">
        <v>254</v>
      </c>
      <c r="E87" s="299"/>
      <c r="F87" s="299"/>
      <c r="G87" s="299"/>
      <c r="H87" s="299"/>
      <c r="I87" s="299"/>
      <c r="J87" s="299"/>
      <c r="K87" s="301"/>
      <c r="L87" s="301"/>
      <c r="M87" s="301"/>
      <c r="N87" s="376"/>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88" t="str">
        <f>R8&amp;R18&amp;R20&amp;R28&amp;R36&amp;R42&amp;R47&amp;R48&amp;R49&amp;R54&amp;R57&amp;R65&amp;R72&amp;R77&amp;R84&amp;R87</f>
        <v/>
      </c>
      <c r="B90" s="389"/>
      <c r="C90" s="389"/>
      <c r="D90" s="389"/>
      <c r="E90" s="389"/>
      <c r="F90" s="389"/>
      <c r="G90" s="389"/>
      <c r="H90" s="389"/>
      <c r="I90" s="389"/>
      <c r="J90" s="389"/>
      <c r="K90" s="389"/>
      <c r="L90" s="389"/>
      <c r="M90" s="389"/>
      <c r="N90" s="39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88" t="str">
        <f>S8&amp;S18&amp;S20&amp;S28&amp;S36&amp;S42&amp;S47&amp;S48&amp;S49&amp;S54&amp;S57&amp;S65&amp;S72&amp;S77&amp;S84&amp;S87</f>
        <v xml:space="preserve">    IIA5: There is potential for a significant positive effect to arise from the implementation of Policy HO4: Genuinely Affordable Housing, as the policy stipulates developments of 10 or more homes will be required to provide 50% affordable housing. It also includes provision for a high proportion of Low Cost Rent homes available. There are some criteria which allow for developments not to provide affordable housing, for example where it can be proven that this would create an unviable development. This could help to ensure that affordable housing is achieved in as many developments as possible, but does create flexibility regarding the total delivery of affordable housing. In cases such as these, market housing would be provided which will still support the achievement of this IIA objective and therefore a potential significant positive effect is identified. 
         </v>
      </c>
      <c r="B92" s="389"/>
      <c r="C92" s="389"/>
      <c r="D92" s="389"/>
      <c r="E92" s="389"/>
      <c r="F92" s="389"/>
      <c r="G92" s="389"/>
      <c r="H92" s="389"/>
      <c r="I92" s="389"/>
      <c r="J92" s="389"/>
      <c r="K92" s="389"/>
      <c r="L92" s="389"/>
      <c r="M92" s="389"/>
      <c r="N92" s="39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391"/>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85" t="str">
        <f>U8&amp;U18&amp;U20&amp;U28&amp;U36&amp;U42&amp;U47&amp;U49&amp;U54&amp;U57&amp;U65&amp;U72&amp;U77&amp;U84</f>
        <v/>
      </c>
      <c r="B96" s="386"/>
      <c r="C96" s="386"/>
      <c r="D96" s="386"/>
      <c r="E96" s="386"/>
      <c r="F96" s="386"/>
      <c r="G96" s="386"/>
      <c r="H96" s="386"/>
      <c r="I96" s="386"/>
      <c r="J96" s="386"/>
      <c r="K96" s="386"/>
      <c r="L96" s="386"/>
      <c r="M96" s="386"/>
      <c r="N96" s="387"/>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85" t="str">
        <f>V8&amp;V18&amp;V20&amp;V28&amp;V36&amp;V42&amp;V47&amp;V49&amp;V54&amp;V57&amp;V65&amp;V72&amp;V77&amp;V84</f>
        <v xml:space="preserve">IIA5:Further details of the potential sites for development and numbers of affordable dwellings they could provide would help to reduce uncertainty regarding affordable housing provision. 
</v>
      </c>
      <c r="B98" s="386"/>
      <c r="C98" s="386"/>
      <c r="D98" s="386"/>
      <c r="E98" s="386"/>
      <c r="F98" s="386"/>
      <c r="G98" s="386"/>
      <c r="H98" s="386"/>
      <c r="I98" s="386"/>
      <c r="J98" s="386"/>
      <c r="K98" s="386"/>
      <c r="L98" s="386"/>
      <c r="M98" s="386"/>
      <c r="N98" s="387"/>
    </row>
  </sheetData>
  <sheetProtection algorithmName="SHA-512" hashValue="zKoobfKMX9azCb5txW3GculiK2FQp4QPUgEag+Ila/K+tvbB/2NiXAriH+wGZeUb+UP7V0F4V1Rg62GBYgxtKw==" saltValue="vMaHqRFEpKH+usrKOFHiPA=="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3283" priority="2">
      <formula>$D50="No"</formula>
    </cfRule>
  </conditionalFormatting>
  <conditionalFormatting sqref="C8:D87">
    <cfRule type="expression" dxfId="3282" priority="1">
      <formula>$D8="No"</formula>
    </cfRule>
  </conditionalFormatting>
  <conditionalFormatting sqref="J8 J18 J28 J49 J57 J65 J72 J77 J84">
    <cfRule type="cellIs" dxfId="3281" priority="34" operator="equal">
      <formula>"Significant Negative"</formula>
    </cfRule>
    <cfRule type="cellIs" dxfId="3280" priority="35" operator="equal">
      <formula>"Minor Negative"</formula>
    </cfRule>
    <cfRule type="cellIs" dxfId="3279" priority="36" operator="equal">
      <formula>"Uncertain"</formula>
    </cfRule>
    <cfRule type="cellIs" dxfId="3278" priority="37" operator="equal">
      <formula>"Neutral"</formula>
    </cfRule>
    <cfRule type="cellIs" dxfId="3277" priority="38" operator="equal">
      <formula>"Minor Positive"</formula>
    </cfRule>
    <cfRule type="cellIs" dxfId="3276" priority="39" operator="equal">
      <formula>"Significant Positive"</formula>
    </cfRule>
  </conditionalFormatting>
  <conditionalFormatting sqref="J20">
    <cfRule type="cellIs" dxfId="3275" priority="27" operator="equal">
      <formula>"Significant Positive"</formula>
    </cfRule>
    <cfRule type="cellIs" dxfId="3274" priority="22" operator="equal">
      <formula>"Significant Negative"</formula>
    </cfRule>
    <cfRule type="cellIs" dxfId="3273" priority="23" operator="equal">
      <formula>"Minor Negative"</formula>
    </cfRule>
    <cfRule type="cellIs" dxfId="3272" priority="24" operator="equal">
      <formula>"Uncertain"</formula>
    </cfRule>
    <cfRule type="cellIs" dxfId="3271" priority="25" operator="equal">
      <formula>"Neutral"</formula>
    </cfRule>
    <cfRule type="cellIs" dxfId="3270" priority="26" operator="equal">
      <formula>"Minor Positive"</formula>
    </cfRule>
  </conditionalFormatting>
  <conditionalFormatting sqref="J36">
    <cfRule type="cellIs" dxfId="3269" priority="16" operator="equal">
      <formula>"Significant Negative"</formula>
    </cfRule>
    <cfRule type="cellIs" dxfId="3268" priority="17" operator="equal">
      <formula>"Minor Negative"</formula>
    </cfRule>
    <cfRule type="cellIs" dxfId="3267" priority="18" operator="equal">
      <formula>"Uncertain"</formula>
    </cfRule>
    <cfRule type="cellIs" dxfId="3266" priority="19" operator="equal">
      <formula>"Neutral"</formula>
    </cfRule>
    <cfRule type="cellIs" dxfId="3265" priority="20" operator="equal">
      <formula>"Minor Positive"</formula>
    </cfRule>
    <cfRule type="cellIs" dxfId="3264" priority="21" operator="equal">
      <formula>"Significant Positive"</formula>
    </cfRule>
  </conditionalFormatting>
  <conditionalFormatting sqref="J42">
    <cfRule type="cellIs" dxfId="3263" priority="10" operator="equal">
      <formula>"Significant Negative"</formula>
    </cfRule>
    <cfRule type="cellIs" dxfId="3262" priority="11" operator="equal">
      <formula>"Minor Negative"</formula>
    </cfRule>
    <cfRule type="cellIs" dxfId="3261" priority="12" operator="equal">
      <formula>"Uncertain"</formula>
    </cfRule>
    <cfRule type="cellIs" dxfId="3260" priority="13" operator="equal">
      <formula>"Neutral"</formula>
    </cfRule>
    <cfRule type="cellIs" dxfId="3259" priority="14" operator="equal">
      <formula>"Minor Positive"</formula>
    </cfRule>
    <cfRule type="cellIs" dxfId="3258" priority="15" operator="equal">
      <formula>"Significant Positive"</formula>
    </cfRule>
  </conditionalFormatting>
  <conditionalFormatting sqref="J47">
    <cfRule type="cellIs" dxfId="3257" priority="28" operator="equal">
      <formula>"Significant Negative"</formula>
    </cfRule>
    <cfRule type="cellIs" dxfId="3256" priority="29" operator="equal">
      <formula>"Minor Negative"</formula>
    </cfRule>
    <cfRule type="cellIs" dxfId="3255" priority="30" operator="equal">
      <formula>"Uncertain"</formula>
    </cfRule>
    <cfRule type="cellIs" dxfId="3254" priority="31" operator="equal">
      <formula>"Neutral"</formula>
    </cfRule>
    <cfRule type="cellIs" dxfId="3253" priority="32" operator="equal">
      <formula>"Minor Positive"</formula>
    </cfRule>
    <cfRule type="cellIs" dxfId="3252" priority="33" operator="equal">
      <formula>"Significant Positive"</formula>
    </cfRule>
  </conditionalFormatting>
  <conditionalFormatting sqref="J54">
    <cfRule type="cellIs" dxfId="3251" priority="4" operator="equal">
      <formula>"Significant Negative"</formula>
    </cfRule>
    <cfRule type="cellIs" dxfId="3250" priority="5" operator="equal">
      <formula>"Minor Negative"</formula>
    </cfRule>
    <cfRule type="cellIs" dxfId="3249" priority="6" operator="equal">
      <formula>"Uncertain"</formula>
    </cfRule>
    <cfRule type="cellIs" dxfId="3248" priority="7" operator="equal">
      <formula>"Neutral"</formula>
    </cfRule>
    <cfRule type="cellIs" dxfId="3247" priority="8" operator="equal">
      <formula>"Minor Positive"</formula>
    </cfRule>
    <cfRule type="cellIs" dxfId="3246" priority="9" operator="equal">
      <formula>"Significant Positive"</formula>
    </cfRule>
  </conditionalFormatting>
  <pageMargins left="0.7" right="0.7" top="0.75" bottom="0.75" header="0.3" footer="0.3"/>
  <pageSetup orientation="portrait" horizontalDpi="4294967293" verticalDpi="4294967293"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657C9-662F-4A99-AC6B-C0BCF42BCB70}">
  <sheetPr codeName="Sheet164">
    <tabColor rgb="FF7030A0"/>
  </sheetPr>
  <dimension ref="A1:V98"/>
  <sheetViews>
    <sheetView topLeftCell="A47" zoomScale="60" zoomScaleNormal="60" workbookViewId="0">
      <selection activeCell="J2" sqref="J2"/>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837</v>
      </c>
      <c r="D1" s="263"/>
      <c r="E1" s="263"/>
      <c r="F1" s="264"/>
      <c r="G1" s="16"/>
      <c r="I1" s="7"/>
      <c r="J1" s="7"/>
      <c r="K1" s="7"/>
    </row>
    <row r="2" spans="1:22" x14ac:dyDescent="0.35">
      <c r="A2" s="74" t="s">
        <v>29</v>
      </c>
      <c r="B2" s="9"/>
      <c r="C2" s="263" t="s">
        <v>658</v>
      </c>
      <c r="D2" s="263"/>
      <c r="E2" s="263"/>
      <c r="F2" s="264"/>
      <c r="I2" s="8"/>
      <c r="J2" s="8"/>
      <c r="K2" s="8"/>
    </row>
    <row r="3" spans="1:22" ht="24" customHeight="1" x14ac:dyDescent="0.35">
      <c r="A3" s="75" t="s">
        <v>30</v>
      </c>
      <c r="B3" s="4"/>
      <c r="C3" s="263" t="s">
        <v>838</v>
      </c>
      <c r="D3" s="263"/>
      <c r="E3" s="263"/>
      <c r="F3" s="264"/>
      <c r="I3" s="8"/>
      <c r="J3" s="8"/>
      <c r="K3" s="8"/>
    </row>
    <row r="4" spans="1:22" ht="17.25" customHeight="1" x14ac:dyDescent="0.35">
      <c r="A4" s="75" t="s">
        <v>31</v>
      </c>
      <c r="B4" s="17"/>
      <c r="C4" s="229" t="s">
        <v>530</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47"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30" customHeight="1" x14ac:dyDescent="0.35">
      <c r="A8" s="316" t="s">
        <v>251</v>
      </c>
      <c r="B8" s="327" t="s">
        <v>116</v>
      </c>
      <c r="C8" s="86" t="s">
        <v>321</v>
      </c>
      <c r="D8" s="86" t="s">
        <v>254</v>
      </c>
      <c r="E8" s="325" t="s">
        <v>101</v>
      </c>
      <c r="F8" s="325" t="s">
        <v>101</v>
      </c>
      <c r="G8" s="325" t="s">
        <v>101</v>
      </c>
      <c r="H8" s="325" t="s">
        <v>101</v>
      </c>
      <c r="I8" s="325" t="s">
        <v>101</v>
      </c>
      <c r="J8" s="310" t="s">
        <v>159</v>
      </c>
      <c r="K8" s="319" t="s">
        <v>661</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c r="F10" s="326"/>
      <c r="G10" s="326"/>
      <c r="H10" s="326"/>
      <c r="I10" s="326"/>
      <c r="J10" s="298"/>
      <c r="K10" s="236"/>
      <c r="L10" s="298"/>
      <c r="M10" s="298"/>
      <c r="N10" s="340"/>
      <c r="R10" s="12"/>
      <c r="S10" s="12"/>
      <c r="T10" s="12"/>
    </row>
    <row r="11" spans="1:22" x14ac:dyDescent="0.35">
      <c r="A11" s="317"/>
      <c r="B11" s="328"/>
      <c r="C11" s="24" t="s">
        <v>324</v>
      </c>
      <c r="D11" s="24" t="s">
        <v>250</v>
      </c>
      <c r="E11" s="326"/>
      <c r="F11" s="326"/>
      <c r="G11" s="326"/>
      <c r="H11" s="326"/>
      <c r="I11" s="326"/>
      <c r="J11" s="298"/>
      <c r="K11" s="236"/>
      <c r="L11" s="298"/>
      <c r="M11" s="298"/>
      <c r="N11" s="340"/>
      <c r="R11" s="12"/>
      <c r="S11" s="12"/>
      <c r="T11" s="12"/>
    </row>
    <row r="12" spans="1:22" x14ac:dyDescent="0.35">
      <c r="A12" s="317"/>
      <c r="B12" s="328"/>
      <c r="C12" s="24" t="s">
        <v>325</v>
      </c>
      <c r="D12" s="24" t="s">
        <v>250</v>
      </c>
      <c r="E12" s="326"/>
      <c r="F12" s="326"/>
      <c r="G12" s="326"/>
      <c r="H12" s="326"/>
      <c r="I12" s="326"/>
      <c r="J12" s="298"/>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ht="29" x14ac:dyDescent="0.35">
      <c r="A14" s="317"/>
      <c r="B14" s="328"/>
      <c r="C14" s="24" t="s">
        <v>327</v>
      </c>
      <c r="D14" s="24" t="s">
        <v>250</v>
      </c>
      <c r="E14" s="326"/>
      <c r="F14" s="326"/>
      <c r="G14" s="326"/>
      <c r="H14" s="326"/>
      <c r="I14" s="326"/>
      <c r="J14" s="298"/>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250</v>
      </c>
      <c r="E16" s="326"/>
      <c r="F16" s="326"/>
      <c r="G16" s="326"/>
      <c r="H16" s="326"/>
      <c r="I16" s="326"/>
      <c r="J16" s="298"/>
      <c r="K16" s="236"/>
      <c r="L16" s="298"/>
      <c r="M16" s="298"/>
      <c r="N16" s="340"/>
      <c r="R16" s="12"/>
      <c r="S16" s="12"/>
      <c r="T16" s="12"/>
    </row>
    <row r="17" spans="1:22" ht="15" thickBot="1" x14ac:dyDescent="0.4">
      <c r="A17" s="322"/>
      <c r="B17" s="396"/>
      <c r="C17" s="88" t="s">
        <v>330</v>
      </c>
      <c r="D17" s="88" t="s">
        <v>254</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432</v>
      </c>
      <c r="F18" s="310" t="s">
        <v>419</v>
      </c>
      <c r="G18" s="310" t="s">
        <v>832</v>
      </c>
      <c r="H18" s="310" t="s">
        <v>490</v>
      </c>
      <c r="I18" s="310" t="s">
        <v>422</v>
      </c>
      <c r="J18" s="310" t="s">
        <v>478</v>
      </c>
      <c r="K18" s="319" t="s">
        <v>833</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250</v>
      </c>
      <c r="E19" s="299"/>
      <c r="F19" s="299"/>
      <c r="G19" s="299"/>
      <c r="H19" s="299"/>
      <c r="I19" s="299"/>
      <c r="J19" s="299"/>
      <c r="K19" s="301"/>
      <c r="L19" s="299"/>
      <c r="M19" s="299"/>
      <c r="N19" s="380"/>
      <c r="R19" s="12"/>
      <c r="S19" s="12"/>
      <c r="T19" s="12"/>
    </row>
    <row r="20" spans="1:22" ht="75" customHeight="1" x14ac:dyDescent="0.35">
      <c r="A20" s="316" t="s">
        <v>334</v>
      </c>
      <c r="B20" s="307" t="s">
        <v>118</v>
      </c>
      <c r="C20" s="79" t="s">
        <v>335</v>
      </c>
      <c r="D20" s="86" t="s">
        <v>254</v>
      </c>
      <c r="E20" s="310" t="s">
        <v>101</v>
      </c>
      <c r="F20" s="310" t="s">
        <v>101</v>
      </c>
      <c r="G20" s="310" t="s">
        <v>101</v>
      </c>
      <c r="H20" s="310" t="s">
        <v>101</v>
      </c>
      <c r="I20" s="310" t="s">
        <v>101</v>
      </c>
      <c r="J20" s="310" t="s">
        <v>159</v>
      </c>
      <c r="K20" s="319" t="s">
        <v>661</v>
      </c>
      <c r="L20" s="310" t="s">
        <v>254</v>
      </c>
      <c r="M20" s="310"/>
      <c r="N20" s="379"/>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17"/>
      <c r="B21" s="308"/>
      <c r="C21" s="3" t="s">
        <v>336</v>
      </c>
      <c r="D21" s="24" t="s">
        <v>254</v>
      </c>
      <c r="E21" s="298"/>
      <c r="F21" s="298"/>
      <c r="G21" s="298"/>
      <c r="H21" s="298"/>
      <c r="I21" s="298"/>
      <c r="J21" s="298"/>
      <c r="K21" s="236"/>
      <c r="L21" s="298"/>
      <c r="M21" s="298"/>
      <c r="N21" s="381"/>
      <c r="R21" s="12"/>
      <c r="S21" s="12"/>
      <c r="T21" s="12"/>
    </row>
    <row r="22" spans="1:22" ht="14.5" customHeight="1" x14ac:dyDescent="0.35">
      <c r="A22" s="317"/>
      <c r="B22" s="308"/>
      <c r="C22" s="3" t="s">
        <v>337</v>
      </c>
      <c r="D22" s="24" t="s">
        <v>254</v>
      </c>
      <c r="E22" s="298"/>
      <c r="F22" s="298"/>
      <c r="G22" s="298"/>
      <c r="H22" s="298"/>
      <c r="I22" s="298"/>
      <c r="J22" s="298"/>
      <c r="K22" s="236"/>
      <c r="L22" s="298"/>
      <c r="M22" s="298"/>
      <c r="N22" s="381"/>
      <c r="R22" s="12"/>
      <c r="S22" s="12"/>
      <c r="T22" s="12"/>
    </row>
    <row r="23" spans="1:22" x14ac:dyDescent="0.35">
      <c r="A23" s="317"/>
      <c r="B23" s="308"/>
      <c r="C23" s="3" t="s">
        <v>338</v>
      </c>
      <c r="D23" s="24" t="s">
        <v>254</v>
      </c>
      <c r="E23" s="298"/>
      <c r="F23" s="298"/>
      <c r="G23" s="298"/>
      <c r="H23" s="298"/>
      <c r="I23" s="298"/>
      <c r="J23" s="298"/>
      <c r="K23" s="236"/>
      <c r="L23" s="298"/>
      <c r="M23" s="298"/>
      <c r="N23" s="381"/>
      <c r="R23" s="12"/>
      <c r="S23" s="12"/>
      <c r="T23" s="12"/>
    </row>
    <row r="24" spans="1:22" ht="14.5" customHeight="1" x14ac:dyDescent="0.35">
      <c r="A24" s="317"/>
      <c r="B24" s="308"/>
      <c r="C24" s="3" t="s">
        <v>339</v>
      </c>
      <c r="D24" s="24" t="s">
        <v>254</v>
      </c>
      <c r="E24" s="298"/>
      <c r="F24" s="298"/>
      <c r="G24" s="298"/>
      <c r="H24" s="298"/>
      <c r="I24" s="298"/>
      <c r="J24" s="298"/>
      <c r="K24" s="236"/>
      <c r="L24" s="298"/>
      <c r="M24" s="298"/>
      <c r="N24" s="381"/>
      <c r="R24" s="12"/>
      <c r="S24" s="12"/>
      <c r="T24" s="12"/>
    </row>
    <row r="25" spans="1:22" ht="29" x14ac:dyDescent="0.35">
      <c r="A25" s="317"/>
      <c r="B25" s="308"/>
      <c r="C25" s="3" t="s">
        <v>340</v>
      </c>
      <c r="D25" s="24" t="s">
        <v>254</v>
      </c>
      <c r="E25" s="298"/>
      <c r="F25" s="298"/>
      <c r="G25" s="298"/>
      <c r="H25" s="298"/>
      <c r="I25" s="298"/>
      <c r="J25" s="298"/>
      <c r="K25" s="236"/>
      <c r="L25" s="298"/>
      <c r="M25" s="298"/>
      <c r="N25" s="381"/>
      <c r="R25" s="12"/>
      <c r="S25" s="12"/>
      <c r="T25" s="12"/>
    </row>
    <row r="26" spans="1:22" ht="14.5" customHeight="1" x14ac:dyDescent="0.35">
      <c r="A26" s="317"/>
      <c r="B26" s="308"/>
      <c r="C26" s="3" t="s">
        <v>341</v>
      </c>
      <c r="D26" s="24" t="s">
        <v>254</v>
      </c>
      <c r="E26" s="298"/>
      <c r="F26" s="298"/>
      <c r="G26" s="298"/>
      <c r="H26" s="298"/>
      <c r="I26" s="298"/>
      <c r="J26" s="298"/>
      <c r="K26" s="236"/>
      <c r="L26" s="298"/>
      <c r="M26" s="298"/>
      <c r="N26" s="381"/>
      <c r="R26" s="12"/>
      <c r="S26" s="12"/>
      <c r="T26" s="12"/>
    </row>
    <row r="27" spans="1:22" ht="29.5" thickBot="1" x14ac:dyDescent="0.4">
      <c r="A27" s="322"/>
      <c r="B27" s="309"/>
      <c r="C27" s="80" t="s">
        <v>342</v>
      </c>
      <c r="D27" s="88" t="s">
        <v>254</v>
      </c>
      <c r="E27" s="299"/>
      <c r="F27" s="299"/>
      <c r="G27" s="299"/>
      <c r="H27" s="299"/>
      <c r="I27" s="299"/>
      <c r="J27" s="299"/>
      <c r="K27" s="301"/>
      <c r="L27" s="299"/>
      <c r="M27" s="299"/>
      <c r="N27" s="380"/>
      <c r="R27" s="12"/>
      <c r="S27" s="12"/>
      <c r="T27" s="12"/>
    </row>
    <row r="28" spans="1:22" ht="30" customHeight="1" x14ac:dyDescent="0.35">
      <c r="A28" s="316" t="s">
        <v>343</v>
      </c>
      <c r="B28" s="307" t="s">
        <v>119</v>
      </c>
      <c r="C28" s="85" t="s">
        <v>344</v>
      </c>
      <c r="D28" s="79" t="s">
        <v>254</v>
      </c>
      <c r="E28" s="310" t="s">
        <v>101</v>
      </c>
      <c r="F28" s="310" t="s">
        <v>101</v>
      </c>
      <c r="G28" s="310" t="s">
        <v>101</v>
      </c>
      <c r="H28" s="310" t="s">
        <v>101</v>
      </c>
      <c r="I28" s="310" t="s">
        <v>101</v>
      </c>
      <c r="J28" s="310" t="s">
        <v>159</v>
      </c>
      <c r="K28" s="319" t="s">
        <v>661</v>
      </c>
      <c r="L28" s="310" t="s">
        <v>254</v>
      </c>
      <c r="M28" s="310"/>
      <c r="N28" s="379"/>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c>
    </row>
    <row r="29" spans="1:22" ht="29" x14ac:dyDescent="0.35">
      <c r="A29" s="317"/>
      <c r="B29" s="308"/>
      <c r="C29" s="83" t="s">
        <v>345</v>
      </c>
      <c r="D29" s="3" t="s">
        <v>254</v>
      </c>
      <c r="E29" s="298"/>
      <c r="F29" s="298"/>
      <c r="G29" s="298"/>
      <c r="H29" s="298"/>
      <c r="I29" s="298"/>
      <c r="J29" s="298"/>
      <c r="K29" s="236"/>
      <c r="L29" s="298"/>
      <c r="M29" s="298"/>
      <c r="N29" s="381"/>
      <c r="R29" s="12"/>
      <c r="S29" s="12"/>
      <c r="T29" s="12"/>
    </row>
    <row r="30" spans="1:22" x14ac:dyDescent="0.35">
      <c r="A30" s="317"/>
      <c r="B30" s="308"/>
      <c r="C30" s="83" t="s">
        <v>346</v>
      </c>
      <c r="D30" s="3" t="s">
        <v>254</v>
      </c>
      <c r="E30" s="298"/>
      <c r="F30" s="298"/>
      <c r="G30" s="298"/>
      <c r="H30" s="298"/>
      <c r="I30" s="298"/>
      <c r="J30" s="298"/>
      <c r="K30" s="236"/>
      <c r="L30" s="298"/>
      <c r="M30" s="298"/>
      <c r="N30" s="381"/>
      <c r="R30" s="12"/>
      <c r="S30" s="12"/>
      <c r="T30" s="12"/>
    </row>
    <row r="31" spans="1:22" ht="30" customHeight="1" x14ac:dyDescent="0.35">
      <c r="A31" s="317"/>
      <c r="B31" s="308"/>
      <c r="C31" s="83" t="s">
        <v>347</v>
      </c>
      <c r="D31" s="3" t="s">
        <v>254</v>
      </c>
      <c r="E31" s="298"/>
      <c r="F31" s="298"/>
      <c r="G31" s="298"/>
      <c r="H31" s="298"/>
      <c r="I31" s="298"/>
      <c r="J31" s="298"/>
      <c r="K31" s="236"/>
      <c r="L31" s="298"/>
      <c r="M31" s="298"/>
      <c r="N31" s="381"/>
      <c r="R31" s="12"/>
      <c r="S31" s="12"/>
      <c r="T31" s="12"/>
    </row>
    <row r="32" spans="1:22" x14ac:dyDescent="0.35">
      <c r="A32" s="317"/>
      <c r="B32" s="308"/>
      <c r="C32" s="83" t="s">
        <v>348</v>
      </c>
      <c r="D32" s="3" t="s">
        <v>254</v>
      </c>
      <c r="E32" s="298"/>
      <c r="F32" s="298"/>
      <c r="G32" s="298"/>
      <c r="H32" s="298"/>
      <c r="I32" s="298"/>
      <c r="J32" s="298"/>
      <c r="K32" s="236"/>
      <c r="L32" s="298"/>
      <c r="M32" s="298"/>
      <c r="N32" s="381"/>
      <c r="R32" s="12"/>
      <c r="S32" s="12"/>
      <c r="T32" s="12"/>
    </row>
    <row r="33" spans="1:22" x14ac:dyDescent="0.35">
      <c r="A33" s="317"/>
      <c r="B33" s="308"/>
      <c r="C33" s="83" t="s">
        <v>349</v>
      </c>
      <c r="D33" s="3" t="s">
        <v>254</v>
      </c>
      <c r="E33" s="298"/>
      <c r="F33" s="298"/>
      <c r="G33" s="298"/>
      <c r="H33" s="298"/>
      <c r="I33" s="298"/>
      <c r="J33" s="298"/>
      <c r="K33" s="236"/>
      <c r="L33" s="298"/>
      <c r="M33" s="298"/>
      <c r="N33" s="381"/>
      <c r="R33" s="12"/>
      <c r="S33" s="12"/>
      <c r="T33" s="12"/>
    </row>
    <row r="34" spans="1:22" x14ac:dyDescent="0.35">
      <c r="A34" s="317"/>
      <c r="B34" s="308"/>
      <c r="C34" s="83" t="s">
        <v>350</v>
      </c>
      <c r="D34" s="3" t="s">
        <v>254</v>
      </c>
      <c r="E34" s="298"/>
      <c r="F34" s="298"/>
      <c r="G34" s="298"/>
      <c r="H34" s="298"/>
      <c r="I34" s="298"/>
      <c r="J34" s="298"/>
      <c r="K34" s="236"/>
      <c r="L34" s="298"/>
      <c r="M34" s="298"/>
      <c r="N34" s="381"/>
      <c r="R34" s="12"/>
      <c r="S34" s="12"/>
      <c r="T34" s="12"/>
    </row>
    <row r="35" spans="1:22" ht="15" thickBot="1" x14ac:dyDescent="0.4">
      <c r="A35" s="322"/>
      <c r="B35" s="309"/>
      <c r="C35" s="93" t="s">
        <v>351</v>
      </c>
      <c r="D35" s="80" t="s">
        <v>254</v>
      </c>
      <c r="E35" s="299"/>
      <c r="F35" s="299"/>
      <c r="G35" s="299"/>
      <c r="H35" s="299"/>
      <c r="I35" s="299"/>
      <c r="J35" s="299"/>
      <c r="K35" s="301"/>
      <c r="L35" s="299"/>
      <c r="M35" s="299"/>
      <c r="N35" s="380"/>
      <c r="R35" s="12"/>
      <c r="S35" s="12"/>
      <c r="T35" s="12"/>
    </row>
    <row r="36" spans="1:22" ht="19" customHeight="1" x14ac:dyDescent="0.35">
      <c r="A36" s="316" t="s">
        <v>352</v>
      </c>
      <c r="B36" s="307" t="s">
        <v>120</v>
      </c>
      <c r="C36" s="79" t="s">
        <v>353</v>
      </c>
      <c r="D36" s="79" t="s">
        <v>250</v>
      </c>
      <c r="E36" s="310" t="s">
        <v>38</v>
      </c>
      <c r="F36" s="310" t="s">
        <v>475</v>
      </c>
      <c r="G36" s="310" t="s">
        <v>832</v>
      </c>
      <c r="H36" s="310" t="s">
        <v>490</v>
      </c>
      <c r="I36" s="310" t="s">
        <v>422</v>
      </c>
      <c r="J36" s="310" t="s">
        <v>839</v>
      </c>
      <c r="K36" s="319" t="s">
        <v>840</v>
      </c>
      <c r="L36" s="319" t="s">
        <v>254</v>
      </c>
      <c r="M36" s="319" t="s">
        <v>841</v>
      </c>
      <c r="N36" s="374"/>
      <c r="R36" s="12" t="str">
        <f>IF(OR(J36='Drop downs'!$G$7,J36='Drop downs'!$G$5), B36&amp;": "&amp;K36&amp;CHAR(10),"")</f>
        <v xml:space="preserve">IIA5: Alternative 1 could help to provide some affordable housing, but would have a greater provision of intermediate products. Although intermediate products are classed as a type of affordable housing, the Local Housing Needs Assessment shows that they are usually the least affordable out of the options provided. This could subsequently limit provision for the identified need for affordable housing within the Borough and could worsen the issues identified, although it is noted that this could help to make developments more viable for developers. Therefore, a potential significant negative effect has been identified for IIA5. 
</v>
      </c>
      <c r="S36" s="12" t="str">
        <f>IF(J36='Drop downs'!$G$2,B36&amp;": "&amp;K36&amp;"
"," ")</f>
        <v xml:space="preserve"> </v>
      </c>
      <c r="T36" s="12" t="str">
        <f>IF(E36='Drop downs'!$B$6,B36&amp;": "&amp;K36&amp;"","")</f>
        <v/>
      </c>
      <c r="U36" t="str">
        <f>IF(M36&gt;0,B36&amp;":"&amp;M36&amp;"
","")</f>
        <v xml:space="preserve">IIA5:No mitigation is proposed, as the proposed policy HO4 addresses the negative effect identified. 
</v>
      </c>
      <c r="V36" t="str">
        <f>IF(N36&gt;0,B36&amp;":"&amp;N36&amp;"
","")</f>
        <v/>
      </c>
    </row>
    <row r="37" spans="1:22" ht="33.65" customHeight="1" x14ac:dyDescent="0.35">
      <c r="A37" s="317"/>
      <c r="B37" s="308"/>
      <c r="C37" s="3" t="s">
        <v>354</v>
      </c>
      <c r="D37" s="3" t="s">
        <v>250</v>
      </c>
      <c r="E37" s="298"/>
      <c r="F37" s="298"/>
      <c r="G37" s="298"/>
      <c r="H37" s="298"/>
      <c r="I37" s="298"/>
      <c r="J37" s="298"/>
      <c r="K37" s="236"/>
      <c r="L37" s="236"/>
      <c r="M37" s="236"/>
      <c r="N37" s="375"/>
      <c r="R37" s="12"/>
      <c r="S37" s="12"/>
      <c r="T37" s="12"/>
    </row>
    <row r="38" spans="1:22" ht="32.15" customHeight="1" x14ac:dyDescent="0.35">
      <c r="A38" s="317"/>
      <c r="B38" s="308"/>
      <c r="C38" s="3" t="s">
        <v>355</v>
      </c>
      <c r="D38" s="3" t="s">
        <v>250</v>
      </c>
      <c r="E38" s="298"/>
      <c r="F38" s="298"/>
      <c r="G38" s="298"/>
      <c r="H38" s="298"/>
      <c r="I38" s="298"/>
      <c r="J38" s="298"/>
      <c r="K38" s="236"/>
      <c r="L38" s="236"/>
      <c r="M38" s="236"/>
      <c r="N38" s="375"/>
      <c r="R38" s="12"/>
      <c r="S38" s="12"/>
      <c r="T38" s="12"/>
    </row>
    <row r="39" spans="1:22" ht="29" x14ac:dyDescent="0.35">
      <c r="A39" s="317"/>
      <c r="B39" s="308"/>
      <c r="C39" s="3" t="s">
        <v>356</v>
      </c>
      <c r="D39" s="3" t="s">
        <v>250</v>
      </c>
      <c r="E39" s="298"/>
      <c r="F39" s="298"/>
      <c r="G39" s="298"/>
      <c r="H39" s="298"/>
      <c r="I39" s="298"/>
      <c r="J39" s="298"/>
      <c r="K39" s="236"/>
      <c r="L39" s="236"/>
      <c r="M39" s="236"/>
      <c r="N39" s="375"/>
      <c r="R39" s="12"/>
      <c r="S39" s="12"/>
      <c r="T39" s="12"/>
    </row>
    <row r="40" spans="1:22" ht="43.5" x14ac:dyDescent="0.35">
      <c r="A40" s="317"/>
      <c r="B40" s="308"/>
      <c r="C40" s="3" t="s">
        <v>357</v>
      </c>
      <c r="D40" s="3" t="s">
        <v>250</v>
      </c>
      <c r="E40" s="298"/>
      <c r="F40" s="298"/>
      <c r="G40" s="298"/>
      <c r="H40" s="298"/>
      <c r="I40" s="298"/>
      <c r="J40" s="298"/>
      <c r="K40" s="236"/>
      <c r="L40" s="236"/>
      <c r="M40" s="236"/>
      <c r="N40" s="375"/>
      <c r="R40" s="12"/>
      <c r="S40" s="12"/>
      <c r="T40" s="12"/>
    </row>
    <row r="41" spans="1:22" ht="62.25" customHeight="1" thickBot="1" x14ac:dyDescent="0.4">
      <c r="A41" s="322"/>
      <c r="B41" s="309"/>
      <c r="C41" s="80" t="s">
        <v>358</v>
      </c>
      <c r="D41" s="80" t="s">
        <v>250</v>
      </c>
      <c r="E41" s="299"/>
      <c r="F41" s="299"/>
      <c r="G41" s="299"/>
      <c r="H41" s="299"/>
      <c r="I41" s="299"/>
      <c r="J41" s="299"/>
      <c r="K41" s="301"/>
      <c r="L41" s="301"/>
      <c r="M41" s="301"/>
      <c r="N41" s="376"/>
      <c r="R41" s="12"/>
      <c r="S41" s="12"/>
      <c r="T41" s="12"/>
    </row>
    <row r="42" spans="1:22" ht="30" customHeight="1" x14ac:dyDescent="0.35">
      <c r="A42" s="316" t="s">
        <v>359</v>
      </c>
      <c r="B42" s="307" t="s">
        <v>121</v>
      </c>
      <c r="C42" s="79" t="s">
        <v>360</v>
      </c>
      <c r="D42" s="79" t="s">
        <v>254</v>
      </c>
      <c r="E42" s="310" t="s">
        <v>101</v>
      </c>
      <c r="F42" s="310" t="s">
        <v>101</v>
      </c>
      <c r="G42" s="310" t="s">
        <v>101</v>
      </c>
      <c r="H42" s="310" t="s">
        <v>101</v>
      </c>
      <c r="I42" s="310" t="s">
        <v>101</v>
      </c>
      <c r="J42" s="310" t="s">
        <v>159</v>
      </c>
      <c r="K42" s="319" t="s">
        <v>661</v>
      </c>
      <c r="L42" s="319" t="s">
        <v>254</v>
      </c>
      <c r="M42" s="319"/>
      <c r="N42" s="374"/>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17"/>
      <c r="B43" s="308"/>
      <c r="C43" s="3" t="s">
        <v>361</v>
      </c>
      <c r="D43" s="3" t="s">
        <v>254</v>
      </c>
      <c r="E43" s="298"/>
      <c r="F43" s="298"/>
      <c r="G43" s="298"/>
      <c r="H43" s="298"/>
      <c r="I43" s="298"/>
      <c r="J43" s="298"/>
      <c r="K43" s="236"/>
      <c r="L43" s="236"/>
      <c r="M43" s="236"/>
      <c r="N43" s="375"/>
      <c r="R43" s="12"/>
      <c r="S43" s="12"/>
      <c r="T43" s="12"/>
    </row>
    <row r="44" spans="1:22" x14ac:dyDescent="0.35">
      <c r="A44" s="317"/>
      <c r="B44" s="308"/>
      <c r="C44" s="3" t="s">
        <v>362</v>
      </c>
      <c r="D44" s="3" t="s">
        <v>254</v>
      </c>
      <c r="E44" s="298"/>
      <c r="F44" s="298"/>
      <c r="G44" s="298"/>
      <c r="H44" s="298"/>
      <c r="I44" s="298"/>
      <c r="J44" s="298"/>
      <c r="K44" s="236"/>
      <c r="L44" s="236"/>
      <c r="M44" s="236"/>
      <c r="N44" s="375"/>
      <c r="R44" s="12"/>
      <c r="S44" s="12"/>
      <c r="T44" s="12"/>
    </row>
    <row r="45" spans="1:22" x14ac:dyDescent="0.35">
      <c r="A45" s="317"/>
      <c r="B45" s="308"/>
      <c r="C45" s="3" t="s">
        <v>363</v>
      </c>
      <c r="D45" s="3" t="s">
        <v>254</v>
      </c>
      <c r="E45" s="298"/>
      <c r="F45" s="298"/>
      <c r="G45" s="298"/>
      <c r="H45" s="298"/>
      <c r="I45" s="298"/>
      <c r="J45" s="298"/>
      <c r="K45" s="236"/>
      <c r="L45" s="236"/>
      <c r="M45" s="236"/>
      <c r="N45" s="375"/>
      <c r="R45" s="12"/>
      <c r="S45" s="12"/>
      <c r="T45" s="12"/>
    </row>
    <row r="46" spans="1:22" ht="29.5" thickBot="1" x14ac:dyDescent="0.4">
      <c r="A46" s="322"/>
      <c r="B46" s="309"/>
      <c r="C46" s="80" t="s">
        <v>364</v>
      </c>
      <c r="D46" s="80" t="s">
        <v>254</v>
      </c>
      <c r="E46" s="299"/>
      <c r="F46" s="299"/>
      <c r="G46" s="299"/>
      <c r="H46" s="299"/>
      <c r="I46" s="299"/>
      <c r="J46" s="299"/>
      <c r="K46" s="301"/>
      <c r="L46" s="301"/>
      <c r="M46" s="301"/>
      <c r="N46" s="376"/>
      <c r="R46" s="12"/>
      <c r="S46" s="12"/>
      <c r="T46" s="12"/>
    </row>
    <row r="47" spans="1:22" ht="45" customHeight="1" x14ac:dyDescent="0.35">
      <c r="A47" s="316" t="s">
        <v>365</v>
      </c>
      <c r="B47" s="307" t="s">
        <v>122</v>
      </c>
      <c r="C47" s="79" t="s">
        <v>366</v>
      </c>
      <c r="D47" s="79" t="s">
        <v>254</v>
      </c>
      <c r="E47" s="310" t="s">
        <v>101</v>
      </c>
      <c r="F47" s="310" t="s">
        <v>101</v>
      </c>
      <c r="G47" s="310" t="s">
        <v>101</v>
      </c>
      <c r="H47" s="310" t="s">
        <v>101</v>
      </c>
      <c r="I47" s="310" t="s">
        <v>101</v>
      </c>
      <c r="J47" s="310" t="s">
        <v>159</v>
      </c>
      <c r="K47" s="319" t="s">
        <v>661</v>
      </c>
      <c r="L47" s="319" t="s">
        <v>254</v>
      </c>
      <c r="M47" s="319"/>
      <c r="N47" s="374"/>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22"/>
      <c r="B48" s="309"/>
      <c r="C48" s="80" t="s">
        <v>367</v>
      </c>
      <c r="D48" s="80" t="s">
        <v>254</v>
      </c>
      <c r="E48" s="299"/>
      <c r="F48" s="299"/>
      <c r="G48" s="299"/>
      <c r="H48" s="299"/>
      <c r="I48" s="299"/>
      <c r="J48" s="299"/>
      <c r="K48" s="301"/>
      <c r="L48" s="301"/>
      <c r="M48" s="301"/>
      <c r="N48" s="376"/>
      <c r="R48" s="12"/>
      <c r="S48" s="12"/>
      <c r="T48" s="12"/>
    </row>
    <row r="49" spans="1:22" ht="30" customHeight="1" x14ac:dyDescent="0.35">
      <c r="A49" s="316" t="s">
        <v>368</v>
      </c>
      <c r="B49" s="307" t="s">
        <v>123</v>
      </c>
      <c r="C49" s="86" t="s">
        <v>369</v>
      </c>
      <c r="D49" s="86" t="s">
        <v>254</v>
      </c>
      <c r="E49" s="310" t="s">
        <v>101</v>
      </c>
      <c r="F49" s="310" t="s">
        <v>101</v>
      </c>
      <c r="G49" s="310" t="s">
        <v>101</v>
      </c>
      <c r="H49" s="310" t="s">
        <v>101</v>
      </c>
      <c r="I49" s="310" t="s">
        <v>101</v>
      </c>
      <c r="J49" s="310" t="s">
        <v>159</v>
      </c>
      <c r="K49" s="319" t="s">
        <v>661</v>
      </c>
      <c r="L49" s="319" t="s">
        <v>254</v>
      </c>
      <c r="M49" s="319"/>
      <c r="N49" s="374"/>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17"/>
      <c r="B50" s="308"/>
      <c r="C50" s="24" t="s">
        <v>370</v>
      </c>
      <c r="D50" s="24" t="s">
        <v>254</v>
      </c>
      <c r="E50" s="298"/>
      <c r="F50" s="298"/>
      <c r="G50" s="298"/>
      <c r="H50" s="298"/>
      <c r="I50" s="298"/>
      <c r="J50" s="298"/>
      <c r="K50" s="236"/>
      <c r="L50" s="236"/>
      <c r="M50" s="236"/>
      <c r="N50" s="375"/>
      <c r="R50" s="12"/>
      <c r="S50" s="12"/>
      <c r="T50" s="12"/>
    </row>
    <row r="51" spans="1:22" x14ac:dyDescent="0.35">
      <c r="A51" s="317"/>
      <c r="B51" s="308"/>
      <c r="C51" s="97" t="s">
        <v>371</v>
      </c>
      <c r="D51" s="24" t="s">
        <v>254</v>
      </c>
      <c r="E51" s="298"/>
      <c r="F51" s="298"/>
      <c r="G51" s="298"/>
      <c r="H51" s="298"/>
      <c r="I51" s="298"/>
      <c r="J51" s="298"/>
      <c r="K51" s="236"/>
      <c r="L51" s="236"/>
      <c r="M51" s="236"/>
      <c r="N51" s="375"/>
      <c r="R51" s="12"/>
      <c r="S51" s="12"/>
      <c r="T51" s="12"/>
    </row>
    <row r="52" spans="1:22" x14ac:dyDescent="0.35">
      <c r="A52" s="317"/>
      <c r="B52" s="308"/>
      <c r="C52" s="24" t="s">
        <v>372</v>
      </c>
      <c r="D52" s="24" t="s">
        <v>254</v>
      </c>
      <c r="E52" s="298"/>
      <c r="F52" s="298"/>
      <c r="G52" s="298"/>
      <c r="H52" s="298"/>
      <c r="I52" s="298"/>
      <c r="J52" s="298"/>
      <c r="K52" s="236"/>
      <c r="L52" s="236"/>
      <c r="M52" s="236"/>
      <c r="N52" s="375"/>
      <c r="R52" s="12"/>
      <c r="S52" s="12"/>
      <c r="T52" s="12"/>
    </row>
    <row r="53" spans="1:22" ht="15" thickBot="1" x14ac:dyDescent="0.4">
      <c r="A53" s="322"/>
      <c r="B53" s="309"/>
      <c r="C53" s="88" t="s">
        <v>373</v>
      </c>
      <c r="D53" s="88" t="s">
        <v>254</v>
      </c>
      <c r="E53" s="299"/>
      <c r="F53" s="299"/>
      <c r="G53" s="299"/>
      <c r="H53" s="299"/>
      <c r="I53" s="299"/>
      <c r="J53" s="299"/>
      <c r="K53" s="301"/>
      <c r="L53" s="301"/>
      <c r="M53" s="301"/>
      <c r="N53" s="376"/>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661</v>
      </c>
      <c r="L54" s="319" t="s">
        <v>254</v>
      </c>
      <c r="M54" s="319"/>
      <c r="N54" s="374"/>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17"/>
      <c r="B55" s="308"/>
      <c r="C55" s="94" t="s">
        <v>376</v>
      </c>
      <c r="D55" s="24" t="s">
        <v>254</v>
      </c>
      <c r="E55" s="298"/>
      <c r="F55" s="298"/>
      <c r="G55" s="298"/>
      <c r="H55" s="298"/>
      <c r="I55" s="298"/>
      <c r="J55" s="298"/>
      <c r="K55" s="236"/>
      <c r="L55" s="236"/>
      <c r="M55" s="236"/>
      <c r="N55" s="375"/>
      <c r="R55" s="12"/>
      <c r="S55" s="12"/>
      <c r="T55" s="12"/>
    </row>
    <row r="56" spans="1:22" ht="29.5" thickBot="1" x14ac:dyDescent="0.4">
      <c r="A56" s="322"/>
      <c r="B56" s="309"/>
      <c r="C56" s="90" t="s">
        <v>377</v>
      </c>
      <c r="D56" s="88" t="s">
        <v>254</v>
      </c>
      <c r="E56" s="299"/>
      <c r="F56" s="299"/>
      <c r="G56" s="299"/>
      <c r="H56" s="299"/>
      <c r="I56" s="299"/>
      <c r="J56" s="299"/>
      <c r="K56" s="301"/>
      <c r="L56" s="301"/>
      <c r="M56" s="301"/>
      <c r="N56" s="376"/>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661</v>
      </c>
      <c r="L57" s="319" t="s">
        <v>254</v>
      </c>
      <c r="M57" s="319"/>
      <c r="N57" s="374"/>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17"/>
      <c r="B58" s="308"/>
      <c r="C58" s="24" t="s">
        <v>380</v>
      </c>
      <c r="D58" s="24" t="s">
        <v>254</v>
      </c>
      <c r="E58" s="298"/>
      <c r="F58" s="298"/>
      <c r="G58" s="298"/>
      <c r="H58" s="298"/>
      <c r="I58" s="298"/>
      <c r="J58" s="298"/>
      <c r="K58" s="236"/>
      <c r="L58" s="236"/>
      <c r="M58" s="236"/>
      <c r="N58" s="375"/>
      <c r="R58" s="12"/>
      <c r="S58" s="12"/>
      <c r="T58" s="12"/>
    </row>
    <row r="59" spans="1:22" x14ac:dyDescent="0.35">
      <c r="A59" s="317"/>
      <c r="B59" s="308"/>
      <c r="C59" s="24" t="s">
        <v>381</v>
      </c>
      <c r="D59" s="24" t="s">
        <v>254</v>
      </c>
      <c r="E59" s="298"/>
      <c r="F59" s="298"/>
      <c r="G59" s="298"/>
      <c r="H59" s="298"/>
      <c r="I59" s="298"/>
      <c r="J59" s="298"/>
      <c r="K59" s="236"/>
      <c r="L59" s="236"/>
      <c r="M59" s="236"/>
      <c r="N59" s="375"/>
      <c r="R59" s="12"/>
      <c r="S59" s="12"/>
      <c r="T59" s="12"/>
    </row>
    <row r="60" spans="1:22" x14ac:dyDescent="0.35">
      <c r="A60" s="317"/>
      <c r="B60" s="308"/>
      <c r="C60" s="24" t="s">
        <v>382</v>
      </c>
      <c r="D60" s="24" t="s">
        <v>254</v>
      </c>
      <c r="E60" s="298"/>
      <c r="F60" s="298"/>
      <c r="G60" s="298"/>
      <c r="H60" s="298"/>
      <c r="I60" s="298"/>
      <c r="J60" s="298"/>
      <c r="K60" s="236"/>
      <c r="L60" s="236"/>
      <c r="M60" s="236"/>
      <c r="N60" s="375"/>
      <c r="R60" s="12"/>
      <c r="S60" s="12"/>
      <c r="T60" s="12"/>
    </row>
    <row r="61" spans="1:22" x14ac:dyDescent="0.35">
      <c r="A61" s="317"/>
      <c r="B61" s="308"/>
      <c r="C61" s="24" t="s">
        <v>383</v>
      </c>
      <c r="D61" s="24" t="s">
        <v>254</v>
      </c>
      <c r="E61" s="298"/>
      <c r="F61" s="298"/>
      <c r="G61" s="298"/>
      <c r="H61" s="298"/>
      <c r="I61" s="298"/>
      <c r="J61" s="298"/>
      <c r="K61" s="236"/>
      <c r="L61" s="236"/>
      <c r="M61" s="236"/>
      <c r="N61" s="375"/>
      <c r="R61" s="12"/>
      <c r="S61" s="12"/>
      <c r="T61" s="12"/>
    </row>
    <row r="62" spans="1:22" x14ac:dyDescent="0.35">
      <c r="A62" s="317"/>
      <c r="B62" s="308"/>
      <c r="C62" s="24" t="s">
        <v>384</v>
      </c>
      <c r="D62" s="24" t="s">
        <v>254</v>
      </c>
      <c r="E62" s="298"/>
      <c r="F62" s="298"/>
      <c r="G62" s="298"/>
      <c r="H62" s="298"/>
      <c r="I62" s="298"/>
      <c r="J62" s="298"/>
      <c r="K62" s="236"/>
      <c r="L62" s="236"/>
      <c r="M62" s="236"/>
      <c r="N62" s="375"/>
      <c r="R62" s="12"/>
      <c r="S62" s="12"/>
      <c r="T62" s="12"/>
    </row>
    <row r="63" spans="1:22" ht="29" x14ac:dyDescent="0.35">
      <c r="A63" s="317"/>
      <c r="B63" s="308"/>
      <c r="C63" s="24" t="s">
        <v>385</v>
      </c>
      <c r="D63" s="24" t="s">
        <v>254</v>
      </c>
      <c r="E63" s="298"/>
      <c r="F63" s="298"/>
      <c r="G63" s="298"/>
      <c r="H63" s="298"/>
      <c r="I63" s="298"/>
      <c r="J63" s="298"/>
      <c r="K63" s="236"/>
      <c r="L63" s="236"/>
      <c r="M63" s="236"/>
      <c r="N63" s="375"/>
      <c r="R63" s="12"/>
      <c r="S63" s="12"/>
      <c r="T63" s="12"/>
    </row>
    <row r="64" spans="1:22" ht="15" thickBot="1" x14ac:dyDescent="0.4">
      <c r="A64" s="322"/>
      <c r="B64" s="309"/>
      <c r="C64" s="88" t="s">
        <v>386</v>
      </c>
      <c r="D64" s="88" t="s">
        <v>254</v>
      </c>
      <c r="E64" s="299"/>
      <c r="F64" s="299"/>
      <c r="G64" s="299"/>
      <c r="H64" s="299"/>
      <c r="I64" s="299"/>
      <c r="J64" s="299"/>
      <c r="K64" s="301"/>
      <c r="L64" s="301"/>
      <c r="M64" s="301"/>
      <c r="N64" s="376"/>
      <c r="R64" s="12"/>
      <c r="S64" s="12"/>
      <c r="T64" s="12"/>
    </row>
    <row r="65" spans="1:22" x14ac:dyDescent="0.35">
      <c r="A65" s="316" t="s">
        <v>387</v>
      </c>
      <c r="B65" s="307" t="s">
        <v>126</v>
      </c>
      <c r="C65" s="85" t="s">
        <v>452</v>
      </c>
      <c r="D65" s="86" t="s">
        <v>254</v>
      </c>
      <c r="E65" s="310" t="s">
        <v>101</v>
      </c>
      <c r="F65" s="310" t="s">
        <v>101</v>
      </c>
      <c r="G65" s="310" t="s">
        <v>101</v>
      </c>
      <c r="H65" s="310" t="s">
        <v>101</v>
      </c>
      <c r="I65" s="310" t="s">
        <v>101</v>
      </c>
      <c r="J65" s="310" t="s">
        <v>159</v>
      </c>
      <c r="K65" s="319" t="s">
        <v>661</v>
      </c>
      <c r="L65" s="319" t="s">
        <v>254</v>
      </c>
      <c r="M65" s="319"/>
      <c r="N65" s="374"/>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17"/>
      <c r="B66" s="308"/>
      <c r="C66" s="83" t="s">
        <v>389</v>
      </c>
      <c r="D66" s="24" t="s">
        <v>254</v>
      </c>
      <c r="E66" s="298"/>
      <c r="F66" s="298"/>
      <c r="G66" s="298"/>
      <c r="H66" s="298"/>
      <c r="I66" s="298"/>
      <c r="J66" s="298"/>
      <c r="K66" s="236"/>
      <c r="L66" s="236"/>
      <c r="M66" s="236"/>
      <c r="N66" s="375"/>
      <c r="R66" s="12"/>
      <c r="S66" s="12"/>
      <c r="T66" s="12"/>
    </row>
    <row r="67" spans="1:22" ht="29" x14ac:dyDescent="0.35">
      <c r="A67" s="317"/>
      <c r="B67" s="308"/>
      <c r="C67" s="83" t="s">
        <v>390</v>
      </c>
      <c r="D67" s="24" t="s">
        <v>254</v>
      </c>
      <c r="E67" s="298"/>
      <c r="F67" s="298"/>
      <c r="G67" s="298"/>
      <c r="H67" s="298"/>
      <c r="I67" s="298"/>
      <c r="J67" s="298"/>
      <c r="K67" s="236"/>
      <c r="L67" s="236"/>
      <c r="M67" s="236"/>
      <c r="N67" s="375"/>
      <c r="R67" s="12"/>
      <c r="S67" s="12"/>
      <c r="T67" s="12"/>
    </row>
    <row r="68" spans="1:22" x14ac:dyDescent="0.35">
      <c r="A68" s="317"/>
      <c r="B68" s="308"/>
      <c r="C68" s="83" t="s">
        <v>391</v>
      </c>
      <c r="D68" s="24" t="s">
        <v>254</v>
      </c>
      <c r="E68" s="298"/>
      <c r="F68" s="298"/>
      <c r="G68" s="298"/>
      <c r="H68" s="298"/>
      <c r="I68" s="298"/>
      <c r="J68" s="298"/>
      <c r="K68" s="236"/>
      <c r="L68" s="236"/>
      <c r="M68" s="236"/>
      <c r="N68" s="375"/>
      <c r="R68" s="12"/>
      <c r="S68" s="12"/>
      <c r="T68" s="12"/>
    </row>
    <row r="69" spans="1:22" x14ac:dyDescent="0.35">
      <c r="A69" s="317"/>
      <c r="B69" s="308"/>
      <c r="C69" s="83" t="s">
        <v>454</v>
      </c>
      <c r="D69" s="24" t="s">
        <v>254</v>
      </c>
      <c r="E69" s="298"/>
      <c r="F69" s="298"/>
      <c r="G69" s="298"/>
      <c r="H69" s="298"/>
      <c r="I69" s="298"/>
      <c r="J69" s="298"/>
      <c r="K69" s="236"/>
      <c r="L69" s="236"/>
      <c r="M69" s="236"/>
      <c r="N69" s="375"/>
      <c r="R69" s="12"/>
      <c r="S69" s="12"/>
      <c r="T69" s="12"/>
    </row>
    <row r="70" spans="1:22" x14ac:dyDescent="0.35">
      <c r="A70" s="317"/>
      <c r="B70" s="308"/>
      <c r="C70" s="83" t="s">
        <v>393</v>
      </c>
      <c r="D70" s="24" t="s">
        <v>254</v>
      </c>
      <c r="E70" s="298"/>
      <c r="F70" s="298"/>
      <c r="G70" s="298"/>
      <c r="H70" s="298"/>
      <c r="I70" s="298"/>
      <c r="J70" s="298"/>
      <c r="K70" s="236"/>
      <c r="L70" s="236"/>
      <c r="M70" s="236"/>
      <c r="N70" s="375"/>
      <c r="R70" s="12"/>
      <c r="S70" s="12"/>
      <c r="T70" s="12"/>
    </row>
    <row r="71" spans="1:22" ht="15" thickBot="1" x14ac:dyDescent="0.4">
      <c r="A71" s="322"/>
      <c r="B71" s="309"/>
      <c r="C71" s="93" t="s">
        <v>394</v>
      </c>
      <c r="D71" s="88" t="s">
        <v>254</v>
      </c>
      <c r="E71" s="299"/>
      <c r="F71" s="299"/>
      <c r="G71" s="299"/>
      <c r="H71" s="299"/>
      <c r="I71" s="299"/>
      <c r="J71" s="299"/>
      <c r="K71" s="301"/>
      <c r="L71" s="301"/>
      <c r="M71" s="301"/>
      <c r="N71" s="376"/>
      <c r="R71" s="12"/>
      <c r="S71" s="12"/>
      <c r="T71" s="12"/>
    </row>
    <row r="72" spans="1:22" x14ac:dyDescent="0.35">
      <c r="A72" s="316" t="s">
        <v>395</v>
      </c>
      <c r="B72" s="307" t="s">
        <v>127</v>
      </c>
      <c r="C72" s="85" t="s">
        <v>396</v>
      </c>
      <c r="D72" s="86" t="s">
        <v>254</v>
      </c>
      <c r="E72" s="310" t="s">
        <v>101</v>
      </c>
      <c r="F72" s="310" t="s">
        <v>101</v>
      </c>
      <c r="G72" s="310" t="s">
        <v>101</v>
      </c>
      <c r="H72" s="310" t="s">
        <v>101</v>
      </c>
      <c r="I72" s="310" t="s">
        <v>101</v>
      </c>
      <c r="J72" s="310" t="s">
        <v>159</v>
      </c>
      <c r="K72" s="311" t="s">
        <v>661</v>
      </c>
      <c r="L72" s="319" t="s">
        <v>254</v>
      </c>
      <c r="M72" s="319"/>
      <c r="N72" s="374"/>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17"/>
      <c r="B73" s="308"/>
      <c r="C73" s="83" t="s">
        <v>397</v>
      </c>
      <c r="D73" s="24" t="s">
        <v>254</v>
      </c>
      <c r="E73" s="298"/>
      <c r="F73" s="298"/>
      <c r="G73" s="298"/>
      <c r="H73" s="298"/>
      <c r="I73" s="298"/>
      <c r="J73" s="298"/>
      <c r="K73" s="312"/>
      <c r="L73" s="236"/>
      <c r="M73" s="236"/>
      <c r="N73" s="375"/>
      <c r="R73" s="12"/>
      <c r="S73" s="12"/>
      <c r="T73" s="12"/>
    </row>
    <row r="74" spans="1:22" ht="32.25" customHeight="1" x14ac:dyDescent="0.35">
      <c r="A74" s="317"/>
      <c r="B74" s="308"/>
      <c r="C74" s="83" t="s">
        <v>398</v>
      </c>
      <c r="D74" s="24" t="s">
        <v>254</v>
      </c>
      <c r="E74" s="298"/>
      <c r="F74" s="298"/>
      <c r="G74" s="298"/>
      <c r="H74" s="298"/>
      <c r="I74" s="298"/>
      <c r="J74" s="298"/>
      <c r="K74" s="312"/>
      <c r="L74" s="236"/>
      <c r="M74" s="236"/>
      <c r="N74" s="375"/>
      <c r="R74" s="12"/>
      <c r="S74" s="12"/>
      <c r="T74" s="12"/>
    </row>
    <row r="75" spans="1:22" x14ac:dyDescent="0.35">
      <c r="A75" s="317"/>
      <c r="B75" s="308"/>
      <c r="C75" s="83" t="s">
        <v>399</v>
      </c>
      <c r="D75" s="24" t="s">
        <v>254</v>
      </c>
      <c r="E75" s="298"/>
      <c r="F75" s="298"/>
      <c r="G75" s="298"/>
      <c r="H75" s="298"/>
      <c r="I75" s="298"/>
      <c r="J75" s="298"/>
      <c r="K75" s="312"/>
      <c r="L75" s="236"/>
      <c r="M75" s="236"/>
      <c r="N75" s="375"/>
      <c r="R75" s="12"/>
      <c r="S75" s="12"/>
      <c r="T75" s="12"/>
    </row>
    <row r="76" spans="1:22" ht="26.5" customHeight="1" thickBot="1" x14ac:dyDescent="0.4">
      <c r="A76" s="322"/>
      <c r="B76" s="309"/>
      <c r="C76" s="87" t="s">
        <v>400</v>
      </c>
      <c r="D76" s="88" t="s">
        <v>254</v>
      </c>
      <c r="E76" s="299"/>
      <c r="F76" s="299"/>
      <c r="G76" s="299"/>
      <c r="H76" s="299"/>
      <c r="I76" s="299"/>
      <c r="J76" s="299"/>
      <c r="K76" s="313"/>
      <c r="L76" s="301"/>
      <c r="M76" s="301"/>
      <c r="N76" s="376"/>
      <c r="R76" s="12"/>
      <c r="S76" s="12"/>
      <c r="T76" s="12"/>
    </row>
    <row r="77" spans="1:22" ht="30" customHeight="1" x14ac:dyDescent="0.35">
      <c r="A77" s="323" t="s">
        <v>401</v>
      </c>
      <c r="B77" s="307" t="s">
        <v>128</v>
      </c>
      <c r="C77" s="85" t="s">
        <v>402</v>
      </c>
      <c r="D77" s="79" t="s">
        <v>250</v>
      </c>
      <c r="E77" s="310" t="s">
        <v>432</v>
      </c>
      <c r="F77" s="310" t="s">
        <v>441</v>
      </c>
      <c r="G77" s="310" t="s">
        <v>832</v>
      </c>
      <c r="H77" s="310" t="s">
        <v>477</v>
      </c>
      <c r="I77" s="310" t="s">
        <v>422</v>
      </c>
      <c r="J77" s="310" t="s">
        <v>478</v>
      </c>
      <c r="K77" s="319" t="s">
        <v>842</v>
      </c>
      <c r="L77" s="319" t="s">
        <v>254</v>
      </c>
      <c r="M77" s="319"/>
      <c r="N77" s="374"/>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05"/>
      <c r="B78" s="308"/>
      <c r="C78" s="83" t="s">
        <v>403</v>
      </c>
      <c r="D78" s="3" t="s">
        <v>250</v>
      </c>
      <c r="E78" s="298"/>
      <c r="F78" s="298"/>
      <c r="G78" s="298"/>
      <c r="H78" s="298"/>
      <c r="I78" s="298"/>
      <c r="J78" s="298"/>
      <c r="K78" s="236"/>
      <c r="L78" s="236"/>
      <c r="M78" s="236"/>
      <c r="N78" s="375"/>
      <c r="R78" s="12"/>
      <c r="S78" s="12"/>
      <c r="T78" s="12"/>
    </row>
    <row r="79" spans="1:22" x14ac:dyDescent="0.35">
      <c r="A79" s="305"/>
      <c r="B79" s="308"/>
      <c r="C79" s="83" t="s">
        <v>404</v>
      </c>
      <c r="D79" s="3" t="s">
        <v>254</v>
      </c>
      <c r="E79" s="298"/>
      <c r="F79" s="298"/>
      <c r="G79" s="298"/>
      <c r="H79" s="298"/>
      <c r="I79" s="298"/>
      <c r="J79" s="298"/>
      <c r="K79" s="236"/>
      <c r="L79" s="236"/>
      <c r="M79" s="236"/>
      <c r="N79" s="375"/>
      <c r="R79" s="12"/>
      <c r="S79" s="12"/>
      <c r="T79" s="12"/>
    </row>
    <row r="80" spans="1:22" x14ac:dyDescent="0.35">
      <c r="A80" s="305"/>
      <c r="B80" s="308"/>
      <c r="C80" s="84" t="s">
        <v>405</v>
      </c>
      <c r="D80" s="3" t="s">
        <v>254</v>
      </c>
      <c r="E80" s="298"/>
      <c r="F80" s="298"/>
      <c r="G80" s="298"/>
      <c r="H80" s="298"/>
      <c r="I80" s="298"/>
      <c r="J80" s="298"/>
      <c r="K80" s="236"/>
      <c r="L80" s="236"/>
      <c r="M80" s="236"/>
      <c r="N80" s="375"/>
      <c r="R80" s="12"/>
      <c r="S80" s="12"/>
      <c r="T80" s="12"/>
    </row>
    <row r="81" spans="1:22" ht="29" x14ac:dyDescent="0.35">
      <c r="A81" s="305"/>
      <c r="B81" s="308"/>
      <c r="C81" s="84" t="s">
        <v>406</v>
      </c>
      <c r="D81" s="3" t="s">
        <v>254</v>
      </c>
      <c r="E81" s="298"/>
      <c r="F81" s="298"/>
      <c r="G81" s="298"/>
      <c r="H81" s="298"/>
      <c r="I81" s="298"/>
      <c r="J81" s="298"/>
      <c r="K81" s="236"/>
      <c r="L81" s="236"/>
      <c r="M81" s="236"/>
      <c r="N81" s="375"/>
      <c r="R81" s="12"/>
      <c r="S81" s="12"/>
      <c r="T81" s="12"/>
    </row>
    <row r="82" spans="1:22" ht="29" x14ac:dyDescent="0.35">
      <c r="A82" s="305"/>
      <c r="B82" s="308"/>
      <c r="C82" s="84" t="s">
        <v>407</v>
      </c>
      <c r="D82" s="3" t="s">
        <v>254</v>
      </c>
      <c r="E82" s="298"/>
      <c r="F82" s="298"/>
      <c r="G82" s="298"/>
      <c r="H82" s="298"/>
      <c r="I82" s="298"/>
      <c r="J82" s="298"/>
      <c r="K82" s="236"/>
      <c r="L82" s="236"/>
      <c r="M82" s="236"/>
      <c r="N82" s="375"/>
      <c r="R82" s="12"/>
      <c r="S82" s="12"/>
      <c r="T82" s="12"/>
    </row>
    <row r="83" spans="1:22" ht="15" thickBot="1" x14ac:dyDescent="0.4">
      <c r="A83" s="306"/>
      <c r="B83" s="309"/>
      <c r="C83" s="90" t="s">
        <v>408</v>
      </c>
      <c r="D83" s="80" t="s">
        <v>254</v>
      </c>
      <c r="E83" s="299"/>
      <c r="F83" s="299"/>
      <c r="G83" s="299"/>
      <c r="H83" s="299"/>
      <c r="I83" s="299"/>
      <c r="J83" s="299"/>
      <c r="K83" s="301"/>
      <c r="L83" s="301"/>
      <c r="M83" s="301"/>
      <c r="N83" s="376"/>
      <c r="R83" s="12"/>
      <c r="S83" s="12"/>
      <c r="T83" s="12"/>
    </row>
    <row r="84" spans="1:22" x14ac:dyDescent="0.35">
      <c r="A84" s="323" t="s">
        <v>409</v>
      </c>
      <c r="B84" s="307" t="s">
        <v>129</v>
      </c>
      <c r="C84" s="99" t="s">
        <v>410</v>
      </c>
      <c r="D84" s="79" t="s">
        <v>254</v>
      </c>
      <c r="E84" s="310" t="s">
        <v>101</v>
      </c>
      <c r="F84" s="310" t="s">
        <v>101</v>
      </c>
      <c r="G84" s="310" t="s">
        <v>101</v>
      </c>
      <c r="H84" s="310" t="s">
        <v>101</v>
      </c>
      <c r="I84" s="310" t="s">
        <v>101</v>
      </c>
      <c r="J84" s="310" t="s">
        <v>159</v>
      </c>
      <c r="K84" s="319" t="s">
        <v>661</v>
      </c>
      <c r="L84" s="319" t="s">
        <v>254</v>
      </c>
      <c r="M84" s="319"/>
      <c r="N84" s="374"/>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3" t="s">
        <v>254</v>
      </c>
      <c r="E85" s="298"/>
      <c r="F85" s="298"/>
      <c r="G85" s="298"/>
      <c r="H85" s="298"/>
      <c r="I85" s="298"/>
      <c r="J85" s="298"/>
      <c r="K85" s="236"/>
      <c r="L85" s="236"/>
      <c r="M85" s="236"/>
      <c r="N85" s="375"/>
      <c r="R85" s="12"/>
      <c r="S85" s="12"/>
      <c r="T85" s="12"/>
    </row>
    <row r="86" spans="1:22" x14ac:dyDescent="0.35">
      <c r="A86" s="305"/>
      <c r="B86" s="308"/>
      <c r="C86" s="84" t="s">
        <v>412</v>
      </c>
      <c r="D86" s="3" t="s">
        <v>254</v>
      </c>
      <c r="E86" s="298"/>
      <c r="F86" s="298"/>
      <c r="G86" s="298"/>
      <c r="H86" s="298"/>
      <c r="I86" s="298"/>
      <c r="J86" s="298"/>
      <c r="K86" s="236"/>
      <c r="L86" s="236"/>
      <c r="M86" s="236"/>
      <c r="N86" s="375"/>
      <c r="R86" s="12"/>
      <c r="S86" s="12"/>
      <c r="T86" s="12"/>
    </row>
    <row r="87" spans="1:22" ht="15.75" customHeight="1" thickBot="1" x14ac:dyDescent="0.4">
      <c r="A87" s="306"/>
      <c r="B87" s="309"/>
      <c r="C87" s="87" t="s">
        <v>413</v>
      </c>
      <c r="D87" s="80" t="s">
        <v>254</v>
      </c>
      <c r="E87" s="299"/>
      <c r="F87" s="299"/>
      <c r="G87" s="299"/>
      <c r="H87" s="299"/>
      <c r="I87" s="299"/>
      <c r="J87" s="299"/>
      <c r="K87" s="301"/>
      <c r="L87" s="301"/>
      <c r="M87" s="301"/>
      <c r="N87" s="376"/>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88" t="str">
        <f>R8&amp;R18&amp;R20&amp;R28&amp;R36&amp;R42&amp;R47&amp;R48&amp;R49&amp;R54&amp;R57&amp;R65&amp;R72&amp;R77&amp;R84&amp;R87</f>
        <v xml:space="preserve">IIA5: Alternative 1 could help to provide some affordable housing, but would have a greater provision of intermediate products. Although intermediate products are classed as a type of affordable housing, the Local Housing Needs Assessment shows that they are usually the least affordable out of the options provided. This could subsequently limit provision for the identified need for affordable housing within the Borough and could worsen the issues identified, although it is noted that this could help to make developments more viable for developers. Therefore, a potential significant negative effect has been identified for IIA5. 
</v>
      </c>
      <c r="B90" s="389"/>
      <c r="C90" s="389"/>
      <c r="D90" s="389"/>
      <c r="E90" s="389"/>
      <c r="F90" s="389"/>
      <c r="G90" s="389"/>
      <c r="H90" s="389"/>
      <c r="I90" s="389"/>
      <c r="J90" s="389"/>
      <c r="K90" s="389"/>
      <c r="L90" s="389"/>
      <c r="M90" s="389"/>
      <c r="N90" s="39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88" t="str">
        <f>S8&amp;S18&amp;S20&amp;S28&amp;S36&amp;S42&amp;S47&amp;S48&amp;S49&amp;S54&amp;S57&amp;S65&amp;S72&amp;S77&amp;S84&amp;S87</f>
        <v xml:space="preserve">              </v>
      </c>
      <c r="B92" s="389"/>
      <c r="C92" s="389"/>
      <c r="D92" s="389"/>
      <c r="E92" s="389"/>
      <c r="F92" s="389"/>
      <c r="G92" s="389"/>
      <c r="H92" s="389"/>
      <c r="I92" s="389"/>
      <c r="J92" s="389"/>
      <c r="K92" s="389"/>
      <c r="L92" s="389"/>
      <c r="M92" s="389"/>
      <c r="N92" s="39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391"/>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85" t="str">
        <f>U8&amp;U18&amp;U20&amp;U28&amp;U36&amp;U42&amp;U47&amp;U49&amp;U54&amp;U57&amp;U65&amp;U72&amp;U77&amp;U84</f>
        <v xml:space="preserve">IIA5:No mitigation is proposed, as the proposed policy HO4 addresses the negative effect identified. 
</v>
      </c>
      <c r="B96" s="386"/>
      <c r="C96" s="386"/>
      <c r="D96" s="386"/>
      <c r="E96" s="386"/>
      <c r="F96" s="386"/>
      <c r="G96" s="386"/>
      <c r="H96" s="386"/>
      <c r="I96" s="386"/>
      <c r="J96" s="386"/>
      <c r="K96" s="386"/>
      <c r="L96" s="386"/>
      <c r="M96" s="386"/>
      <c r="N96" s="387"/>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85" t="str">
        <f>V8&amp;V18&amp;V20&amp;V28&amp;V36&amp;V42&amp;V47&amp;V49&amp;V54&amp;V57&amp;V65&amp;V72&amp;V77&amp;V84</f>
        <v/>
      </c>
      <c r="B98" s="386"/>
      <c r="C98" s="386"/>
      <c r="D98" s="386"/>
      <c r="E98" s="386"/>
      <c r="F98" s="386"/>
      <c r="G98" s="386"/>
      <c r="H98" s="386"/>
      <c r="I98" s="386"/>
      <c r="J98" s="386"/>
      <c r="K98" s="386"/>
      <c r="L98" s="386"/>
      <c r="M98" s="386"/>
      <c r="N98" s="387"/>
    </row>
  </sheetData>
  <sheetProtection algorithmName="SHA-512" hashValue="YzpugUQyJa9Dj2I3w2V21aSIDOyi1jYMuFFAaULNwi4WKViT7O5fUUmM3U9NTlwImd22A+DtJaWMqaz8Z+PHJQ==" saltValue="XfpfZKTf6g9lY2NQiYz4Ow==" spinCount="100000" sheet="1" objects="1" scenarios="1"/>
  <autoFilter ref="A7:M87" xr:uid="{D2C47CAF-421C-4D58-AA7A-22430CCF83D7}"/>
  <mergeCells count="184">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 ref="I18:I19"/>
    <mergeCell ref="J18:J19"/>
    <mergeCell ref="K18:K19"/>
    <mergeCell ref="L18:L19"/>
    <mergeCell ref="M18:M19"/>
    <mergeCell ref="N18:N19"/>
    <mergeCell ref="A18:A19"/>
    <mergeCell ref="B18:B19"/>
    <mergeCell ref="E18:E19"/>
    <mergeCell ref="F18:F19"/>
    <mergeCell ref="G18:G19"/>
    <mergeCell ref="H18:H19"/>
    <mergeCell ref="I20:I27"/>
    <mergeCell ref="J20:J27"/>
    <mergeCell ref="K20:K27"/>
    <mergeCell ref="L20:L27"/>
    <mergeCell ref="M20:M27"/>
    <mergeCell ref="N20:N27"/>
    <mergeCell ref="A20:A27"/>
    <mergeCell ref="B20:B27"/>
    <mergeCell ref="E20:E27"/>
    <mergeCell ref="F20:F27"/>
    <mergeCell ref="G20:G27"/>
    <mergeCell ref="H20:H27"/>
    <mergeCell ref="I28:I35"/>
    <mergeCell ref="J28:J35"/>
    <mergeCell ref="K28:K35"/>
    <mergeCell ref="L28:L35"/>
    <mergeCell ref="M28:M35"/>
    <mergeCell ref="N28:N35"/>
    <mergeCell ref="A28:A35"/>
    <mergeCell ref="B28:B35"/>
    <mergeCell ref="E28:E35"/>
    <mergeCell ref="F28:F35"/>
    <mergeCell ref="G28:G35"/>
    <mergeCell ref="H28:H35"/>
    <mergeCell ref="I36:I41"/>
    <mergeCell ref="J36:J41"/>
    <mergeCell ref="K36:K41"/>
    <mergeCell ref="L36:L41"/>
    <mergeCell ref="M36:M41"/>
    <mergeCell ref="N36:N41"/>
    <mergeCell ref="A36:A41"/>
    <mergeCell ref="B36:B41"/>
    <mergeCell ref="E36:E41"/>
    <mergeCell ref="F36:F41"/>
    <mergeCell ref="G36:G41"/>
    <mergeCell ref="H36:H41"/>
    <mergeCell ref="I42:I46"/>
    <mergeCell ref="J42:J46"/>
    <mergeCell ref="K42:K46"/>
    <mergeCell ref="L42:L46"/>
    <mergeCell ref="M42:M46"/>
    <mergeCell ref="N42:N46"/>
    <mergeCell ref="A42:A46"/>
    <mergeCell ref="B42:B46"/>
    <mergeCell ref="E42:E46"/>
    <mergeCell ref="F42:F46"/>
    <mergeCell ref="G42:G46"/>
    <mergeCell ref="H42:H46"/>
    <mergeCell ref="I47:I48"/>
    <mergeCell ref="J47:J48"/>
    <mergeCell ref="K47:K48"/>
    <mergeCell ref="L47:L48"/>
    <mergeCell ref="M47:M48"/>
    <mergeCell ref="N47:N48"/>
    <mergeCell ref="A47:A48"/>
    <mergeCell ref="B47:B48"/>
    <mergeCell ref="E47:E48"/>
    <mergeCell ref="F47:F48"/>
    <mergeCell ref="G47:G48"/>
    <mergeCell ref="H47:H48"/>
    <mergeCell ref="I49:I53"/>
    <mergeCell ref="J49:J53"/>
    <mergeCell ref="K49:K53"/>
    <mergeCell ref="L49:L53"/>
    <mergeCell ref="M49:M53"/>
    <mergeCell ref="N49:N53"/>
    <mergeCell ref="A49:A53"/>
    <mergeCell ref="B49:B53"/>
    <mergeCell ref="E49:E53"/>
    <mergeCell ref="F49:F53"/>
    <mergeCell ref="G49:G53"/>
    <mergeCell ref="H49:H53"/>
    <mergeCell ref="I54:I56"/>
    <mergeCell ref="J54:J56"/>
    <mergeCell ref="K54:K56"/>
    <mergeCell ref="L54:L56"/>
    <mergeCell ref="M54:M56"/>
    <mergeCell ref="N54:N56"/>
    <mergeCell ref="A54:A56"/>
    <mergeCell ref="B54:B56"/>
    <mergeCell ref="E54:E56"/>
    <mergeCell ref="F54:F56"/>
    <mergeCell ref="G54:G56"/>
    <mergeCell ref="H54:H56"/>
    <mergeCell ref="I57:I64"/>
    <mergeCell ref="J57:J64"/>
    <mergeCell ref="K57:K64"/>
    <mergeCell ref="L57:L64"/>
    <mergeCell ref="M57:M64"/>
    <mergeCell ref="N57:N64"/>
    <mergeCell ref="A57:A64"/>
    <mergeCell ref="B57:B64"/>
    <mergeCell ref="E57:E64"/>
    <mergeCell ref="F57:F64"/>
    <mergeCell ref="G57:G64"/>
    <mergeCell ref="H57:H64"/>
    <mergeCell ref="I65:I71"/>
    <mergeCell ref="J65:J71"/>
    <mergeCell ref="K65:K71"/>
    <mergeCell ref="L65:L71"/>
    <mergeCell ref="M65:M71"/>
    <mergeCell ref="N65:N71"/>
    <mergeCell ref="A65:A71"/>
    <mergeCell ref="B65:B71"/>
    <mergeCell ref="E65:E71"/>
    <mergeCell ref="F65:F71"/>
    <mergeCell ref="G65:G71"/>
    <mergeCell ref="H65:H71"/>
    <mergeCell ref="I72:I76"/>
    <mergeCell ref="J72:J76"/>
    <mergeCell ref="K72:K76"/>
    <mergeCell ref="L72:L76"/>
    <mergeCell ref="M72:M76"/>
    <mergeCell ref="N72:N76"/>
    <mergeCell ref="A72:A76"/>
    <mergeCell ref="B72:B76"/>
    <mergeCell ref="E72:E76"/>
    <mergeCell ref="F72:F76"/>
    <mergeCell ref="G72:G76"/>
    <mergeCell ref="H72:H76"/>
    <mergeCell ref="I77:I83"/>
    <mergeCell ref="J77:J83"/>
    <mergeCell ref="K77:K83"/>
    <mergeCell ref="L77:L83"/>
    <mergeCell ref="M77:M83"/>
    <mergeCell ref="N77:N83"/>
    <mergeCell ref="A77:A83"/>
    <mergeCell ref="B77:B83"/>
    <mergeCell ref="E77:E83"/>
    <mergeCell ref="F77:F83"/>
    <mergeCell ref="G77:G83"/>
    <mergeCell ref="H77:H83"/>
    <mergeCell ref="I84:I87"/>
    <mergeCell ref="J84:J87"/>
    <mergeCell ref="K84:K87"/>
    <mergeCell ref="L84:L87"/>
    <mergeCell ref="M84:M87"/>
    <mergeCell ref="N84:N87"/>
    <mergeCell ref="A84:A87"/>
    <mergeCell ref="B84:B87"/>
    <mergeCell ref="E84:E87"/>
    <mergeCell ref="F84:F87"/>
    <mergeCell ref="G84:G87"/>
    <mergeCell ref="H84:H87"/>
    <mergeCell ref="A95:N95"/>
    <mergeCell ref="A96:N96"/>
    <mergeCell ref="A97:N97"/>
    <mergeCell ref="A98:N98"/>
    <mergeCell ref="A89:N89"/>
    <mergeCell ref="A90:N90"/>
    <mergeCell ref="A91:N91"/>
    <mergeCell ref="A92:N92"/>
    <mergeCell ref="A93:N93"/>
    <mergeCell ref="A94:N94"/>
  </mergeCells>
  <conditionalFormatting sqref="C50:C53">
    <cfRule type="expression" dxfId="3245" priority="3">
      <formula>$D50="No"</formula>
    </cfRule>
  </conditionalFormatting>
  <conditionalFormatting sqref="C8:D87">
    <cfRule type="expression" dxfId="3244" priority="1">
      <formula>$D8="No"</formula>
    </cfRule>
  </conditionalFormatting>
  <conditionalFormatting sqref="J8 J18 J28 J49 J57 J65 J72 J77 J84">
    <cfRule type="cellIs" dxfId="3243" priority="35" operator="equal">
      <formula>"Significant Negative"</formula>
    </cfRule>
    <cfRule type="cellIs" dxfId="3242" priority="36" operator="equal">
      <formula>"Minor Negative"</formula>
    </cfRule>
    <cfRule type="cellIs" dxfId="3241" priority="37" operator="equal">
      <formula>"Uncertain"</formula>
    </cfRule>
    <cfRule type="cellIs" dxfId="3240" priority="38" operator="equal">
      <formula>"Neutral"</formula>
    </cfRule>
    <cfRule type="cellIs" dxfId="3239" priority="39" operator="equal">
      <formula>"Minor Positive"</formula>
    </cfRule>
    <cfRule type="cellIs" dxfId="3238" priority="40" operator="equal">
      <formula>"Significant Positive"</formula>
    </cfRule>
  </conditionalFormatting>
  <conditionalFormatting sqref="J20">
    <cfRule type="cellIs" dxfId="3237" priority="28" operator="equal">
      <formula>"Significant Positive"</formula>
    </cfRule>
    <cfRule type="cellIs" dxfId="3236" priority="23" operator="equal">
      <formula>"Significant Negative"</formula>
    </cfRule>
    <cfRule type="cellIs" dxfId="3235" priority="24" operator="equal">
      <formula>"Minor Negative"</formula>
    </cfRule>
    <cfRule type="cellIs" dxfId="3234" priority="25" operator="equal">
      <formula>"Uncertain"</formula>
    </cfRule>
    <cfRule type="cellIs" dxfId="3233" priority="26" operator="equal">
      <formula>"Neutral"</formula>
    </cfRule>
    <cfRule type="cellIs" dxfId="3232" priority="27" operator="equal">
      <formula>"Minor Positive"</formula>
    </cfRule>
  </conditionalFormatting>
  <conditionalFormatting sqref="J36">
    <cfRule type="cellIs" dxfId="3231" priority="17" operator="equal">
      <formula>"Significant Negative"</formula>
    </cfRule>
    <cfRule type="cellIs" dxfId="3230" priority="18" operator="equal">
      <formula>"Minor Negative"</formula>
    </cfRule>
    <cfRule type="cellIs" dxfId="3229" priority="19" operator="equal">
      <formula>"Uncertain"</formula>
    </cfRule>
    <cfRule type="cellIs" dxfId="3228" priority="20" operator="equal">
      <formula>"Neutral"</formula>
    </cfRule>
    <cfRule type="cellIs" dxfId="3227" priority="21" operator="equal">
      <formula>"Minor Positive"</formula>
    </cfRule>
    <cfRule type="cellIs" dxfId="3226" priority="22" operator="equal">
      <formula>"Significant Positive"</formula>
    </cfRule>
  </conditionalFormatting>
  <conditionalFormatting sqref="J42">
    <cfRule type="cellIs" dxfId="3225" priority="11" operator="equal">
      <formula>"Significant Negative"</formula>
    </cfRule>
    <cfRule type="cellIs" dxfId="3224" priority="12" operator="equal">
      <formula>"Minor Negative"</formula>
    </cfRule>
    <cfRule type="cellIs" dxfId="3223" priority="13" operator="equal">
      <formula>"Uncertain"</formula>
    </cfRule>
    <cfRule type="cellIs" dxfId="3222" priority="14" operator="equal">
      <formula>"Neutral"</formula>
    </cfRule>
    <cfRule type="cellIs" dxfId="3221" priority="15" operator="equal">
      <formula>"Minor Positive"</formula>
    </cfRule>
    <cfRule type="cellIs" dxfId="3220" priority="16" operator="equal">
      <formula>"Significant Positive"</formula>
    </cfRule>
  </conditionalFormatting>
  <conditionalFormatting sqref="J47">
    <cfRule type="cellIs" dxfId="3219" priority="29" operator="equal">
      <formula>"Significant Negative"</formula>
    </cfRule>
    <cfRule type="cellIs" dxfId="3218" priority="30" operator="equal">
      <formula>"Minor Negative"</formula>
    </cfRule>
    <cfRule type="cellIs" dxfId="3217" priority="31" operator="equal">
      <formula>"Uncertain"</formula>
    </cfRule>
    <cfRule type="cellIs" dxfId="3216" priority="32" operator="equal">
      <formula>"Neutral"</formula>
    </cfRule>
    <cfRule type="cellIs" dxfId="3215" priority="33" operator="equal">
      <formula>"Minor Positive"</formula>
    </cfRule>
    <cfRule type="cellIs" dxfId="3214" priority="34" operator="equal">
      <formula>"Significant Positive"</formula>
    </cfRule>
  </conditionalFormatting>
  <conditionalFormatting sqref="J54">
    <cfRule type="cellIs" dxfId="3213" priority="5" operator="equal">
      <formula>"Significant Negative"</formula>
    </cfRule>
    <cfRule type="cellIs" dxfId="3212" priority="6" operator="equal">
      <formula>"Minor Negative"</formula>
    </cfRule>
    <cfRule type="cellIs" dxfId="3211" priority="7" operator="equal">
      <formula>"Uncertain"</formula>
    </cfRule>
    <cfRule type="cellIs" dxfId="3210" priority="8" operator="equal">
      <formula>"Neutral"</formula>
    </cfRule>
    <cfRule type="cellIs" dxfId="3209" priority="9" operator="equal">
      <formula>"Minor Positive"</formula>
    </cfRule>
    <cfRule type="cellIs" dxfId="3208" priority="10" operator="equal">
      <formula>"Significant Positive"</formula>
    </cfRule>
  </conditionalFormatting>
  <pageMargins left="0.7" right="0.7" top="0.75" bottom="0.75" header="0.3" footer="0.3"/>
  <pageSetup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80338-5609-41E5-99F3-B767C7ACD5CC}">
  <sheetPr codeName="Sheet3"/>
  <dimension ref="A2:AJ112"/>
  <sheetViews>
    <sheetView zoomScale="85" zoomScaleNormal="85" workbookViewId="0">
      <selection activeCell="AK38" sqref="AK38"/>
    </sheetView>
  </sheetViews>
  <sheetFormatPr defaultRowHeight="14.5" x14ac:dyDescent="0.35"/>
  <cols>
    <col min="1" max="1" width="10.81640625" customWidth="1"/>
    <col min="2" max="2" width="32.26953125" hidden="1" customWidth="1"/>
    <col min="3" max="4" width="16.54296875" hidden="1" customWidth="1"/>
    <col min="5" max="7" width="17.54296875" hidden="1" customWidth="1"/>
    <col min="8" max="10" width="16.54296875" hidden="1" customWidth="1"/>
    <col min="11" max="15" width="17.54296875" hidden="1" customWidth="1"/>
    <col min="16" max="16" width="16.54296875" hidden="1" customWidth="1"/>
    <col min="17" max="17" width="7.453125" customWidth="1"/>
    <col min="18" max="18" width="5.453125" customWidth="1"/>
    <col min="19" max="19" width="30" bestFit="1" customWidth="1"/>
    <col min="20" max="29" width="6.54296875" bestFit="1" customWidth="1"/>
    <col min="30" max="30" width="7.1796875" customWidth="1"/>
    <col min="31" max="33" width="6.54296875" bestFit="1" customWidth="1"/>
    <col min="35" max="35" width="18.453125" bestFit="1" customWidth="1"/>
    <col min="36" max="36" width="9.453125" bestFit="1" customWidth="1"/>
  </cols>
  <sheetData>
    <row r="2" spans="1:33" x14ac:dyDescent="0.35">
      <c r="B2" t="s">
        <v>114</v>
      </c>
      <c r="C2">
        <v>8</v>
      </c>
      <c r="D2">
        <v>18</v>
      </c>
      <c r="E2">
        <v>20</v>
      </c>
      <c r="F2">
        <v>28</v>
      </c>
      <c r="G2">
        <v>36</v>
      </c>
      <c r="H2">
        <v>42</v>
      </c>
      <c r="I2">
        <v>47</v>
      </c>
      <c r="J2">
        <v>49</v>
      </c>
      <c r="K2">
        <v>54</v>
      </c>
      <c r="L2">
        <v>57</v>
      </c>
      <c r="M2">
        <v>65</v>
      </c>
      <c r="N2">
        <v>72</v>
      </c>
      <c r="O2">
        <v>77</v>
      </c>
      <c r="P2">
        <v>84</v>
      </c>
    </row>
    <row r="3" spans="1:33" x14ac:dyDescent="0.35">
      <c r="B3" s="123" t="s">
        <v>115</v>
      </c>
      <c r="C3" s="29" t="s">
        <v>116</v>
      </c>
      <c r="D3" s="29" t="s">
        <v>117</v>
      </c>
      <c r="E3" s="29" t="s">
        <v>118</v>
      </c>
      <c r="F3" s="29" t="s">
        <v>119</v>
      </c>
      <c r="G3" s="29" t="s">
        <v>120</v>
      </c>
      <c r="H3" s="29" t="s">
        <v>121</v>
      </c>
      <c r="I3" s="29" t="s">
        <v>122</v>
      </c>
      <c r="J3" s="29" t="s">
        <v>123</v>
      </c>
      <c r="K3" s="29" t="s">
        <v>124</v>
      </c>
      <c r="L3" s="29" t="s">
        <v>125</v>
      </c>
      <c r="M3" s="29" t="s">
        <v>126</v>
      </c>
      <c r="N3" s="29" t="s">
        <v>127</v>
      </c>
      <c r="O3" s="29" t="s">
        <v>128</v>
      </c>
      <c r="P3" s="29" t="s">
        <v>129</v>
      </c>
      <c r="Q3" s="5"/>
      <c r="S3" s="77" t="s">
        <v>130</v>
      </c>
      <c r="T3" s="77" t="str">
        <f t="shared" ref="T3:AG3" si="0">C3</f>
        <v>IIA1</v>
      </c>
      <c r="U3" s="77" t="str">
        <f t="shared" si="0"/>
        <v>IIA2</v>
      </c>
      <c r="V3" s="77" t="str">
        <f t="shared" si="0"/>
        <v>IIA3</v>
      </c>
      <c r="W3" s="77" t="str">
        <f t="shared" si="0"/>
        <v>IIA4</v>
      </c>
      <c r="X3" s="77" t="str">
        <f t="shared" si="0"/>
        <v>IIA5</v>
      </c>
      <c r="Y3" s="77" t="str">
        <f t="shared" si="0"/>
        <v>IIA6</v>
      </c>
      <c r="Z3" s="77" t="str">
        <f t="shared" si="0"/>
        <v>IIA7</v>
      </c>
      <c r="AA3" s="77" t="str">
        <f t="shared" si="0"/>
        <v>IIA8</v>
      </c>
      <c r="AB3" s="77" t="str">
        <f t="shared" si="0"/>
        <v>IIA9</v>
      </c>
      <c r="AC3" s="77" t="str">
        <f t="shared" si="0"/>
        <v>IIA10</v>
      </c>
      <c r="AD3" s="77" t="str">
        <f t="shared" si="0"/>
        <v>IIA11</v>
      </c>
      <c r="AE3" s="77" t="str">
        <f t="shared" si="0"/>
        <v>IIA12</v>
      </c>
      <c r="AF3" s="77" t="str">
        <f t="shared" si="0"/>
        <v>IIA13</v>
      </c>
      <c r="AG3" s="77" t="str">
        <f t="shared" si="0"/>
        <v>IIA14</v>
      </c>
    </row>
    <row r="4" spans="1:33" hidden="1" x14ac:dyDescent="0.35">
      <c r="A4" s="182"/>
      <c r="B4" s="147" t="s">
        <v>131</v>
      </c>
      <c r="C4" s="28" t="str" cm="1">
        <f t="array" aca="1" ref="C4" ca="1">INDIRECT($B4&amp;"!"&amp;$B$2&amp;C$2)</f>
        <v>Significant Positive</v>
      </c>
      <c r="D4" s="28" t="str" cm="1">
        <f t="array" aca="1" ref="D4" ca="1">INDIRECT($B4&amp;"!"&amp;$B$2&amp;D$2)</f>
        <v>Minor Positive</v>
      </c>
      <c r="E4" s="28" t="str" cm="1">
        <f t="array" aca="1" ref="E4" ca="1">INDIRECT($B4&amp;"!"&amp;$B$2&amp;E$2)</f>
        <v>Minor Positive</v>
      </c>
      <c r="F4" s="28" t="str" cm="1">
        <f t="array" aca="1" ref="F4" ca="1">INDIRECT($B4&amp;"!"&amp;$B$2&amp;F$2)</f>
        <v>Minor Positive</v>
      </c>
      <c r="G4" s="28" t="str" cm="1">
        <f t="array" aca="1" ref="G4" ca="1">INDIRECT($B4&amp;"!"&amp;$B$2&amp;G$2)</f>
        <v>Significant Positive</v>
      </c>
      <c r="H4" s="28" t="str" cm="1">
        <f t="array" aca="1" ref="H4" ca="1">INDIRECT($B4&amp;"!"&amp;$B$2&amp;H$2)</f>
        <v>Significant Positive</v>
      </c>
      <c r="I4" s="28" t="str" cm="1">
        <f t="array" aca="1" ref="I4" ca="1">INDIRECT($B4&amp;"!"&amp;$B$2&amp;I$2)</f>
        <v>Minor Positive</v>
      </c>
      <c r="J4" s="28" t="str" cm="1">
        <f t="array" aca="1" ref="J4" ca="1">INDIRECT($B4&amp;"!"&amp;$B$2&amp;J$2)</f>
        <v>Minor Positive</v>
      </c>
      <c r="K4" s="28" t="str" cm="1">
        <f t="array" aca="1" ref="K4" ca="1">INDIRECT($B4&amp;"!"&amp;$B$2&amp;K$2)</f>
        <v>Neutral</v>
      </c>
      <c r="L4" s="28" t="str" cm="1">
        <f t="array" aca="1" ref="L4" ca="1">INDIRECT($B4&amp;"!"&amp;$B$2&amp;L$2)</f>
        <v>Minor Positive</v>
      </c>
      <c r="M4" s="28" t="str" cm="1">
        <f t="array" aca="1" ref="M4" ca="1">INDIRECT($B4&amp;"!"&amp;$B$2&amp;M$2)</f>
        <v>Minor Positive</v>
      </c>
      <c r="N4" s="28" t="str" cm="1">
        <f t="array" aca="1" ref="N4" ca="1">INDIRECT($B4&amp;"!"&amp;$B$2&amp;N$2)</f>
        <v>Minor Positive</v>
      </c>
      <c r="O4" s="28" t="str" cm="1">
        <f t="array" aca="1" ref="O4" ca="1">INDIRECT($B4&amp;"!"&amp;$B$2&amp;O$2)</f>
        <v>Minor Positive</v>
      </c>
      <c r="P4" s="28" t="str" cm="1">
        <f t="array" aca="1" ref="P4" ca="1">INDIRECT($B4&amp;"!"&amp;$B$2&amp;P$2)</f>
        <v>Neutral</v>
      </c>
      <c r="Q4" s="8"/>
      <c r="S4" s="77" t="s">
        <v>131</v>
      </c>
      <c r="T4" s="32" t="str">
        <f t="shared" ref="T4:T35" ca="1" si="1">INDEX($AJ$26:$AJ$32,MATCH(C4,$AI$26:$AI$32,0))</f>
        <v>+ +</v>
      </c>
      <c r="U4" s="32" t="str">
        <f t="shared" ref="U4:U35" ca="1" si="2">INDEX($AJ$26:$AJ$32,MATCH(D4,$AI$26:$AI$32,0))</f>
        <v>+</v>
      </c>
      <c r="V4" s="32" t="str">
        <f t="shared" ref="V4:V35" ca="1" si="3">INDEX($AJ$26:$AJ$32,MATCH(E4,$AI$26:$AI$32,0))</f>
        <v>+</v>
      </c>
      <c r="W4" s="32" t="str">
        <f t="shared" ref="W4:W35" ca="1" si="4">INDEX($AJ$26:$AJ$32,MATCH(F4,$AI$26:$AI$32,0))</f>
        <v>+</v>
      </c>
      <c r="X4" s="32" t="str">
        <f t="shared" ref="X4:X35" ca="1" si="5">INDEX($AJ$26:$AJ$32,MATCH(G4,$AI$26:$AI$32,0))</f>
        <v>+ +</v>
      </c>
      <c r="Y4" s="32" t="str">
        <f t="shared" ref="Y4:Y35" ca="1" si="6">INDEX($AJ$26:$AJ$32,MATCH(H4,$AI$26:$AI$32,0))</f>
        <v>+ +</v>
      </c>
      <c r="Z4" s="32" t="str">
        <f t="shared" ref="Z4:Z35" ca="1" si="7">INDEX($AJ$26:$AJ$32,MATCH(I4,$AI$26:$AI$32,0))</f>
        <v>+</v>
      </c>
      <c r="AA4" s="32" t="str">
        <f t="shared" ref="AA4:AA35" ca="1" si="8">INDEX($AJ$26:$AJ$32,MATCH(J4,$AI$26:$AI$32,0))</f>
        <v>+</v>
      </c>
      <c r="AB4" s="32">
        <f t="shared" ref="AB4:AB35" ca="1" si="9">INDEX($AJ$26:$AJ$32,MATCH(K4,$AI$26:$AI$32,0))</f>
        <v>0</v>
      </c>
      <c r="AC4" s="32" t="str">
        <f t="shared" ref="AC4:AC35" ca="1" si="10">INDEX($AJ$26:$AJ$32,MATCH(L4,$AI$26:$AI$32,0))</f>
        <v>+</v>
      </c>
      <c r="AD4" s="32" t="str">
        <f t="shared" ref="AD4:AD35" ca="1" si="11">INDEX($AJ$26:$AJ$32,MATCH(M4,$AI$26:$AI$32,0))</f>
        <v>+</v>
      </c>
      <c r="AE4" s="32" t="str">
        <f t="shared" ref="AE4:AE35" ca="1" si="12">INDEX($AJ$26:$AJ$32,MATCH(N4,$AI$26:$AI$32,0))</f>
        <v>+</v>
      </c>
      <c r="AF4" s="32" t="str">
        <f t="shared" ref="AF4:AF35" ca="1" si="13">INDEX($AJ$26:$AJ$32,MATCH(O4,$AI$26:$AI$32,0))</f>
        <v>+</v>
      </c>
      <c r="AG4" s="32">
        <f t="shared" ref="AG4:AG35" ca="1" si="14">INDEX($AJ$26:$AJ$32,MATCH(P4,$AI$26:$AI$32,0))</f>
        <v>0</v>
      </c>
    </row>
    <row r="5" spans="1:33" x14ac:dyDescent="0.35">
      <c r="A5" s="182"/>
      <c r="B5" s="147" t="s">
        <v>132</v>
      </c>
      <c r="C5" s="28" t="str" cm="1">
        <f t="array" aca="1" ref="C5" ca="1">INDIRECT($B5&amp;"!"&amp;$B$2&amp;C$2)</f>
        <v>Significant Positive</v>
      </c>
      <c r="D5" s="28" t="str" cm="1">
        <f t="array" aca="1" ref="D5" ca="1">INDIRECT($B5&amp;"!"&amp;$B$2&amp;D$2)</f>
        <v>Minor Positive</v>
      </c>
      <c r="E5" s="28" t="str" cm="1">
        <f t="array" aca="1" ref="E5" ca="1">INDIRECT($B5&amp;"!"&amp;$B$2&amp;E$2)</f>
        <v>Minor Positive</v>
      </c>
      <c r="F5" s="28" t="str" cm="1">
        <f t="array" aca="1" ref="F5" ca="1">INDIRECT($B5&amp;"!"&amp;$B$2&amp;F$2)</f>
        <v>Minor Positive</v>
      </c>
      <c r="G5" s="28" t="str" cm="1">
        <f t="array" aca="1" ref="G5" ca="1">INDIRECT($B5&amp;"!"&amp;$B$2&amp;G$2)</f>
        <v>Significant Positive</v>
      </c>
      <c r="H5" s="28" t="str" cm="1">
        <f t="array" aca="1" ref="H5" ca="1">INDIRECT($B5&amp;"!"&amp;$B$2&amp;H$2)</f>
        <v>Significant Positive</v>
      </c>
      <c r="I5" s="28" t="str" cm="1">
        <f t="array" aca="1" ref="I5" ca="1">INDIRECT($B5&amp;"!"&amp;$B$2&amp;I$2)</f>
        <v>Neutral</v>
      </c>
      <c r="J5" s="28" t="str" cm="1">
        <f t="array" aca="1" ref="J5" ca="1">INDIRECT($B5&amp;"!"&amp;$B$2&amp;J$2)</f>
        <v>Neutral</v>
      </c>
      <c r="K5" s="28" t="str" cm="1">
        <f t="array" aca="1" ref="K5" ca="1">INDIRECT($B5&amp;"!"&amp;$B$2&amp;K$2)</f>
        <v>Neutral</v>
      </c>
      <c r="L5" s="28" t="str" cm="1">
        <f t="array" aca="1" ref="L5" ca="1">INDIRECT($B5&amp;"!"&amp;$B$2&amp;L$2)</f>
        <v>Minor Positive</v>
      </c>
      <c r="M5" s="28" t="str" cm="1">
        <f t="array" aca="1" ref="M5" ca="1">INDIRECT($B5&amp;"!"&amp;$B$2&amp;M$2)</f>
        <v>Minor Positive</v>
      </c>
      <c r="N5" s="28" t="str" cm="1">
        <f t="array" aca="1" ref="N5" ca="1">INDIRECT($B5&amp;"!"&amp;$B$2&amp;N$2)</f>
        <v>Significant Positive</v>
      </c>
      <c r="O5" s="28" t="str" cm="1">
        <f t="array" aca="1" ref="O5" ca="1">INDIRECT($B5&amp;"!"&amp;$B$2&amp;O$2)</f>
        <v>Minor Positive</v>
      </c>
      <c r="P5" s="28" t="str" cm="1">
        <f t="array" aca="1" ref="P5" ca="1">INDIRECT($B5&amp;"!"&amp;$B$2&amp;P$2)</f>
        <v>Minor Positive</v>
      </c>
      <c r="Q5" s="8"/>
      <c r="S5" s="77" t="s">
        <v>132</v>
      </c>
      <c r="T5" s="32" t="str">
        <f t="shared" ca="1" si="1"/>
        <v>+ +</v>
      </c>
      <c r="U5" s="32" t="str">
        <f t="shared" ca="1" si="2"/>
        <v>+</v>
      </c>
      <c r="V5" s="32" t="str">
        <f t="shared" ca="1" si="3"/>
        <v>+</v>
      </c>
      <c r="W5" s="32" t="str">
        <f t="shared" ca="1" si="4"/>
        <v>+</v>
      </c>
      <c r="X5" s="32" t="str">
        <f t="shared" ca="1" si="5"/>
        <v>+ +</v>
      </c>
      <c r="Y5" s="32" t="str">
        <f t="shared" ca="1" si="6"/>
        <v>+ +</v>
      </c>
      <c r="Z5" s="32">
        <f t="shared" ca="1" si="7"/>
        <v>0</v>
      </c>
      <c r="AA5" s="32">
        <f t="shared" ca="1" si="8"/>
        <v>0</v>
      </c>
      <c r="AB5" s="32">
        <f t="shared" ca="1" si="9"/>
        <v>0</v>
      </c>
      <c r="AC5" s="32" t="str">
        <f t="shared" ca="1" si="10"/>
        <v>+</v>
      </c>
      <c r="AD5" s="32" t="str">
        <f t="shared" ca="1" si="11"/>
        <v>+</v>
      </c>
      <c r="AE5" s="32" t="str">
        <f t="shared" ca="1" si="12"/>
        <v>+ +</v>
      </c>
      <c r="AF5" s="32" t="str">
        <f t="shared" ca="1" si="13"/>
        <v>+</v>
      </c>
      <c r="AG5" s="32" t="str">
        <f t="shared" ca="1" si="14"/>
        <v>+</v>
      </c>
    </row>
    <row r="6" spans="1:33" x14ac:dyDescent="0.35">
      <c r="A6" s="182"/>
      <c r="B6" s="147" t="s">
        <v>133</v>
      </c>
      <c r="C6" s="28" t="str" cm="1">
        <f t="array" aca="1" ref="C6" ca="1">INDIRECT($B6&amp;"!"&amp;$B$2&amp;C$2)</f>
        <v>Significant Positive</v>
      </c>
      <c r="D6" s="28" t="str" cm="1">
        <f t="array" aca="1" ref="D6" ca="1">INDIRECT($B6&amp;"!"&amp;$B$2&amp;D$2)</f>
        <v>Minor Positive</v>
      </c>
      <c r="E6" s="28" t="str" cm="1">
        <f t="array" aca="1" ref="E6" ca="1">INDIRECT($B6&amp;"!"&amp;$B$2&amp;E$2)</f>
        <v>Minor Positive</v>
      </c>
      <c r="F6" s="28" t="str" cm="1">
        <f t="array" aca="1" ref="F6" ca="1">INDIRECT($B6&amp;"!"&amp;$B$2&amp;F$2)</f>
        <v>Minor Positive</v>
      </c>
      <c r="G6" s="28" t="str" cm="1">
        <f t="array" aca="1" ref="G6" ca="1">INDIRECT($B6&amp;"!"&amp;$B$2&amp;G$2)</f>
        <v>Significant Positive</v>
      </c>
      <c r="H6" s="28" t="str" cm="1">
        <f t="array" aca="1" ref="H6" ca="1">INDIRECT($B6&amp;"!"&amp;$B$2&amp;H$2)</f>
        <v>Significant Positive</v>
      </c>
      <c r="I6" s="28" t="str" cm="1">
        <f t="array" aca="1" ref="I6" ca="1">INDIRECT($B6&amp;"!"&amp;$B$2&amp;I$2)</f>
        <v>Minor Positive</v>
      </c>
      <c r="J6" s="28" t="str" cm="1">
        <f t="array" aca="1" ref="J6" ca="1">INDIRECT($B6&amp;"!"&amp;$B$2&amp;J$2)</f>
        <v>Minor Positive</v>
      </c>
      <c r="K6" s="28" t="str" cm="1">
        <f t="array" aca="1" ref="K6" ca="1">INDIRECT($B6&amp;"!"&amp;$B$2&amp;K$2)</f>
        <v>Neutral</v>
      </c>
      <c r="L6" s="28" t="str" cm="1">
        <f t="array" aca="1" ref="L6" ca="1">INDIRECT($B6&amp;"!"&amp;$B$2&amp;L$2)</f>
        <v>Significant Negative</v>
      </c>
      <c r="M6" s="28" t="str" cm="1">
        <f t="array" aca="1" ref="M6" ca="1">INDIRECT($B6&amp;"!"&amp;$B$2&amp;M$2)</f>
        <v>Significant Negative</v>
      </c>
      <c r="N6" s="28" t="str" cm="1">
        <f t="array" aca="1" ref="N6" ca="1">INDIRECT($B6&amp;"!"&amp;$B$2&amp;N$2)</f>
        <v>Significant Negative</v>
      </c>
      <c r="O6" s="28" t="str" cm="1">
        <f t="array" aca="1" ref="O6" ca="1">INDIRECT($B6&amp;"!"&amp;$B$2&amp;O$2)</f>
        <v>Significant Negative</v>
      </c>
      <c r="P6" s="28" t="str" cm="1">
        <f t="array" aca="1" ref="P6" ca="1">INDIRECT($B6&amp;"!"&amp;$B$2&amp;P$2)</f>
        <v>Neutral</v>
      </c>
      <c r="Q6" s="8"/>
      <c r="S6" s="77" t="s">
        <v>133</v>
      </c>
      <c r="T6" s="32" t="str">
        <f t="shared" ca="1" si="1"/>
        <v>+ +</v>
      </c>
      <c r="U6" s="32" t="str">
        <f t="shared" ca="1" si="2"/>
        <v>+</v>
      </c>
      <c r="V6" s="32" t="str">
        <f t="shared" ca="1" si="3"/>
        <v>+</v>
      </c>
      <c r="W6" s="32" t="str">
        <f t="shared" ca="1" si="4"/>
        <v>+</v>
      </c>
      <c r="X6" s="32" t="str">
        <f t="shared" ca="1" si="5"/>
        <v>+ +</v>
      </c>
      <c r="Y6" s="32" t="str">
        <f t="shared" ca="1" si="6"/>
        <v>+ +</v>
      </c>
      <c r="Z6" s="32" t="str">
        <f t="shared" ca="1" si="7"/>
        <v>+</v>
      </c>
      <c r="AA6" s="32" t="str">
        <f t="shared" ca="1" si="8"/>
        <v>+</v>
      </c>
      <c r="AB6" s="32">
        <f t="shared" ca="1" si="9"/>
        <v>0</v>
      </c>
      <c r="AC6" s="32" t="str">
        <f t="shared" ca="1" si="10"/>
        <v>--</v>
      </c>
      <c r="AD6" s="32" t="str">
        <f t="shared" ca="1" si="11"/>
        <v>--</v>
      </c>
      <c r="AE6" s="32" t="str">
        <f t="shared" ca="1" si="12"/>
        <v>--</v>
      </c>
      <c r="AF6" s="32" t="str">
        <f t="shared" ca="1" si="13"/>
        <v>--</v>
      </c>
      <c r="AG6" s="32">
        <f t="shared" ca="1" si="14"/>
        <v>0</v>
      </c>
    </row>
    <row r="7" spans="1:33" hidden="1" x14ac:dyDescent="0.35">
      <c r="A7" s="182"/>
      <c r="B7" s="147" t="s">
        <v>134</v>
      </c>
      <c r="C7" s="28" t="str" cm="1">
        <f t="array" aca="1" ref="C7" ca="1">INDIRECT($B7&amp;"!"&amp;$B$2&amp;C$2)</f>
        <v>Significant Positive</v>
      </c>
      <c r="D7" s="28" t="str" cm="1">
        <f t="array" aca="1" ref="D7" ca="1">INDIRECT($B7&amp;"!"&amp;$B$2&amp;D$2)</f>
        <v>Neutral</v>
      </c>
      <c r="E7" s="28" t="str" cm="1">
        <f t="array" aca="1" ref="E7" ca="1">INDIRECT($B7&amp;"!"&amp;$B$2&amp;E$2)</f>
        <v>Minor positive</v>
      </c>
      <c r="F7" s="28" t="str" cm="1">
        <f t="array" aca="1" ref="F7" ca="1">INDIRECT($B7&amp;"!"&amp;$B$2&amp;F$2)</f>
        <v>Minor positive</v>
      </c>
      <c r="G7" s="28" t="str" cm="1">
        <f t="array" aca="1" ref="G7" ca="1">INDIRECT($B7&amp;"!"&amp;$B$2&amp;G$2)</f>
        <v>Neutral</v>
      </c>
      <c r="H7" s="28" t="str" cm="1">
        <f t="array" aca="1" ref="H7" ca="1">INDIRECT($B7&amp;"!"&amp;$B$2&amp;H$2)</f>
        <v>Minor positive</v>
      </c>
      <c r="I7" s="28" t="str" cm="1">
        <f t="array" aca="1" ref="I7" ca="1">INDIRECT($B7&amp;"!"&amp;$B$2&amp;I$2)</f>
        <v>Neutral</v>
      </c>
      <c r="J7" s="28" t="str" cm="1">
        <f t="array" aca="1" ref="J7" ca="1">INDIRECT($B7&amp;"!"&amp;$B$2&amp;J$2)</f>
        <v>Neutral</v>
      </c>
      <c r="K7" s="28" t="str" cm="1">
        <f t="array" aca="1" ref="K7" ca="1">INDIRECT($B7&amp;"!"&amp;$B$2&amp;K$2)</f>
        <v>Uncertain</v>
      </c>
      <c r="L7" s="28" t="str" cm="1">
        <f t="array" aca="1" ref="L7" ca="1">INDIRECT($B7&amp;"!"&amp;$B$2&amp;L$2)</f>
        <v>Neutral</v>
      </c>
      <c r="M7" s="28" t="str" cm="1">
        <f t="array" aca="1" ref="M7" ca="1">INDIRECT($B7&amp;"!"&amp;$B$2&amp;M$2)</f>
        <v>Minor positive</v>
      </c>
      <c r="N7" s="28" t="str" cm="1">
        <f t="array" aca="1" ref="N7" ca="1">INDIRECT($B7&amp;"!"&amp;$B$2&amp;N$2)</f>
        <v>Significant Positive</v>
      </c>
      <c r="O7" s="28" t="str" cm="1">
        <f t="array" aca="1" ref="O7" ca="1">INDIRECT($B7&amp;"!"&amp;$B$2&amp;O$2)</f>
        <v>Neutral</v>
      </c>
      <c r="P7" s="28" t="str" cm="1">
        <f t="array" aca="1" ref="P7" ca="1">INDIRECT($B7&amp;"!"&amp;$B$2&amp;P$2)</f>
        <v>Neutral</v>
      </c>
      <c r="Q7" s="8"/>
      <c r="S7" s="77" t="s">
        <v>134</v>
      </c>
      <c r="T7" s="32" t="str">
        <f t="shared" ca="1" si="1"/>
        <v>+ +</v>
      </c>
      <c r="U7" s="32">
        <f t="shared" ca="1" si="2"/>
        <v>0</v>
      </c>
      <c r="V7" s="32" t="str">
        <f t="shared" ca="1" si="3"/>
        <v>+</v>
      </c>
      <c r="W7" s="32" t="str">
        <f t="shared" ca="1" si="4"/>
        <v>+</v>
      </c>
      <c r="X7" s="32">
        <f t="shared" ca="1" si="5"/>
        <v>0</v>
      </c>
      <c r="Y7" s="32" t="str">
        <f t="shared" ca="1" si="6"/>
        <v>+</v>
      </c>
      <c r="Z7" s="32">
        <f t="shared" ca="1" si="7"/>
        <v>0</v>
      </c>
      <c r="AA7" s="32">
        <f t="shared" ca="1" si="8"/>
        <v>0</v>
      </c>
      <c r="AB7" s="32" t="str">
        <f t="shared" ca="1" si="9"/>
        <v>?</v>
      </c>
      <c r="AC7" s="32">
        <f t="shared" ca="1" si="10"/>
        <v>0</v>
      </c>
      <c r="AD7" s="32" t="str">
        <f t="shared" ca="1" si="11"/>
        <v>+</v>
      </c>
      <c r="AE7" s="32" t="str">
        <f t="shared" ca="1" si="12"/>
        <v>+ +</v>
      </c>
      <c r="AF7" s="32">
        <f t="shared" ca="1" si="13"/>
        <v>0</v>
      </c>
      <c r="AG7" s="32">
        <f t="shared" ca="1" si="14"/>
        <v>0</v>
      </c>
    </row>
    <row r="8" spans="1:33" hidden="1" x14ac:dyDescent="0.35">
      <c r="A8" s="182"/>
      <c r="B8" s="147" t="s">
        <v>135</v>
      </c>
      <c r="C8" s="28" t="str" cm="1">
        <f t="array" aca="1" ref="C8" ca="1">INDIRECT($B8&amp;"!"&amp;$B$2&amp;C$2)</f>
        <v>Neutral</v>
      </c>
      <c r="D8" s="28" t="str" cm="1">
        <f t="array" aca="1" ref="D8" ca="1">INDIRECT($B8&amp;"!"&amp;$B$2&amp;D$2)</f>
        <v>Neutral</v>
      </c>
      <c r="E8" s="28" t="str" cm="1">
        <f t="array" aca="1" ref="E8" ca="1">INDIRECT($B8&amp;"!"&amp;$B$2&amp;E$2)</f>
        <v>Minor positive</v>
      </c>
      <c r="F8" s="28" t="str" cm="1">
        <f t="array" aca="1" ref="F8" ca="1">INDIRECT($B8&amp;"!"&amp;$B$2&amp;F$2)</f>
        <v>Minor positive</v>
      </c>
      <c r="G8" s="28" t="str" cm="1">
        <f t="array" aca="1" ref="G8" ca="1">INDIRECT($B8&amp;"!"&amp;$B$2&amp;G$2)</f>
        <v>Neutral</v>
      </c>
      <c r="H8" s="28" t="str" cm="1">
        <f t="array" aca="1" ref="H8" ca="1">INDIRECT($B8&amp;"!"&amp;$B$2&amp;H$2)</f>
        <v>Neutral</v>
      </c>
      <c r="I8" s="28" t="str" cm="1">
        <f t="array" aca="1" ref="I8" ca="1">INDIRECT($B8&amp;"!"&amp;$B$2&amp;I$2)</f>
        <v>Significant positive</v>
      </c>
      <c r="J8" s="28" t="str" cm="1">
        <f t="array" aca="1" ref="J8" ca="1">INDIRECT($B8&amp;"!"&amp;$B$2&amp;J$2)</f>
        <v>Minor Positive</v>
      </c>
      <c r="K8" s="28" t="str" cm="1">
        <f t="array" aca="1" ref="K8" ca="1">INDIRECT($B8&amp;"!"&amp;$B$2&amp;K$2)</f>
        <v>Minor Positive</v>
      </c>
      <c r="L8" s="28" t="str" cm="1">
        <f t="array" aca="1" ref="L8" ca="1">INDIRECT($B8&amp;"!"&amp;$B$2&amp;L$2)</f>
        <v>Minor positive</v>
      </c>
      <c r="M8" s="28" t="str" cm="1">
        <f t="array" aca="1" ref="M8" ca="1">INDIRECT($B8&amp;"!"&amp;$B$2&amp;M$2)</f>
        <v>Minor positive</v>
      </c>
      <c r="N8" s="28" t="str" cm="1">
        <f t="array" aca="1" ref="N8" ca="1">INDIRECT($B8&amp;"!"&amp;$B$2&amp;N$2)</f>
        <v>Minor positive</v>
      </c>
      <c r="O8" s="28" t="str" cm="1">
        <f t="array" aca="1" ref="O8" ca="1">INDIRECT($B8&amp;"!"&amp;$B$2&amp;O$2)</f>
        <v>Uncertain</v>
      </c>
      <c r="P8" s="28" t="str" cm="1">
        <f t="array" aca="1" ref="P8" ca="1">INDIRECT($B8&amp;"!"&amp;$B$2&amp;P$2)</f>
        <v>Uncertain</v>
      </c>
      <c r="Q8" s="8"/>
      <c r="S8" s="77" t="s">
        <v>135</v>
      </c>
      <c r="T8" s="32">
        <f t="shared" ca="1" si="1"/>
        <v>0</v>
      </c>
      <c r="U8" s="32">
        <f t="shared" ca="1" si="2"/>
        <v>0</v>
      </c>
      <c r="V8" s="32" t="str">
        <f t="shared" ca="1" si="3"/>
        <v>+</v>
      </c>
      <c r="W8" s="32" t="str">
        <f t="shared" ca="1" si="4"/>
        <v>+</v>
      </c>
      <c r="X8" s="32">
        <f t="shared" ca="1" si="5"/>
        <v>0</v>
      </c>
      <c r="Y8" s="32">
        <f t="shared" ca="1" si="6"/>
        <v>0</v>
      </c>
      <c r="Z8" s="32" t="str">
        <f t="shared" ca="1" si="7"/>
        <v>+ +</v>
      </c>
      <c r="AA8" s="32" t="str">
        <f t="shared" ca="1" si="8"/>
        <v>+</v>
      </c>
      <c r="AB8" s="32" t="str">
        <f t="shared" ca="1" si="9"/>
        <v>+</v>
      </c>
      <c r="AC8" s="32" t="str">
        <f t="shared" ca="1" si="10"/>
        <v>+</v>
      </c>
      <c r="AD8" s="32" t="str">
        <f t="shared" ca="1" si="11"/>
        <v>+</v>
      </c>
      <c r="AE8" s="32" t="str">
        <f t="shared" ca="1" si="12"/>
        <v>+</v>
      </c>
      <c r="AF8" s="32" t="str">
        <f t="shared" ca="1" si="13"/>
        <v>?</v>
      </c>
      <c r="AG8" s="32" t="str">
        <f t="shared" ca="1" si="14"/>
        <v>?</v>
      </c>
    </row>
    <row r="9" spans="1:33" hidden="1" x14ac:dyDescent="0.35">
      <c r="A9" s="182"/>
      <c r="B9" s="147" t="s">
        <v>136</v>
      </c>
      <c r="C9" s="28" t="str" cm="1">
        <f t="array" aca="1" ref="C9" ca="1">INDIRECT($B9&amp;"!"&amp;$B$2&amp;C$2)</f>
        <v>Minor Positive</v>
      </c>
      <c r="D9" s="28" t="str" cm="1">
        <f t="array" aca="1" ref="D9" ca="1">INDIRECT($B9&amp;"!"&amp;$B$2&amp;D$2)</f>
        <v>Neutral</v>
      </c>
      <c r="E9" s="28" t="str" cm="1">
        <f t="array" aca="1" ref="E9" ca="1">INDIRECT($B9&amp;"!"&amp;$B$2&amp;E$2)</f>
        <v>Minor Positive</v>
      </c>
      <c r="F9" s="28" t="str" cm="1">
        <f t="array" aca="1" ref="F9" ca="1">INDIRECT($B9&amp;"!"&amp;$B$2&amp;F$2)</f>
        <v>Minor Positive</v>
      </c>
      <c r="G9" s="28" t="str" cm="1">
        <f t="array" aca="1" ref="G9" ca="1">INDIRECT($B9&amp;"!"&amp;$B$2&amp;G$2)</f>
        <v>Neutral</v>
      </c>
      <c r="H9" s="28" t="str" cm="1">
        <f t="array" aca="1" ref="H9" ca="1">INDIRECT($B9&amp;"!"&amp;$B$2&amp;H$2)</f>
        <v>Minor Positive</v>
      </c>
      <c r="I9" s="28" t="str" cm="1">
        <f t="array" aca="1" ref="I9" ca="1">INDIRECT($B9&amp;"!"&amp;$B$2&amp;I$2)</f>
        <v>Neutral</v>
      </c>
      <c r="J9" s="28" t="str" cm="1">
        <f t="array" aca="1" ref="J9" ca="1">INDIRECT($B9&amp;"!"&amp;$B$2&amp;J$2)</f>
        <v>Neutral</v>
      </c>
      <c r="K9" s="28" t="str" cm="1">
        <f t="array" aca="1" ref="K9" ca="1">INDIRECT($B9&amp;"!"&amp;$B$2&amp;K$2)</f>
        <v>Neutral</v>
      </c>
      <c r="L9" s="28" t="str" cm="1">
        <f t="array" aca="1" ref="L9" ca="1">INDIRECT($B9&amp;"!"&amp;$B$2&amp;L$2)</f>
        <v>Neutral</v>
      </c>
      <c r="M9" s="28" t="str" cm="1">
        <f t="array" aca="1" ref="M9" ca="1">INDIRECT($B9&amp;"!"&amp;$B$2&amp;M$2)</f>
        <v>Minor Positive</v>
      </c>
      <c r="N9" s="28" t="str" cm="1">
        <f t="array" aca="1" ref="N9" ca="1">INDIRECT($B9&amp;"!"&amp;$B$2&amp;N$2)</f>
        <v>Neutral</v>
      </c>
      <c r="O9" s="28" t="str" cm="1">
        <f t="array" aca="1" ref="O9" ca="1">INDIRECT($B9&amp;"!"&amp;$B$2&amp;O$2)</f>
        <v>Neutral</v>
      </c>
      <c r="P9" s="28" t="str" cm="1">
        <f t="array" aca="1" ref="P9" ca="1">INDIRECT($B9&amp;"!"&amp;$B$2&amp;P$2)</f>
        <v>Neutral</v>
      </c>
      <c r="Q9" s="8"/>
      <c r="S9" s="77" t="s">
        <v>136</v>
      </c>
      <c r="T9" s="32" t="str">
        <f t="shared" ca="1" si="1"/>
        <v>+</v>
      </c>
      <c r="U9" s="32">
        <f t="shared" ca="1" si="2"/>
        <v>0</v>
      </c>
      <c r="V9" s="32" t="str">
        <f t="shared" ca="1" si="3"/>
        <v>+</v>
      </c>
      <c r="W9" s="32" t="str">
        <f t="shared" ca="1" si="4"/>
        <v>+</v>
      </c>
      <c r="X9" s="32">
        <f t="shared" ca="1" si="5"/>
        <v>0</v>
      </c>
      <c r="Y9" s="32" t="str">
        <f t="shared" ca="1" si="6"/>
        <v>+</v>
      </c>
      <c r="Z9" s="32">
        <f t="shared" ca="1" si="7"/>
        <v>0</v>
      </c>
      <c r="AA9" s="32">
        <f t="shared" ca="1" si="8"/>
        <v>0</v>
      </c>
      <c r="AB9" s="32">
        <f t="shared" ca="1" si="9"/>
        <v>0</v>
      </c>
      <c r="AC9" s="32">
        <f t="shared" ca="1" si="10"/>
        <v>0</v>
      </c>
      <c r="AD9" s="32" t="str">
        <f t="shared" ca="1" si="11"/>
        <v>+</v>
      </c>
      <c r="AE9" s="32">
        <f t="shared" ca="1" si="12"/>
        <v>0</v>
      </c>
      <c r="AF9" s="32">
        <f t="shared" ca="1" si="13"/>
        <v>0</v>
      </c>
      <c r="AG9" s="32">
        <f t="shared" ca="1" si="14"/>
        <v>0</v>
      </c>
    </row>
    <row r="10" spans="1:33" hidden="1" x14ac:dyDescent="0.35">
      <c r="A10" s="182"/>
      <c r="B10" s="147" t="s">
        <v>137</v>
      </c>
      <c r="C10" s="28" t="str" cm="1">
        <f t="array" aca="1" ref="C10" ca="1">INDIRECT($B10&amp;"!"&amp;$B$2&amp;C$2)</f>
        <v>Neutral</v>
      </c>
      <c r="D10" s="28" t="str" cm="1">
        <f t="array" aca="1" ref="D10" ca="1">INDIRECT($B10&amp;"!"&amp;$B$2&amp;D$2)</f>
        <v>Neutral</v>
      </c>
      <c r="E10" s="28" t="str" cm="1">
        <f t="array" aca="1" ref="E10" ca="1">INDIRECT($B10&amp;"!"&amp;$B$2&amp;E$2)</f>
        <v>Minor Positive</v>
      </c>
      <c r="F10" s="28" t="str" cm="1">
        <f t="array" aca="1" ref="F10" ca="1">INDIRECT($B10&amp;"!"&amp;$B$2&amp;F$2)</f>
        <v>Minor Positive</v>
      </c>
      <c r="G10" s="28" t="str" cm="1">
        <f t="array" aca="1" ref="G10" ca="1">INDIRECT($B10&amp;"!"&amp;$B$2&amp;G$2)</f>
        <v>Neutral</v>
      </c>
      <c r="H10" s="28" t="str" cm="1">
        <f t="array" aca="1" ref="H10" ca="1">INDIRECT($B10&amp;"!"&amp;$B$2&amp;H$2)</f>
        <v>Minor Positive</v>
      </c>
      <c r="I10" s="28" t="str" cm="1">
        <f t="array" aca="1" ref="I10" ca="1">INDIRECT($B10&amp;"!"&amp;$B$2&amp;I$2)</f>
        <v>Minor Positive</v>
      </c>
      <c r="J10" s="28" t="str" cm="1">
        <f t="array" aca="1" ref="J10" ca="1">INDIRECT($B10&amp;"!"&amp;$B$2&amp;J$2)</f>
        <v>Minor Positive</v>
      </c>
      <c r="K10" s="28" t="str" cm="1">
        <f t="array" aca="1" ref="K10" ca="1">INDIRECT($B10&amp;"!"&amp;$B$2&amp;K$2)</f>
        <v>Minor Positive</v>
      </c>
      <c r="L10" s="28" t="str" cm="1">
        <f t="array" aca="1" ref="L10" ca="1">INDIRECT($B10&amp;"!"&amp;$B$2&amp;L$2)</f>
        <v>Neutral</v>
      </c>
      <c r="M10" s="28" t="str" cm="1">
        <f t="array" aca="1" ref="M10" ca="1">INDIRECT($B10&amp;"!"&amp;$B$2&amp;M$2)</f>
        <v>Minor Positive</v>
      </c>
      <c r="N10" s="28" t="str" cm="1">
        <f t="array" aca="1" ref="N10" ca="1">INDIRECT($B10&amp;"!"&amp;$B$2&amp;N$2)</f>
        <v>Minor Positive</v>
      </c>
      <c r="O10" s="28" t="str" cm="1">
        <f t="array" aca="1" ref="O10" ca="1">INDIRECT($B10&amp;"!"&amp;$B$2&amp;O$2)</f>
        <v>Neutral</v>
      </c>
      <c r="P10" s="28" t="str" cm="1">
        <f t="array" aca="1" ref="P10" ca="1">INDIRECT($B10&amp;"!"&amp;$B$2&amp;P$2)</f>
        <v>Neutral</v>
      </c>
      <c r="Q10" s="8"/>
      <c r="S10" s="77" t="s">
        <v>137</v>
      </c>
      <c r="T10" s="32">
        <f t="shared" ca="1" si="1"/>
        <v>0</v>
      </c>
      <c r="U10" s="32">
        <f t="shared" ca="1" si="2"/>
        <v>0</v>
      </c>
      <c r="V10" s="32" t="str">
        <f t="shared" ca="1" si="3"/>
        <v>+</v>
      </c>
      <c r="W10" s="32" t="str">
        <f t="shared" ca="1" si="4"/>
        <v>+</v>
      </c>
      <c r="X10" s="32">
        <f t="shared" ca="1" si="5"/>
        <v>0</v>
      </c>
      <c r="Y10" s="32" t="str">
        <f t="shared" ca="1" si="6"/>
        <v>+</v>
      </c>
      <c r="Z10" s="32" t="str">
        <f t="shared" ca="1" si="7"/>
        <v>+</v>
      </c>
      <c r="AA10" s="32" t="str">
        <f t="shared" ca="1" si="8"/>
        <v>+</v>
      </c>
      <c r="AB10" s="32" t="str">
        <f t="shared" ca="1" si="9"/>
        <v>+</v>
      </c>
      <c r="AC10" s="32">
        <f t="shared" ca="1" si="10"/>
        <v>0</v>
      </c>
      <c r="AD10" s="32" t="str">
        <f t="shared" ca="1" si="11"/>
        <v>+</v>
      </c>
      <c r="AE10" s="32" t="str">
        <f t="shared" ca="1" si="12"/>
        <v>+</v>
      </c>
      <c r="AF10" s="32">
        <f t="shared" ca="1" si="13"/>
        <v>0</v>
      </c>
      <c r="AG10" s="32">
        <f t="shared" ca="1" si="14"/>
        <v>0</v>
      </c>
    </row>
    <row r="11" spans="1:33" hidden="1" x14ac:dyDescent="0.35">
      <c r="A11" s="124"/>
      <c r="B11" s="147" t="s">
        <v>138</v>
      </c>
      <c r="C11" s="28" t="str" cm="1">
        <f t="array" aca="1" ref="C11" ca="1">INDIRECT($B11&amp;"!"&amp;$B$2&amp;C$2)</f>
        <v>Minor Positive</v>
      </c>
      <c r="D11" s="28" t="str" cm="1">
        <f t="array" aca="1" ref="D11" ca="1">INDIRECT($B11&amp;"!"&amp;$B$2&amp;D$2)</f>
        <v>Neutral</v>
      </c>
      <c r="E11" s="28" t="str" cm="1">
        <f t="array" aca="1" ref="E11" ca="1">INDIRECT($B11&amp;"!"&amp;$B$2&amp;E$2)</f>
        <v>Neutral</v>
      </c>
      <c r="F11" s="28" t="str" cm="1">
        <f t="array" aca="1" ref="F11" ca="1">INDIRECT($B11&amp;"!"&amp;$B$2&amp;F$2)</f>
        <v>Minor Positive</v>
      </c>
      <c r="G11" s="28" t="str" cm="1">
        <f t="array" aca="1" ref="G11" ca="1">INDIRECT($B11&amp;"!"&amp;$B$2&amp;G$2)</f>
        <v>Minor Positive</v>
      </c>
      <c r="H11" s="28" t="str" cm="1">
        <f t="array" aca="1" ref="H11" ca="1">INDIRECT($B11&amp;"!"&amp;$B$2&amp;H$2)</f>
        <v>Neutral</v>
      </c>
      <c r="I11" s="28" t="str" cm="1">
        <f t="array" aca="1" ref="I11" ca="1">INDIRECT($B11&amp;"!"&amp;$B$2&amp;I$2)</f>
        <v>Minor Positive</v>
      </c>
      <c r="J11" s="28" t="str" cm="1">
        <f t="array" aca="1" ref="J11" ca="1">INDIRECT($B11&amp;"!"&amp;$B$2&amp;J$2)</f>
        <v>Neutral</v>
      </c>
      <c r="K11" s="28" t="str" cm="1">
        <f t="array" aca="1" ref="K11" ca="1">INDIRECT($B11&amp;"!"&amp;$B$2&amp;K$2)</f>
        <v>Neutral</v>
      </c>
      <c r="L11" s="28" t="str" cm="1">
        <f t="array" aca="1" ref="L11" ca="1">INDIRECT($B11&amp;"!"&amp;$B$2&amp;L$2)</f>
        <v>Neutral</v>
      </c>
      <c r="M11" s="28" t="str" cm="1">
        <f t="array" aca="1" ref="M11" ca="1">INDIRECT($B11&amp;"!"&amp;$B$2&amp;M$2)</f>
        <v>Minor Positive</v>
      </c>
      <c r="N11" s="28" t="str" cm="1">
        <f t="array" aca="1" ref="N11" ca="1">INDIRECT($B11&amp;"!"&amp;$B$2&amp;N$2)</f>
        <v>Significant Positive</v>
      </c>
      <c r="O11" s="28" t="str" cm="1">
        <f t="array" aca="1" ref="O11" ca="1">INDIRECT($B11&amp;"!"&amp;$B$2&amp;O$2)</f>
        <v>Neutral</v>
      </c>
      <c r="P11" s="28" t="str" cm="1">
        <f t="array" aca="1" ref="P11" ca="1">INDIRECT($B11&amp;"!"&amp;$B$2&amp;P$2)</f>
        <v>Neutral</v>
      </c>
      <c r="Q11" s="8"/>
      <c r="S11" s="77" t="s">
        <v>138</v>
      </c>
      <c r="T11" s="32" t="str">
        <f t="shared" ca="1" si="1"/>
        <v>+</v>
      </c>
      <c r="U11" s="32">
        <f t="shared" ca="1" si="2"/>
        <v>0</v>
      </c>
      <c r="V11" s="32">
        <f t="shared" ca="1" si="3"/>
        <v>0</v>
      </c>
      <c r="W11" s="32" t="str">
        <f t="shared" ca="1" si="4"/>
        <v>+</v>
      </c>
      <c r="X11" s="32" t="str">
        <f t="shared" ca="1" si="5"/>
        <v>+</v>
      </c>
      <c r="Y11" s="32">
        <f t="shared" ca="1" si="6"/>
        <v>0</v>
      </c>
      <c r="Z11" s="32" t="str">
        <f t="shared" ca="1" si="7"/>
        <v>+</v>
      </c>
      <c r="AA11" s="32">
        <f t="shared" ca="1" si="8"/>
        <v>0</v>
      </c>
      <c r="AB11" s="32">
        <f t="shared" ca="1" si="9"/>
        <v>0</v>
      </c>
      <c r="AC11" s="32">
        <f t="shared" ca="1" si="10"/>
        <v>0</v>
      </c>
      <c r="AD11" s="32" t="str">
        <f t="shared" ca="1" si="11"/>
        <v>+</v>
      </c>
      <c r="AE11" s="32" t="str">
        <f t="shared" ca="1" si="12"/>
        <v>+ +</v>
      </c>
      <c r="AF11" s="32">
        <f t="shared" ca="1" si="13"/>
        <v>0</v>
      </c>
      <c r="AG11" s="32">
        <f t="shared" ca="1" si="14"/>
        <v>0</v>
      </c>
    </row>
    <row r="12" spans="1:33" hidden="1" x14ac:dyDescent="0.35">
      <c r="A12" s="124"/>
      <c r="B12" s="147" t="s">
        <v>139</v>
      </c>
      <c r="C12" s="28" t="str" cm="1">
        <f t="array" aca="1" ref="C12" ca="1">INDIRECT($B12&amp;"!"&amp;$B$2&amp;C$2)</f>
        <v>Neutral</v>
      </c>
      <c r="D12" s="28" t="str" cm="1">
        <f t="array" aca="1" ref="D12" ca="1">INDIRECT($B12&amp;"!"&amp;$B$2&amp;D$2)</f>
        <v>Neutral</v>
      </c>
      <c r="E12" s="28" t="str" cm="1">
        <f t="array" aca="1" ref="E12" ca="1">INDIRECT($B12&amp;"!"&amp;$B$2&amp;E$2)</f>
        <v>Minor Positive</v>
      </c>
      <c r="F12" s="28" t="str" cm="1">
        <f t="array" aca="1" ref="F12" ca="1">INDIRECT($B12&amp;"!"&amp;$B$2&amp;F$2)</f>
        <v>Neutral</v>
      </c>
      <c r="G12" s="28" t="str" cm="1">
        <f t="array" aca="1" ref="G12" ca="1">INDIRECT($B12&amp;"!"&amp;$B$2&amp;G$2)</f>
        <v>Neutral</v>
      </c>
      <c r="H12" s="28" t="str" cm="1">
        <f t="array" aca="1" ref="H12" ca="1">INDIRECT($B12&amp;"!"&amp;$B$2&amp;H$2)</f>
        <v>Neutral</v>
      </c>
      <c r="I12" s="28" t="str" cm="1">
        <f t="array" aca="1" ref="I12" ca="1">INDIRECT($B12&amp;"!"&amp;$B$2&amp;I$2)</f>
        <v>Neutral</v>
      </c>
      <c r="J12" s="28" t="str" cm="1">
        <f t="array" aca="1" ref="J12" ca="1">INDIRECT($B12&amp;"!"&amp;$B$2&amp;J$2)</f>
        <v>Neutral</v>
      </c>
      <c r="K12" s="28" t="str" cm="1">
        <f t="array" aca="1" ref="K12" ca="1">INDIRECT($B12&amp;"!"&amp;$B$2&amp;K$2)</f>
        <v>Neutral</v>
      </c>
      <c r="L12" s="28" t="str" cm="1">
        <f t="array" aca="1" ref="L12" ca="1">INDIRECT($B12&amp;"!"&amp;$B$2&amp;L$2)</f>
        <v>Neutral</v>
      </c>
      <c r="M12" s="28" t="str" cm="1">
        <f t="array" aca="1" ref="M12" ca="1">INDIRECT($B12&amp;"!"&amp;$B$2&amp;M$2)</f>
        <v>Minor Positive</v>
      </c>
      <c r="N12" s="28" t="str" cm="1">
        <f t="array" aca="1" ref="N12" ca="1">INDIRECT($B12&amp;"!"&amp;$B$2&amp;N$2)</f>
        <v>Significant Positive</v>
      </c>
      <c r="O12" s="28" t="str" cm="1">
        <f t="array" aca="1" ref="O12" ca="1">INDIRECT($B12&amp;"!"&amp;$B$2&amp;O$2)</f>
        <v>Neutral</v>
      </c>
      <c r="P12" s="28" t="str" cm="1">
        <f t="array" aca="1" ref="P12" ca="1">INDIRECT($B12&amp;"!"&amp;$B$2&amp;P$2)</f>
        <v>Neutral</v>
      </c>
      <c r="Q12" s="8"/>
      <c r="S12" s="77" t="s">
        <v>139</v>
      </c>
      <c r="T12" s="32">
        <f t="shared" ca="1" si="1"/>
        <v>0</v>
      </c>
      <c r="U12" s="32">
        <f t="shared" ca="1" si="2"/>
        <v>0</v>
      </c>
      <c r="V12" s="32" t="str">
        <f t="shared" ca="1" si="3"/>
        <v>+</v>
      </c>
      <c r="W12" s="32">
        <f t="shared" ca="1" si="4"/>
        <v>0</v>
      </c>
      <c r="X12" s="32">
        <f t="shared" ca="1" si="5"/>
        <v>0</v>
      </c>
      <c r="Y12" s="32">
        <f t="shared" ca="1" si="6"/>
        <v>0</v>
      </c>
      <c r="Z12" s="32">
        <f t="shared" ca="1" si="7"/>
        <v>0</v>
      </c>
      <c r="AA12" s="32">
        <f t="shared" ca="1" si="8"/>
        <v>0</v>
      </c>
      <c r="AB12" s="32">
        <f t="shared" ca="1" si="9"/>
        <v>0</v>
      </c>
      <c r="AC12" s="32">
        <f t="shared" ca="1" si="10"/>
        <v>0</v>
      </c>
      <c r="AD12" s="32" t="str">
        <f t="shared" ca="1" si="11"/>
        <v>+</v>
      </c>
      <c r="AE12" s="32" t="str">
        <f t="shared" ca="1" si="12"/>
        <v>+ +</v>
      </c>
      <c r="AF12" s="32">
        <f t="shared" ca="1" si="13"/>
        <v>0</v>
      </c>
      <c r="AG12" s="32">
        <f t="shared" ca="1" si="14"/>
        <v>0</v>
      </c>
    </row>
    <row r="13" spans="1:33" hidden="1" x14ac:dyDescent="0.35">
      <c r="A13" s="124"/>
      <c r="B13" s="147" t="s">
        <v>140</v>
      </c>
      <c r="C13" s="28" t="str" cm="1">
        <f t="array" aca="1" ref="C13" ca="1">INDIRECT($B13&amp;"!"&amp;$B$2&amp;C$2)</f>
        <v>Neutral</v>
      </c>
      <c r="D13" s="28" t="str" cm="1">
        <f t="array" aca="1" ref="D13" ca="1">INDIRECT($B13&amp;"!"&amp;$B$2&amp;D$2)</f>
        <v>Neutral</v>
      </c>
      <c r="E13" s="28" t="str" cm="1">
        <f t="array" aca="1" ref="E13" ca="1">INDIRECT($B13&amp;"!"&amp;$B$2&amp;E$2)</f>
        <v>Neutral</v>
      </c>
      <c r="F13" s="28" t="str" cm="1">
        <f t="array" aca="1" ref="F13" ca="1">INDIRECT($B13&amp;"!"&amp;$B$2&amp;F$2)</f>
        <v>Minor Positive</v>
      </c>
      <c r="G13" s="28" t="str" cm="1">
        <f t="array" aca="1" ref="G13" ca="1">INDIRECT($B13&amp;"!"&amp;$B$2&amp;G$2)</f>
        <v>Neutral</v>
      </c>
      <c r="H13" s="28" t="str" cm="1">
        <f t="array" aca="1" ref="H13" ca="1">INDIRECT($B13&amp;"!"&amp;$B$2&amp;H$2)</f>
        <v>Neutral</v>
      </c>
      <c r="I13" s="28" t="str" cm="1">
        <f t="array" aca="1" ref="I13" ca="1">INDIRECT($B13&amp;"!"&amp;$B$2&amp;I$2)</f>
        <v>Minor Positive</v>
      </c>
      <c r="J13" s="28" t="str" cm="1">
        <f t="array" aca="1" ref="J13" ca="1">INDIRECT($B13&amp;"!"&amp;$B$2&amp;J$2)</f>
        <v>Neutral</v>
      </c>
      <c r="K13" s="28" t="str" cm="1">
        <f t="array" aca="1" ref="K13" ca="1">INDIRECT($B13&amp;"!"&amp;$B$2&amp;K$2)</f>
        <v>Neutral</v>
      </c>
      <c r="L13" s="28" t="str" cm="1">
        <f t="array" aca="1" ref="L13" ca="1">INDIRECT($B13&amp;"!"&amp;$B$2&amp;L$2)</f>
        <v>Minor Positive</v>
      </c>
      <c r="M13" s="28" t="str" cm="1">
        <f t="array" aca="1" ref="M13" ca="1">INDIRECT($B13&amp;"!"&amp;$B$2&amp;M$2)</f>
        <v>Minor Positive</v>
      </c>
      <c r="N13" s="28" t="str" cm="1">
        <f t="array" aca="1" ref="N13" ca="1">INDIRECT($B13&amp;"!"&amp;$B$2&amp;N$2)</f>
        <v>Minor Positive</v>
      </c>
      <c r="O13" s="28" t="str" cm="1">
        <f t="array" aca="1" ref="O13" ca="1">INDIRECT($B13&amp;"!"&amp;$B$2&amp;O$2)</f>
        <v>Neutral</v>
      </c>
      <c r="P13" s="28" t="str" cm="1">
        <f t="array" aca="1" ref="P13" ca="1">INDIRECT($B13&amp;"!"&amp;$B$2&amp;P$2)</f>
        <v>Neutral</v>
      </c>
      <c r="Q13" s="8"/>
      <c r="S13" s="77" t="s">
        <v>140</v>
      </c>
      <c r="T13" s="32">
        <f t="shared" ca="1" si="1"/>
        <v>0</v>
      </c>
      <c r="U13" s="32">
        <f t="shared" ca="1" si="2"/>
        <v>0</v>
      </c>
      <c r="V13" s="32">
        <f t="shared" ca="1" si="3"/>
        <v>0</v>
      </c>
      <c r="W13" s="32" t="str">
        <f t="shared" ca="1" si="4"/>
        <v>+</v>
      </c>
      <c r="X13" s="32">
        <f t="shared" ca="1" si="5"/>
        <v>0</v>
      </c>
      <c r="Y13" s="32">
        <f t="shared" ca="1" si="6"/>
        <v>0</v>
      </c>
      <c r="Z13" s="32" t="str">
        <f t="shared" ca="1" si="7"/>
        <v>+</v>
      </c>
      <c r="AA13" s="32">
        <f t="shared" ca="1" si="8"/>
        <v>0</v>
      </c>
      <c r="AB13" s="32">
        <f t="shared" ca="1" si="9"/>
        <v>0</v>
      </c>
      <c r="AC13" s="32" t="str">
        <f t="shared" ca="1" si="10"/>
        <v>+</v>
      </c>
      <c r="AD13" s="32" t="str">
        <f t="shared" ca="1" si="11"/>
        <v>+</v>
      </c>
      <c r="AE13" s="32" t="str">
        <f t="shared" ca="1" si="12"/>
        <v>+</v>
      </c>
      <c r="AF13" s="32">
        <f t="shared" ca="1" si="13"/>
        <v>0</v>
      </c>
      <c r="AG13" s="32">
        <f t="shared" ca="1" si="14"/>
        <v>0</v>
      </c>
    </row>
    <row r="14" spans="1:33" x14ac:dyDescent="0.35">
      <c r="A14" s="124"/>
      <c r="B14" s="147" t="s">
        <v>141</v>
      </c>
      <c r="C14" s="28" t="str" cm="1">
        <f t="array" aca="1" ref="C14" ca="1">INDIRECT($B14&amp;"!"&amp;$B$2&amp;C$2)</f>
        <v>Neutral</v>
      </c>
      <c r="D14" s="28" t="str" cm="1">
        <f t="array" aca="1" ref="D14" ca="1">INDIRECT($B14&amp;"!"&amp;$B$2&amp;D$2)</f>
        <v>Neutral</v>
      </c>
      <c r="E14" s="28" t="str" cm="1">
        <f t="array" aca="1" ref="E14" ca="1">INDIRECT($B14&amp;"!"&amp;$B$2&amp;E$2)</f>
        <v>Neutral</v>
      </c>
      <c r="F14" s="28" t="str" cm="1">
        <f t="array" aca="1" ref="F14" ca="1">INDIRECT($B14&amp;"!"&amp;$B$2&amp;F$2)</f>
        <v>Uncertain</v>
      </c>
      <c r="G14" s="28" t="str" cm="1">
        <f t="array" aca="1" ref="G14" ca="1">INDIRECT($B14&amp;"!"&amp;$B$2&amp;G$2)</f>
        <v>Neutral</v>
      </c>
      <c r="H14" s="28" t="str" cm="1">
        <f t="array" aca="1" ref="H14" ca="1">INDIRECT($B14&amp;"!"&amp;$B$2&amp;H$2)</f>
        <v>Neutral</v>
      </c>
      <c r="I14" s="28" t="str" cm="1">
        <f t="array" aca="1" ref="I14" ca="1">INDIRECT($B14&amp;"!"&amp;$B$2&amp;I$2)</f>
        <v>Neutral</v>
      </c>
      <c r="J14" s="28" t="str" cm="1">
        <f t="array" aca="1" ref="J14" ca="1">INDIRECT($B14&amp;"!"&amp;$B$2&amp;J$2)</f>
        <v>Neutral</v>
      </c>
      <c r="K14" s="28" t="str" cm="1">
        <f t="array" aca="1" ref="K14" ca="1">INDIRECT($B14&amp;"!"&amp;$B$2&amp;K$2)</f>
        <v>Neutral</v>
      </c>
      <c r="L14" s="28" t="str" cm="1">
        <f t="array" aca="1" ref="L14" ca="1">INDIRECT($B14&amp;"!"&amp;$B$2&amp;L$2)</f>
        <v>Minor Negative</v>
      </c>
      <c r="M14" s="28" t="str" cm="1">
        <f t="array" aca="1" ref="M14" ca="1">INDIRECT($B14&amp;"!"&amp;$B$2&amp;M$2)</f>
        <v>Minor Negative</v>
      </c>
      <c r="N14" s="28" t="str" cm="1">
        <f t="array" aca="1" ref="N14" ca="1">INDIRECT($B14&amp;"!"&amp;$B$2&amp;N$2)</f>
        <v>Minor Negative</v>
      </c>
      <c r="O14" s="28" t="str" cm="1">
        <f t="array" aca="1" ref="O14" ca="1">INDIRECT($B14&amp;"!"&amp;$B$2&amp;O$2)</f>
        <v>Neutral</v>
      </c>
      <c r="P14" s="28" t="str" cm="1">
        <f t="array" aca="1" ref="P14" ca="1">INDIRECT($B14&amp;"!"&amp;$B$2&amp;P$2)</f>
        <v>Neutral</v>
      </c>
      <c r="Q14" s="8"/>
      <c r="S14" s="77" t="s">
        <v>141</v>
      </c>
      <c r="T14" s="32">
        <f t="shared" ca="1" si="1"/>
        <v>0</v>
      </c>
      <c r="U14" s="32">
        <f t="shared" ca="1" si="2"/>
        <v>0</v>
      </c>
      <c r="V14" s="32">
        <f t="shared" ca="1" si="3"/>
        <v>0</v>
      </c>
      <c r="W14" s="32" t="str">
        <f t="shared" ca="1" si="4"/>
        <v>?</v>
      </c>
      <c r="X14" s="32">
        <f t="shared" ca="1" si="5"/>
        <v>0</v>
      </c>
      <c r="Y14" s="32">
        <f t="shared" ca="1" si="6"/>
        <v>0</v>
      </c>
      <c r="Z14" s="32">
        <f t="shared" ca="1" si="7"/>
        <v>0</v>
      </c>
      <c r="AA14" s="32">
        <f t="shared" ca="1" si="8"/>
        <v>0</v>
      </c>
      <c r="AB14" s="32">
        <f t="shared" ca="1" si="9"/>
        <v>0</v>
      </c>
      <c r="AC14" s="32" t="str">
        <f t="shared" ca="1" si="10"/>
        <v>-</v>
      </c>
      <c r="AD14" s="32" t="str">
        <f t="shared" ca="1" si="11"/>
        <v>-</v>
      </c>
      <c r="AE14" s="32" t="str">
        <f t="shared" ca="1" si="12"/>
        <v>-</v>
      </c>
      <c r="AF14" s="32">
        <f t="shared" ca="1" si="13"/>
        <v>0</v>
      </c>
      <c r="AG14" s="32">
        <f t="shared" ca="1" si="14"/>
        <v>0</v>
      </c>
    </row>
    <row r="15" spans="1:33" hidden="1" x14ac:dyDescent="0.35">
      <c r="A15" s="124"/>
      <c r="B15" s="147" t="s">
        <v>142</v>
      </c>
      <c r="C15" s="28" t="str" cm="1">
        <f t="array" aca="1" ref="C15" ca="1">INDIRECT($B15&amp;"!"&amp;$B$2&amp;C$2)</f>
        <v>Neutral</v>
      </c>
      <c r="D15" s="28" t="str" cm="1">
        <f t="array" aca="1" ref="D15" ca="1">INDIRECT($B15&amp;"!"&amp;$B$2&amp;D$2)</f>
        <v>Neutral</v>
      </c>
      <c r="E15" s="28" t="str" cm="1">
        <f t="array" aca="1" ref="E15" ca="1">INDIRECT($B15&amp;"!"&amp;$B$2&amp;E$2)</f>
        <v>Neutral</v>
      </c>
      <c r="F15" s="28" t="str" cm="1">
        <f t="array" aca="1" ref="F15" ca="1">INDIRECT($B15&amp;"!"&amp;$B$2&amp;F$2)</f>
        <v>Minor Positive</v>
      </c>
      <c r="G15" s="28" t="str" cm="1">
        <f t="array" aca="1" ref="G15" ca="1">INDIRECT($B15&amp;"!"&amp;$B$2&amp;G$2)</f>
        <v>Neutral</v>
      </c>
      <c r="H15" s="28" t="str" cm="1">
        <f t="array" aca="1" ref="H15" ca="1">INDIRECT($B15&amp;"!"&amp;$B$2&amp;H$2)</f>
        <v>Neutral</v>
      </c>
      <c r="I15" s="28" t="str" cm="1">
        <f t="array" aca="1" ref="I15" ca="1">INDIRECT($B15&amp;"!"&amp;$B$2&amp;I$2)</f>
        <v>Minor Positive</v>
      </c>
      <c r="J15" s="28" t="str" cm="1">
        <f t="array" aca="1" ref="J15" ca="1">INDIRECT($B15&amp;"!"&amp;$B$2&amp;J$2)</f>
        <v>Neutral</v>
      </c>
      <c r="K15" s="28" t="str" cm="1">
        <f t="array" aca="1" ref="K15" ca="1">INDIRECT($B15&amp;"!"&amp;$B$2&amp;K$2)</f>
        <v>Neutral</v>
      </c>
      <c r="L15" s="28" t="str" cm="1">
        <f t="array" aca="1" ref="L15" ca="1">INDIRECT($B15&amp;"!"&amp;$B$2&amp;L$2)</f>
        <v>Minor Positive</v>
      </c>
      <c r="M15" s="28" t="str" cm="1">
        <f t="array" aca="1" ref="M15" ca="1">INDIRECT($B15&amp;"!"&amp;$B$2&amp;M$2)</f>
        <v>Neutral</v>
      </c>
      <c r="N15" s="28" t="str" cm="1">
        <f t="array" aca="1" ref="N15" ca="1">INDIRECT($B15&amp;"!"&amp;$B$2&amp;N$2)</f>
        <v>Minor Positive</v>
      </c>
      <c r="O15" s="28" t="str" cm="1">
        <f t="array" aca="1" ref="O15" ca="1">INDIRECT($B15&amp;"!"&amp;$B$2&amp;O$2)</f>
        <v>Neutral</v>
      </c>
      <c r="P15" s="28" t="str" cm="1">
        <f t="array" aca="1" ref="P15" ca="1">INDIRECT($B15&amp;"!"&amp;$B$2&amp;P$2)</f>
        <v>Neutral</v>
      </c>
      <c r="Q15" s="8"/>
      <c r="S15" s="77" t="s">
        <v>142</v>
      </c>
      <c r="T15" s="32">
        <f t="shared" ca="1" si="1"/>
        <v>0</v>
      </c>
      <c r="U15" s="32">
        <f t="shared" ca="1" si="2"/>
        <v>0</v>
      </c>
      <c r="V15" s="32">
        <f t="shared" ca="1" si="3"/>
        <v>0</v>
      </c>
      <c r="W15" s="32" t="str">
        <f t="shared" ca="1" si="4"/>
        <v>+</v>
      </c>
      <c r="X15" s="32">
        <f t="shared" ca="1" si="5"/>
        <v>0</v>
      </c>
      <c r="Y15" s="32">
        <f t="shared" ca="1" si="6"/>
        <v>0</v>
      </c>
      <c r="Z15" s="32" t="str">
        <f t="shared" ca="1" si="7"/>
        <v>+</v>
      </c>
      <c r="AA15" s="32">
        <f t="shared" ca="1" si="8"/>
        <v>0</v>
      </c>
      <c r="AB15" s="32">
        <f t="shared" ca="1" si="9"/>
        <v>0</v>
      </c>
      <c r="AC15" s="32" t="str">
        <f t="shared" ca="1" si="10"/>
        <v>+</v>
      </c>
      <c r="AD15" s="32">
        <f t="shared" ca="1" si="11"/>
        <v>0</v>
      </c>
      <c r="AE15" s="32" t="str">
        <f t="shared" ca="1" si="12"/>
        <v>+</v>
      </c>
      <c r="AF15" s="32">
        <f t="shared" ca="1" si="13"/>
        <v>0</v>
      </c>
      <c r="AG15" s="32">
        <f t="shared" ca="1" si="14"/>
        <v>0</v>
      </c>
    </row>
    <row r="16" spans="1:33" hidden="1" x14ac:dyDescent="0.35">
      <c r="A16" s="124"/>
      <c r="B16" s="147" t="s">
        <v>143</v>
      </c>
      <c r="C16" s="28" t="str" cm="1">
        <f t="array" aca="1" ref="C16" ca="1">INDIRECT($B16&amp;"!"&amp;$B$2&amp;C$2)</f>
        <v>Minor Positive</v>
      </c>
      <c r="D16" s="28" t="str" cm="1">
        <f t="array" aca="1" ref="D16" ca="1">INDIRECT($B16&amp;"!"&amp;$B$2&amp;D$2)</f>
        <v>Neutral</v>
      </c>
      <c r="E16" s="28" t="str" cm="1">
        <f t="array" aca="1" ref="E16" ca="1">INDIRECT($B16&amp;"!"&amp;$B$2&amp;E$2)</f>
        <v>Minor Positive</v>
      </c>
      <c r="F16" s="28" t="str" cm="1">
        <f t="array" aca="1" ref="F16" ca="1">INDIRECT($B16&amp;"!"&amp;$B$2&amp;F$2)</f>
        <v>Minor Positive</v>
      </c>
      <c r="G16" s="28" t="str" cm="1">
        <f t="array" aca="1" ref="G16" ca="1">INDIRECT($B16&amp;"!"&amp;$B$2&amp;G$2)</f>
        <v>Neutral</v>
      </c>
      <c r="H16" s="28" t="str" cm="1">
        <f t="array" aca="1" ref="H16" ca="1">INDIRECT($B16&amp;"!"&amp;$B$2&amp;H$2)</f>
        <v>Neutral</v>
      </c>
      <c r="I16" s="28" t="str" cm="1">
        <f t="array" aca="1" ref="I16" ca="1">INDIRECT($B16&amp;"!"&amp;$B$2&amp;I$2)</f>
        <v>Neutral</v>
      </c>
      <c r="J16" s="28" t="str" cm="1">
        <f t="array" aca="1" ref="J16" ca="1">INDIRECT($B16&amp;"!"&amp;$B$2&amp;J$2)</f>
        <v>Neutral</v>
      </c>
      <c r="K16" s="28" t="str" cm="1">
        <f t="array" aca="1" ref="K16" ca="1">INDIRECT($B16&amp;"!"&amp;$B$2&amp;K$2)</f>
        <v>Neutral</v>
      </c>
      <c r="L16" s="28" t="str" cm="1">
        <f t="array" aca="1" ref="L16" ca="1">INDIRECT($B16&amp;"!"&amp;$B$2&amp;L$2)</f>
        <v>Neutral</v>
      </c>
      <c r="M16" s="28" t="str" cm="1">
        <f t="array" aca="1" ref="M16" ca="1">INDIRECT($B16&amp;"!"&amp;$B$2&amp;M$2)</f>
        <v>Minor Positive</v>
      </c>
      <c r="N16" s="28" t="str" cm="1">
        <f t="array" aca="1" ref="N16" ca="1">INDIRECT($B16&amp;"!"&amp;$B$2&amp;N$2)</f>
        <v>Minor Positive</v>
      </c>
      <c r="O16" s="28" t="str" cm="1">
        <f t="array" aca="1" ref="O16" ca="1">INDIRECT($B16&amp;"!"&amp;$B$2&amp;O$2)</f>
        <v>Neutral</v>
      </c>
      <c r="P16" s="28" t="str" cm="1">
        <f t="array" aca="1" ref="P16" ca="1">INDIRECT($B16&amp;"!"&amp;$B$2&amp;P$2)</f>
        <v>Neutral</v>
      </c>
      <c r="Q16" s="8"/>
      <c r="S16" s="77" t="s">
        <v>143</v>
      </c>
      <c r="T16" s="32" t="str">
        <f t="shared" ca="1" si="1"/>
        <v>+</v>
      </c>
      <c r="U16" s="32">
        <f t="shared" ca="1" si="2"/>
        <v>0</v>
      </c>
      <c r="V16" s="32" t="str">
        <f t="shared" ca="1" si="3"/>
        <v>+</v>
      </c>
      <c r="W16" s="32" t="str">
        <f t="shared" ca="1" si="4"/>
        <v>+</v>
      </c>
      <c r="X16" s="32">
        <f t="shared" ca="1" si="5"/>
        <v>0</v>
      </c>
      <c r="Y16" s="32">
        <f t="shared" ca="1" si="6"/>
        <v>0</v>
      </c>
      <c r="Z16" s="32">
        <f t="shared" ca="1" si="7"/>
        <v>0</v>
      </c>
      <c r="AA16" s="32">
        <f t="shared" ca="1" si="8"/>
        <v>0</v>
      </c>
      <c r="AB16" s="32">
        <f t="shared" ca="1" si="9"/>
        <v>0</v>
      </c>
      <c r="AC16" s="32">
        <f t="shared" ca="1" si="10"/>
        <v>0</v>
      </c>
      <c r="AD16" s="32" t="str">
        <f t="shared" ca="1" si="11"/>
        <v>+</v>
      </c>
      <c r="AE16" s="32" t="str">
        <f t="shared" ca="1" si="12"/>
        <v>+</v>
      </c>
      <c r="AF16" s="32">
        <f t="shared" ca="1" si="13"/>
        <v>0</v>
      </c>
      <c r="AG16" s="32">
        <f t="shared" ca="1" si="14"/>
        <v>0</v>
      </c>
    </row>
    <row r="17" spans="1:36" hidden="1" x14ac:dyDescent="0.35">
      <c r="A17" s="124"/>
      <c r="B17" s="147" t="s">
        <v>144</v>
      </c>
      <c r="C17" s="28" t="str" cm="1">
        <f t="array" aca="1" ref="C17" ca="1">INDIRECT($B17&amp;"!"&amp;$B$2&amp;C$2)</f>
        <v>Neutral</v>
      </c>
      <c r="D17" s="28" t="str" cm="1">
        <f t="array" aca="1" ref="D17" ca="1">INDIRECT($B17&amp;"!"&amp;$B$2&amp;D$2)</f>
        <v>Neutral</v>
      </c>
      <c r="E17" s="28" t="str" cm="1">
        <f t="array" aca="1" ref="E17" ca="1">INDIRECT($B17&amp;"!"&amp;$B$2&amp;E$2)</f>
        <v>Minor Positive</v>
      </c>
      <c r="F17" s="28" t="str" cm="1">
        <f t="array" aca="1" ref="F17" ca="1">INDIRECT($B17&amp;"!"&amp;$B$2&amp;F$2)</f>
        <v>Minor Positive</v>
      </c>
      <c r="G17" s="28" t="str" cm="1">
        <f t="array" aca="1" ref="G17" ca="1">INDIRECT($B17&amp;"!"&amp;$B$2&amp;G$2)</f>
        <v>Neutral</v>
      </c>
      <c r="H17" s="28" t="str" cm="1">
        <f t="array" aca="1" ref="H17" ca="1">INDIRECT($B17&amp;"!"&amp;$B$2&amp;H$2)</f>
        <v>Neutral</v>
      </c>
      <c r="I17" s="28" t="str" cm="1">
        <f t="array" aca="1" ref="I17" ca="1">INDIRECT($B17&amp;"!"&amp;$B$2&amp;I$2)</f>
        <v>Significant Positive</v>
      </c>
      <c r="J17" s="28" t="str" cm="1">
        <f t="array" aca="1" ref="J17" ca="1">INDIRECT($B17&amp;"!"&amp;$B$2&amp;J$2)</f>
        <v>Neutral</v>
      </c>
      <c r="K17" s="28" t="str" cm="1">
        <f t="array" aca="1" ref="K17" ca="1">INDIRECT($B17&amp;"!"&amp;$B$2&amp;K$2)</f>
        <v>Neutral</v>
      </c>
      <c r="L17" s="28" t="str" cm="1">
        <f t="array" aca="1" ref="L17" ca="1">INDIRECT($B17&amp;"!"&amp;$B$2&amp;L$2)</f>
        <v>Neutral</v>
      </c>
      <c r="M17" s="28" t="str" cm="1">
        <f t="array" aca="1" ref="M17" ca="1">INDIRECT($B17&amp;"!"&amp;$B$2&amp;M$2)</f>
        <v>Minor Positive</v>
      </c>
      <c r="N17" s="28" t="str" cm="1">
        <f t="array" aca="1" ref="N17" ca="1">INDIRECT($B17&amp;"!"&amp;$B$2&amp;N$2)</f>
        <v>Minor Positive</v>
      </c>
      <c r="O17" s="28" t="str" cm="1">
        <f t="array" aca="1" ref="O17" ca="1">INDIRECT($B17&amp;"!"&amp;$B$2&amp;O$2)</f>
        <v>Neutral</v>
      </c>
      <c r="P17" s="28" t="str" cm="1">
        <f t="array" aca="1" ref="P17" ca="1">INDIRECT($B17&amp;"!"&amp;$B$2&amp;P$2)</f>
        <v>Neutral</v>
      </c>
      <c r="Q17" s="8"/>
      <c r="S17" s="77" t="s">
        <v>144</v>
      </c>
      <c r="T17" s="32">
        <f t="shared" ca="1" si="1"/>
        <v>0</v>
      </c>
      <c r="U17" s="32">
        <f t="shared" ca="1" si="2"/>
        <v>0</v>
      </c>
      <c r="V17" s="32" t="str">
        <f t="shared" ca="1" si="3"/>
        <v>+</v>
      </c>
      <c r="W17" s="32" t="str">
        <f t="shared" ca="1" si="4"/>
        <v>+</v>
      </c>
      <c r="X17" s="32">
        <f t="shared" ca="1" si="5"/>
        <v>0</v>
      </c>
      <c r="Y17" s="32">
        <f t="shared" ca="1" si="6"/>
        <v>0</v>
      </c>
      <c r="Z17" s="32" t="str">
        <f t="shared" ca="1" si="7"/>
        <v>+ +</v>
      </c>
      <c r="AA17" s="32">
        <f t="shared" ca="1" si="8"/>
        <v>0</v>
      </c>
      <c r="AB17" s="32">
        <f t="shared" ca="1" si="9"/>
        <v>0</v>
      </c>
      <c r="AC17" s="32">
        <f t="shared" ca="1" si="10"/>
        <v>0</v>
      </c>
      <c r="AD17" s="32" t="str">
        <f t="shared" ca="1" si="11"/>
        <v>+</v>
      </c>
      <c r="AE17" s="32" t="str">
        <f t="shared" ca="1" si="12"/>
        <v>+</v>
      </c>
      <c r="AF17" s="32">
        <f t="shared" ca="1" si="13"/>
        <v>0</v>
      </c>
      <c r="AG17" s="32">
        <f t="shared" ca="1" si="14"/>
        <v>0</v>
      </c>
    </row>
    <row r="18" spans="1:36" hidden="1" x14ac:dyDescent="0.35">
      <c r="A18" s="124"/>
      <c r="B18" s="147" t="s">
        <v>145</v>
      </c>
      <c r="C18" s="28" t="str" cm="1">
        <f t="array" aca="1" ref="C18" ca="1">INDIRECT($B18&amp;"!"&amp;$B$2&amp;C$2)</f>
        <v>Neutral</v>
      </c>
      <c r="D18" s="28" t="str" cm="1">
        <f t="array" aca="1" ref="D18" ca="1">INDIRECT($B18&amp;"!"&amp;$B$2&amp;D$2)</f>
        <v>Neutral</v>
      </c>
      <c r="E18" s="28" t="str" cm="1">
        <f t="array" aca="1" ref="E18" ca="1">INDIRECT($B18&amp;"!"&amp;$B$2&amp;E$2)</f>
        <v>Minor Positive</v>
      </c>
      <c r="F18" s="28" t="str" cm="1">
        <f t="array" aca="1" ref="F18" ca="1">INDIRECT($B18&amp;"!"&amp;$B$2&amp;F$2)</f>
        <v>Minor Positive</v>
      </c>
      <c r="G18" s="28" t="str" cm="1">
        <f t="array" aca="1" ref="G18" ca="1">INDIRECT($B18&amp;"!"&amp;$B$2&amp;G$2)</f>
        <v>Minor Positive</v>
      </c>
      <c r="H18" s="28" t="str" cm="1">
        <f t="array" aca="1" ref="H18" ca="1">INDIRECT($B18&amp;"!"&amp;$B$2&amp;H$2)</f>
        <v>Minor Positive</v>
      </c>
      <c r="I18" s="28" t="str" cm="1">
        <f t="array" aca="1" ref="I18" ca="1">INDIRECT($B18&amp;"!"&amp;$B$2&amp;I$2)</f>
        <v>Neutral</v>
      </c>
      <c r="J18" s="28" t="str" cm="1">
        <f t="array" aca="1" ref="J18" ca="1">INDIRECT($B18&amp;"!"&amp;$B$2&amp;J$2)</f>
        <v>Neutral</v>
      </c>
      <c r="K18" s="28" t="str" cm="1">
        <f t="array" aca="1" ref="K18" ca="1">INDIRECT($B18&amp;"!"&amp;$B$2&amp;K$2)</f>
        <v>Neutral</v>
      </c>
      <c r="L18" s="28" t="str" cm="1">
        <f t="array" aca="1" ref="L18" ca="1">INDIRECT($B18&amp;"!"&amp;$B$2&amp;L$2)</f>
        <v>Minor Positive</v>
      </c>
      <c r="M18" s="28" t="str" cm="1">
        <f t="array" aca="1" ref="M18" ca="1">INDIRECT($B18&amp;"!"&amp;$B$2&amp;M$2)</f>
        <v>Neutral</v>
      </c>
      <c r="N18" s="28" t="str" cm="1">
        <f t="array" aca="1" ref="N18" ca="1">INDIRECT($B18&amp;"!"&amp;$B$2&amp;N$2)</f>
        <v>Minor Positive</v>
      </c>
      <c r="O18" s="28" t="str" cm="1">
        <f t="array" aca="1" ref="O18" ca="1">INDIRECT($B18&amp;"!"&amp;$B$2&amp;O$2)</f>
        <v>Neutral</v>
      </c>
      <c r="P18" s="28" t="str" cm="1">
        <f t="array" aca="1" ref="P18" ca="1">INDIRECT($B18&amp;"!"&amp;$B$2&amp;P$2)</f>
        <v>Minor Positive</v>
      </c>
      <c r="Q18" s="8"/>
      <c r="S18" s="77" t="s">
        <v>145</v>
      </c>
      <c r="T18" s="32">
        <f t="shared" ca="1" si="1"/>
        <v>0</v>
      </c>
      <c r="U18" s="32">
        <f t="shared" ca="1" si="2"/>
        <v>0</v>
      </c>
      <c r="V18" s="32" t="str">
        <f t="shared" ca="1" si="3"/>
        <v>+</v>
      </c>
      <c r="W18" s="32" t="str">
        <f t="shared" ca="1" si="4"/>
        <v>+</v>
      </c>
      <c r="X18" s="32" t="str">
        <f t="shared" ca="1" si="5"/>
        <v>+</v>
      </c>
      <c r="Y18" s="32" t="str">
        <f t="shared" ca="1" si="6"/>
        <v>+</v>
      </c>
      <c r="Z18" s="32">
        <f t="shared" ca="1" si="7"/>
        <v>0</v>
      </c>
      <c r="AA18" s="32">
        <f t="shared" ca="1" si="8"/>
        <v>0</v>
      </c>
      <c r="AB18" s="32">
        <f t="shared" ca="1" si="9"/>
        <v>0</v>
      </c>
      <c r="AC18" s="32" t="str">
        <f t="shared" ca="1" si="10"/>
        <v>+</v>
      </c>
      <c r="AD18" s="32">
        <f t="shared" ca="1" si="11"/>
        <v>0</v>
      </c>
      <c r="AE18" s="32" t="str">
        <f t="shared" ca="1" si="12"/>
        <v>+</v>
      </c>
      <c r="AF18" s="32">
        <f t="shared" ca="1" si="13"/>
        <v>0</v>
      </c>
      <c r="AG18" s="32" t="str">
        <f t="shared" ca="1" si="14"/>
        <v>+</v>
      </c>
    </row>
    <row r="19" spans="1:36" x14ac:dyDescent="0.35">
      <c r="A19" s="124"/>
      <c r="B19" s="147" t="s">
        <v>146</v>
      </c>
      <c r="C19" s="28" t="str" cm="1">
        <f t="array" aca="1" ref="C19" ca="1">INDIRECT($B19&amp;"!"&amp;$B$2&amp;C$2)</f>
        <v>Neutral</v>
      </c>
      <c r="D19" s="28" t="str" cm="1">
        <f t="array" aca="1" ref="D19" ca="1">INDIRECT($B19&amp;"!"&amp;$B$2&amp;D$2)</f>
        <v>Neutral</v>
      </c>
      <c r="E19" s="28" t="str" cm="1">
        <f t="array" aca="1" ref="E19" ca="1">INDIRECT($B19&amp;"!"&amp;$B$2&amp;E$2)</f>
        <v>Neutral</v>
      </c>
      <c r="F19" s="28" t="str" cm="1">
        <f t="array" aca="1" ref="F19" ca="1">INDIRECT($B19&amp;"!"&amp;$B$2&amp;F$2)</f>
        <v>Minor Negative</v>
      </c>
      <c r="G19" s="28" t="str" cm="1">
        <f t="array" aca="1" ref="G19" ca="1">INDIRECT($B19&amp;"!"&amp;$B$2&amp;G$2)</f>
        <v>Minor Positive</v>
      </c>
      <c r="H19" s="28" t="str" cm="1">
        <f t="array" aca="1" ref="H19" ca="1">INDIRECT($B19&amp;"!"&amp;$B$2&amp;H$2)</f>
        <v>Neutral</v>
      </c>
      <c r="I19" s="28" t="str" cm="1">
        <f t="array" aca="1" ref="I19" ca="1">INDIRECT($B19&amp;"!"&amp;$B$2&amp;I$2)</f>
        <v>Neutral</v>
      </c>
      <c r="J19" s="28" t="str" cm="1">
        <f t="array" aca="1" ref="J19" ca="1">INDIRECT($B19&amp;"!"&amp;$B$2&amp;J$2)</f>
        <v>Neutral</v>
      </c>
      <c r="K19" s="28" t="str" cm="1">
        <f t="array" aca="1" ref="K19" ca="1">INDIRECT($B19&amp;"!"&amp;$B$2&amp;K$2)</f>
        <v>Neutral</v>
      </c>
      <c r="L19" s="28" t="str" cm="1">
        <f t="array" aca="1" ref="L19" ca="1">INDIRECT($B19&amp;"!"&amp;$B$2&amp;L$2)</f>
        <v>Neutral</v>
      </c>
      <c r="M19" s="28" t="str" cm="1">
        <f t="array" aca="1" ref="M19" ca="1">INDIRECT($B19&amp;"!"&amp;$B$2&amp;M$2)</f>
        <v>Neutral</v>
      </c>
      <c r="N19" s="28" t="str" cm="1">
        <f t="array" aca="1" ref="N19" ca="1">INDIRECT($B19&amp;"!"&amp;$B$2&amp;N$2)</f>
        <v>Minor Negative</v>
      </c>
      <c r="O19" s="28" t="str" cm="1">
        <f t="array" aca="1" ref="O19" ca="1">INDIRECT($B19&amp;"!"&amp;$B$2&amp;O$2)</f>
        <v>Neutral</v>
      </c>
      <c r="P19" s="28" t="str" cm="1">
        <f t="array" aca="1" ref="P19" ca="1">INDIRECT($B19&amp;"!"&amp;$B$2&amp;P$2)</f>
        <v>Neutral</v>
      </c>
      <c r="Q19" s="8"/>
      <c r="S19" s="77" t="s">
        <v>146</v>
      </c>
      <c r="T19" s="32">
        <f t="shared" ca="1" si="1"/>
        <v>0</v>
      </c>
      <c r="U19" s="32">
        <f t="shared" ca="1" si="2"/>
        <v>0</v>
      </c>
      <c r="V19" s="32">
        <f t="shared" ca="1" si="3"/>
        <v>0</v>
      </c>
      <c r="W19" s="32" t="str">
        <f t="shared" ca="1" si="4"/>
        <v>-</v>
      </c>
      <c r="X19" s="32" t="str">
        <f t="shared" ca="1" si="5"/>
        <v>+</v>
      </c>
      <c r="Y19" s="32">
        <f t="shared" ca="1" si="6"/>
        <v>0</v>
      </c>
      <c r="Z19" s="32">
        <f t="shared" ca="1" si="7"/>
        <v>0</v>
      </c>
      <c r="AA19" s="32">
        <f t="shared" ca="1" si="8"/>
        <v>0</v>
      </c>
      <c r="AB19" s="32">
        <f t="shared" ca="1" si="9"/>
        <v>0</v>
      </c>
      <c r="AC19" s="32">
        <f t="shared" ca="1" si="10"/>
        <v>0</v>
      </c>
      <c r="AD19" s="32">
        <f t="shared" ca="1" si="11"/>
        <v>0</v>
      </c>
      <c r="AE19" s="32" t="str">
        <f t="shared" ca="1" si="12"/>
        <v>-</v>
      </c>
      <c r="AF19" s="32">
        <f t="shared" ca="1" si="13"/>
        <v>0</v>
      </c>
      <c r="AG19" s="32">
        <f t="shared" ca="1" si="14"/>
        <v>0</v>
      </c>
    </row>
    <row r="20" spans="1:36" x14ac:dyDescent="0.35">
      <c r="A20" s="124"/>
      <c r="B20" s="147" t="s">
        <v>147</v>
      </c>
      <c r="C20" s="28" t="str" cm="1">
        <f t="array" aca="1" ref="C20" ca="1">INDIRECT($B20&amp;"!"&amp;$B$2&amp;C$2)</f>
        <v>Neutral</v>
      </c>
      <c r="D20" s="28" t="str" cm="1">
        <f t="array" aca="1" ref="D20" ca="1">INDIRECT($B20&amp;"!"&amp;$B$2&amp;D$2)</f>
        <v>Neutral</v>
      </c>
      <c r="E20" s="28" t="str" cm="1">
        <f t="array" aca="1" ref="E20" ca="1">INDIRECT($B20&amp;"!"&amp;$B$2&amp;E$2)</f>
        <v>Uncertain</v>
      </c>
      <c r="F20" s="28" t="str" cm="1">
        <f t="array" aca="1" ref="F20" ca="1">INDIRECT($B20&amp;"!"&amp;$B$2&amp;F$2)</f>
        <v>Minor Positive</v>
      </c>
      <c r="G20" s="28" t="str" cm="1">
        <f t="array" aca="1" ref="G20" ca="1">INDIRECT($B20&amp;"!"&amp;$B$2&amp;G$2)</f>
        <v>Uncertain</v>
      </c>
      <c r="H20" s="28" t="str" cm="1">
        <f t="array" aca="1" ref="H20" ca="1">INDIRECT($B20&amp;"!"&amp;$B$2&amp;H$2)</f>
        <v>Uncertain</v>
      </c>
      <c r="I20" s="28" t="str" cm="1">
        <f t="array" aca="1" ref="I20" ca="1">INDIRECT($B20&amp;"!"&amp;$B$2&amp;I$2)</f>
        <v>Neutral</v>
      </c>
      <c r="J20" s="28" t="str" cm="1">
        <f t="array" aca="1" ref="J20" ca="1">INDIRECT($B20&amp;"!"&amp;$B$2&amp;J$2)</f>
        <v>Neutral</v>
      </c>
      <c r="K20" s="28" t="str" cm="1">
        <f t="array" aca="1" ref="K20" ca="1">INDIRECT($B20&amp;"!"&amp;$B$2&amp;K$2)</f>
        <v>Neutral</v>
      </c>
      <c r="L20" s="28" t="str" cm="1">
        <f t="array" aca="1" ref="L20" ca="1">INDIRECT($B20&amp;"!"&amp;$B$2&amp;L$2)</f>
        <v>Minor Positive</v>
      </c>
      <c r="M20" s="28" t="str" cm="1">
        <f t="array" aca="1" ref="M20" ca="1">INDIRECT($B20&amp;"!"&amp;$B$2&amp;M$2)</f>
        <v>Neutral</v>
      </c>
      <c r="N20" s="28" t="str" cm="1">
        <f t="array" aca="1" ref="N20" ca="1">INDIRECT($B20&amp;"!"&amp;$B$2&amp;N$2)</f>
        <v>Significant Negative</v>
      </c>
      <c r="O20" s="28" t="str" cm="1">
        <f t="array" aca="1" ref="O20" ca="1">INDIRECT($B20&amp;"!"&amp;$B$2&amp;O$2)</f>
        <v>Neutral</v>
      </c>
      <c r="P20" s="28" t="str" cm="1">
        <f t="array" aca="1" ref="P20" ca="1">INDIRECT($B20&amp;"!"&amp;$B$2&amp;P$2)</f>
        <v>Minor Positive</v>
      </c>
      <c r="Q20" s="8"/>
      <c r="S20" s="77" t="s">
        <v>147</v>
      </c>
      <c r="T20" s="32">
        <f t="shared" ca="1" si="1"/>
        <v>0</v>
      </c>
      <c r="U20" s="32">
        <f t="shared" ca="1" si="2"/>
        <v>0</v>
      </c>
      <c r="V20" s="32" t="str">
        <f t="shared" ca="1" si="3"/>
        <v>?</v>
      </c>
      <c r="W20" s="32" t="str">
        <f t="shared" ca="1" si="4"/>
        <v>+</v>
      </c>
      <c r="X20" s="32" t="str">
        <f t="shared" ca="1" si="5"/>
        <v>?</v>
      </c>
      <c r="Y20" s="32" t="str">
        <f t="shared" ca="1" si="6"/>
        <v>?</v>
      </c>
      <c r="Z20" s="32">
        <f t="shared" ca="1" si="7"/>
        <v>0</v>
      </c>
      <c r="AA20" s="32">
        <f t="shared" ca="1" si="8"/>
        <v>0</v>
      </c>
      <c r="AB20" s="32">
        <f t="shared" ca="1" si="9"/>
        <v>0</v>
      </c>
      <c r="AC20" s="32" t="str">
        <f t="shared" ca="1" si="10"/>
        <v>+</v>
      </c>
      <c r="AD20" s="32">
        <f t="shared" ca="1" si="11"/>
        <v>0</v>
      </c>
      <c r="AE20" s="32" t="str">
        <f t="shared" ca="1" si="12"/>
        <v>--</v>
      </c>
      <c r="AF20" s="32">
        <f t="shared" ca="1" si="13"/>
        <v>0</v>
      </c>
      <c r="AG20" s="32" t="str">
        <f t="shared" ca="1" si="14"/>
        <v>+</v>
      </c>
    </row>
    <row r="21" spans="1:36" hidden="1" x14ac:dyDescent="0.35">
      <c r="A21" s="124"/>
      <c r="B21" s="147" t="s">
        <v>148</v>
      </c>
      <c r="C21" s="28" t="str" cm="1">
        <f t="array" aca="1" ref="C21" ca="1">INDIRECT($B21&amp;"!"&amp;$B$2&amp;C$2)</f>
        <v>Neutral</v>
      </c>
      <c r="D21" s="28" t="str" cm="1">
        <f t="array" aca="1" ref="D21" ca="1">INDIRECT($B21&amp;"!"&amp;$B$2&amp;D$2)</f>
        <v>Minor Positive</v>
      </c>
      <c r="E21" s="28" t="str" cm="1">
        <f t="array" aca="1" ref="E21" ca="1">INDIRECT($B21&amp;"!"&amp;$B$2&amp;E$2)</f>
        <v>Minor Positive</v>
      </c>
      <c r="F21" s="28" t="str" cm="1">
        <f t="array" aca="1" ref="F21" ca="1">INDIRECT($B21&amp;"!"&amp;$B$2&amp;F$2)</f>
        <v>Minor Positive</v>
      </c>
      <c r="G21" s="28" t="str" cm="1">
        <f t="array" aca="1" ref="G21" ca="1">INDIRECT($B21&amp;"!"&amp;$B$2&amp;G$2)</f>
        <v>Minor Positive</v>
      </c>
      <c r="H21" s="28" t="str" cm="1">
        <f t="array" aca="1" ref="H21" ca="1">INDIRECT($B21&amp;"!"&amp;$B$2&amp;H$2)</f>
        <v>Minor Positive</v>
      </c>
      <c r="I21" s="28" t="str" cm="1">
        <f t="array" aca="1" ref="I21" ca="1">INDIRECT($B21&amp;"!"&amp;$B$2&amp;I$2)</f>
        <v>Neutral</v>
      </c>
      <c r="J21" s="28" t="str" cm="1">
        <f t="array" aca="1" ref="J21" ca="1">INDIRECT($B21&amp;"!"&amp;$B$2&amp;J$2)</f>
        <v>Neutral</v>
      </c>
      <c r="K21" s="28" t="str" cm="1">
        <f t="array" aca="1" ref="K21" ca="1">INDIRECT($B21&amp;"!"&amp;$B$2&amp;K$2)</f>
        <v>Neutral</v>
      </c>
      <c r="L21" s="28" t="str" cm="1">
        <f t="array" aca="1" ref="L21" ca="1">INDIRECT($B21&amp;"!"&amp;$B$2&amp;L$2)</f>
        <v>Minor Positive</v>
      </c>
      <c r="M21" s="28" t="str" cm="1">
        <f t="array" aca="1" ref="M21" ca="1">INDIRECT($B21&amp;"!"&amp;$B$2&amp;M$2)</f>
        <v>Neutral</v>
      </c>
      <c r="N21" s="28" t="str" cm="1">
        <f t="array" aca="1" ref="N21" ca="1">INDIRECT($B21&amp;"!"&amp;$B$2&amp;N$2)</f>
        <v>Minor Positive</v>
      </c>
      <c r="O21" s="28" t="str" cm="1">
        <f t="array" aca="1" ref="O21" ca="1">INDIRECT($B21&amp;"!"&amp;$B$2&amp;O$2)</f>
        <v>Neutral</v>
      </c>
      <c r="P21" s="28" t="str" cm="1">
        <f t="array" aca="1" ref="P21" ca="1">INDIRECT($B21&amp;"!"&amp;$B$2&amp;P$2)</f>
        <v>Neutral</v>
      </c>
      <c r="Q21" s="8"/>
      <c r="S21" s="77" t="s">
        <v>148</v>
      </c>
      <c r="T21" s="32">
        <f t="shared" ca="1" si="1"/>
        <v>0</v>
      </c>
      <c r="U21" s="32" t="str">
        <f t="shared" ca="1" si="2"/>
        <v>+</v>
      </c>
      <c r="V21" s="32" t="str">
        <f t="shared" ca="1" si="3"/>
        <v>+</v>
      </c>
      <c r="W21" s="32" t="str">
        <f t="shared" ca="1" si="4"/>
        <v>+</v>
      </c>
      <c r="X21" s="32" t="str">
        <f t="shared" ca="1" si="5"/>
        <v>+</v>
      </c>
      <c r="Y21" s="32" t="str">
        <f t="shared" ca="1" si="6"/>
        <v>+</v>
      </c>
      <c r="Z21" s="32">
        <f t="shared" ca="1" si="7"/>
        <v>0</v>
      </c>
      <c r="AA21" s="32">
        <f t="shared" ca="1" si="8"/>
        <v>0</v>
      </c>
      <c r="AB21" s="32">
        <f t="shared" ca="1" si="9"/>
        <v>0</v>
      </c>
      <c r="AC21" s="32" t="str">
        <f t="shared" ca="1" si="10"/>
        <v>+</v>
      </c>
      <c r="AD21" s="32">
        <f t="shared" ca="1" si="11"/>
        <v>0</v>
      </c>
      <c r="AE21" s="32" t="str">
        <f t="shared" ca="1" si="12"/>
        <v>+</v>
      </c>
      <c r="AF21" s="32">
        <f t="shared" ca="1" si="13"/>
        <v>0</v>
      </c>
      <c r="AG21" s="32">
        <f t="shared" ca="1" si="14"/>
        <v>0</v>
      </c>
    </row>
    <row r="22" spans="1:36" hidden="1" x14ac:dyDescent="0.35">
      <c r="A22" s="124"/>
      <c r="B22" s="147" t="s">
        <v>149</v>
      </c>
      <c r="C22" s="28" t="str" cm="1">
        <f t="array" aca="1" ref="C22" ca="1">INDIRECT($B22&amp;"!"&amp;$B$2&amp;C$2)</f>
        <v>Minor Positive</v>
      </c>
      <c r="D22" s="28" t="str" cm="1">
        <f t="array" aca="1" ref="D22" ca="1">INDIRECT($B22&amp;"!"&amp;$B$2&amp;D$2)</f>
        <v>Neutral</v>
      </c>
      <c r="E22" s="28" t="str" cm="1">
        <f t="array" aca="1" ref="E22" ca="1">INDIRECT($B22&amp;"!"&amp;$B$2&amp;E$2)</f>
        <v>Neutral</v>
      </c>
      <c r="F22" s="28" t="str" cm="1">
        <f t="array" aca="1" ref="F22" ca="1">INDIRECT($B22&amp;"!"&amp;$B$2&amp;F$2)</f>
        <v>Neutral</v>
      </c>
      <c r="G22" s="28" t="str" cm="1">
        <f t="array" aca="1" ref="G22" ca="1">INDIRECT($B22&amp;"!"&amp;$B$2&amp;G$2)</f>
        <v>Neutral</v>
      </c>
      <c r="H22" s="28" t="str" cm="1">
        <f t="array" aca="1" ref="H22" ca="1">INDIRECT($B22&amp;"!"&amp;$B$2&amp;H$2)</f>
        <v>Neutral</v>
      </c>
      <c r="I22" s="28" t="str" cm="1">
        <f t="array" aca="1" ref="I22" ca="1">INDIRECT($B22&amp;"!"&amp;$B$2&amp;I$2)</f>
        <v>Neutral</v>
      </c>
      <c r="J22" s="28" t="str" cm="1">
        <f t="array" aca="1" ref="J22" ca="1">INDIRECT($B22&amp;"!"&amp;$B$2&amp;J$2)</f>
        <v>Neutral</v>
      </c>
      <c r="K22" s="28" t="str" cm="1">
        <f t="array" aca="1" ref="K22" ca="1">INDIRECT($B22&amp;"!"&amp;$B$2&amp;K$2)</f>
        <v>Minor Positive</v>
      </c>
      <c r="L22" s="28" t="str" cm="1">
        <f t="array" aca="1" ref="L22" ca="1">INDIRECT($B22&amp;"!"&amp;$B$2&amp;L$2)</f>
        <v>Minor Positive</v>
      </c>
      <c r="M22" s="28" t="str" cm="1">
        <f t="array" aca="1" ref="M22" ca="1">INDIRECT($B22&amp;"!"&amp;$B$2&amp;M$2)</f>
        <v>Significant Positive</v>
      </c>
      <c r="N22" s="28" t="str" cm="1">
        <f t="array" aca="1" ref="N22" ca="1">INDIRECT($B22&amp;"!"&amp;$B$2&amp;N$2)</f>
        <v>Minor Positive</v>
      </c>
      <c r="O22" s="28" t="str" cm="1">
        <f t="array" aca="1" ref="O22" ca="1">INDIRECT($B22&amp;"!"&amp;$B$2&amp;O$2)</f>
        <v>Neutral</v>
      </c>
      <c r="P22" s="28" t="str" cm="1">
        <f t="array" aca="1" ref="P22" ca="1">INDIRECT($B22&amp;"!"&amp;$B$2&amp;P$2)</f>
        <v>Neutral</v>
      </c>
      <c r="Q22" s="8"/>
      <c r="S22" s="77" t="s">
        <v>149</v>
      </c>
      <c r="T22" s="32" t="str">
        <f t="shared" ca="1" si="1"/>
        <v>+</v>
      </c>
      <c r="U22" s="32">
        <f t="shared" ca="1" si="2"/>
        <v>0</v>
      </c>
      <c r="V22" s="32">
        <f t="shared" ca="1" si="3"/>
        <v>0</v>
      </c>
      <c r="W22" s="32">
        <f t="shared" ca="1" si="4"/>
        <v>0</v>
      </c>
      <c r="X22" s="32">
        <f t="shared" ca="1" si="5"/>
        <v>0</v>
      </c>
      <c r="Y22" s="32">
        <f t="shared" ca="1" si="6"/>
        <v>0</v>
      </c>
      <c r="Z22" s="32">
        <f t="shared" ca="1" si="7"/>
        <v>0</v>
      </c>
      <c r="AA22" s="32">
        <f t="shared" ca="1" si="8"/>
        <v>0</v>
      </c>
      <c r="AB22" s="32" t="str">
        <f t="shared" ca="1" si="9"/>
        <v>+</v>
      </c>
      <c r="AC22" s="32" t="str">
        <f t="shared" ca="1" si="10"/>
        <v>+</v>
      </c>
      <c r="AD22" s="32" t="str">
        <f t="shared" ca="1" si="11"/>
        <v>+ +</v>
      </c>
      <c r="AE22" s="32" t="str">
        <f t="shared" ca="1" si="12"/>
        <v>+</v>
      </c>
      <c r="AF22" s="32">
        <f t="shared" ca="1" si="13"/>
        <v>0</v>
      </c>
      <c r="AG22" s="32">
        <f t="shared" ca="1" si="14"/>
        <v>0</v>
      </c>
    </row>
    <row r="23" spans="1:36" hidden="1" x14ac:dyDescent="0.35">
      <c r="A23" s="124"/>
      <c r="B23" s="147" t="s">
        <v>150</v>
      </c>
      <c r="C23" s="28" t="str" cm="1">
        <f t="array" aca="1" ref="C23" ca="1">INDIRECT($B23&amp;"!"&amp;$B$2&amp;C$2)</f>
        <v>Minor Positive</v>
      </c>
      <c r="D23" s="28" t="str" cm="1">
        <f t="array" aca="1" ref="D23" ca="1">INDIRECT($B23&amp;"!"&amp;$B$2&amp;D$2)</f>
        <v>Neutral</v>
      </c>
      <c r="E23" s="28" t="str" cm="1">
        <f t="array" aca="1" ref="E23" ca="1">INDIRECT($B23&amp;"!"&amp;$B$2&amp;E$2)</f>
        <v>Neutral</v>
      </c>
      <c r="F23" s="28" t="str" cm="1">
        <f t="array" aca="1" ref="F23" ca="1">INDIRECT($B23&amp;"!"&amp;$B$2&amp;F$2)</f>
        <v>Neutral</v>
      </c>
      <c r="G23" s="28" t="str" cm="1">
        <f t="array" aca="1" ref="G23" ca="1">INDIRECT($B23&amp;"!"&amp;$B$2&amp;G$2)</f>
        <v>Neutral</v>
      </c>
      <c r="H23" s="28" t="str" cm="1">
        <f t="array" aca="1" ref="H23" ca="1">INDIRECT($B23&amp;"!"&amp;$B$2&amp;H$2)</f>
        <v>Neutral</v>
      </c>
      <c r="I23" s="28" t="str" cm="1">
        <f t="array" aca="1" ref="I23" ca="1">INDIRECT($B23&amp;"!"&amp;$B$2&amp;I$2)</f>
        <v>Neutral</v>
      </c>
      <c r="J23" s="28" t="str" cm="1">
        <f t="array" aca="1" ref="J23" ca="1">INDIRECT($B23&amp;"!"&amp;$B$2&amp;J$2)</f>
        <v>Minor Positive</v>
      </c>
      <c r="K23" s="28" t="str" cm="1">
        <f t="array" aca="1" ref="K23" ca="1">INDIRECT($B23&amp;"!"&amp;$B$2&amp;K$2)</f>
        <v>Minor Positive</v>
      </c>
      <c r="L23" s="28" t="str" cm="1">
        <f t="array" aca="1" ref="L23" ca="1">INDIRECT($B23&amp;"!"&amp;$B$2&amp;L$2)</f>
        <v>Minor Positive</v>
      </c>
      <c r="M23" s="28" t="str" cm="1">
        <f t="array" aca="1" ref="M23" ca="1">INDIRECT($B23&amp;"!"&amp;$B$2&amp;M$2)</f>
        <v>Significant Positive</v>
      </c>
      <c r="N23" s="28" t="str" cm="1">
        <f t="array" aca="1" ref="N23" ca="1">INDIRECT($B23&amp;"!"&amp;$B$2&amp;N$2)</f>
        <v>Significant Positive</v>
      </c>
      <c r="O23" s="28" t="str" cm="1">
        <f t="array" aca="1" ref="O23" ca="1">INDIRECT($B23&amp;"!"&amp;$B$2&amp;O$2)</f>
        <v>Neutral</v>
      </c>
      <c r="P23" s="28" t="str" cm="1">
        <f t="array" aca="1" ref="P23" ca="1">INDIRECT($B23&amp;"!"&amp;$B$2&amp;P$2)</f>
        <v>Neutral</v>
      </c>
      <c r="Q23" s="8"/>
      <c r="S23" s="77" t="s">
        <v>150</v>
      </c>
      <c r="T23" s="32" t="str">
        <f t="shared" ca="1" si="1"/>
        <v>+</v>
      </c>
      <c r="U23" s="32">
        <f t="shared" ca="1" si="2"/>
        <v>0</v>
      </c>
      <c r="V23" s="32">
        <f t="shared" ca="1" si="3"/>
        <v>0</v>
      </c>
      <c r="W23" s="32">
        <f t="shared" ca="1" si="4"/>
        <v>0</v>
      </c>
      <c r="X23" s="32">
        <f t="shared" ca="1" si="5"/>
        <v>0</v>
      </c>
      <c r="Y23" s="32">
        <f t="shared" ca="1" si="6"/>
        <v>0</v>
      </c>
      <c r="Z23" s="32">
        <f t="shared" ca="1" si="7"/>
        <v>0</v>
      </c>
      <c r="AA23" s="32" t="str">
        <f t="shared" ca="1" si="8"/>
        <v>+</v>
      </c>
      <c r="AB23" s="32" t="str">
        <f t="shared" ca="1" si="9"/>
        <v>+</v>
      </c>
      <c r="AC23" s="32" t="str">
        <f t="shared" ca="1" si="10"/>
        <v>+</v>
      </c>
      <c r="AD23" s="32" t="str">
        <f t="shared" ca="1" si="11"/>
        <v>+ +</v>
      </c>
      <c r="AE23" s="32" t="str">
        <f t="shared" ca="1" si="12"/>
        <v>+ +</v>
      </c>
      <c r="AF23" s="32">
        <f t="shared" ca="1" si="13"/>
        <v>0</v>
      </c>
      <c r="AG23" s="32">
        <f t="shared" ca="1" si="14"/>
        <v>0</v>
      </c>
    </row>
    <row r="24" spans="1:36" hidden="1" x14ac:dyDescent="0.35">
      <c r="A24" s="124"/>
      <c r="B24" s="147" t="s">
        <v>151</v>
      </c>
      <c r="C24" s="28" t="str" cm="1">
        <f t="array" aca="1" ref="C24" ca="1">INDIRECT($B24&amp;"!"&amp;$B$2&amp;C$2)</f>
        <v>Minor Positive</v>
      </c>
      <c r="D24" s="28" t="str" cm="1">
        <f t="array" aca="1" ref="D24" ca="1">INDIRECT($B24&amp;"!"&amp;$B$2&amp;D$2)</f>
        <v>Neutral</v>
      </c>
      <c r="E24" s="28" t="str" cm="1">
        <f t="array" aca="1" ref="E24" ca="1">INDIRECT($B24&amp;"!"&amp;$B$2&amp;E$2)</f>
        <v>Neutral</v>
      </c>
      <c r="F24" s="28" t="str" cm="1">
        <f t="array" aca="1" ref="F24" ca="1">INDIRECT($B24&amp;"!"&amp;$B$2&amp;F$2)</f>
        <v>Neutral</v>
      </c>
      <c r="G24" s="28" t="str" cm="1">
        <f t="array" aca="1" ref="G24" ca="1">INDIRECT($B24&amp;"!"&amp;$B$2&amp;G$2)</f>
        <v>Minor Positive</v>
      </c>
      <c r="H24" s="28" t="str" cm="1">
        <f t="array" aca="1" ref="H24" ca="1">INDIRECT($B24&amp;"!"&amp;$B$2&amp;H$2)</f>
        <v>Neutral</v>
      </c>
      <c r="I24" s="28" t="str" cm="1">
        <f t="array" aca="1" ref="I24" ca="1">INDIRECT($B24&amp;"!"&amp;$B$2&amp;I$2)</f>
        <v>Neutral</v>
      </c>
      <c r="J24" s="28" t="str" cm="1">
        <f t="array" aca="1" ref="J24" ca="1">INDIRECT($B24&amp;"!"&amp;$B$2&amp;J$2)</f>
        <v>Neutral</v>
      </c>
      <c r="K24" s="28" t="str" cm="1">
        <f t="array" aca="1" ref="K24" ca="1">INDIRECT($B24&amp;"!"&amp;$B$2&amp;K$2)</f>
        <v>Neutral</v>
      </c>
      <c r="L24" s="28" t="str" cm="1">
        <f t="array" aca="1" ref="L24" ca="1">INDIRECT($B24&amp;"!"&amp;$B$2&amp;L$2)</f>
        <v>Neutral</v>
      </c>
      <c r="M24" s="28" t="str" cm="1">
        <f t="array" aca="1" ref="M24" ca="1">INDIRECT($B24&amp;"!"&amp;$B$2&amp;M$2)</f>
        <v>Neutral</v>
      </c>
      <c r="N24" s="28" t="str" cm="1">
        <f t="array" aca="1" ref="N24" ca="1">INDIRECT($B24&amp;"!"&amp;$B$2&amp;N$2)</f>
        <v>Neutral</v>
      </c>
      <c r="O24" s="28" t="str" cm="1">
        <f t="array" aca="1" ref="O24" ca="1">INDIRECT($B24&amp;"!"&amp;$B$2&amp;O$2)</f>
        <v>Neutral</v>
      </c>
      <c r="P24" s="28" t="str" cm="1">
        <f t="array" aca="1" ref="P24" ca="1">INDIRECT($B24&amp;"!"&amp;$B$2&amp;P$2)</f>
        <v>Neutral</v>
      </c>
      <c r="Q24" s="8"/>
      <c r="S24" s="77" t="s">
        <v>151</v>
      </c>
      <c r="T24" s="32" t="str">
        <f t="shared" ca="1" si="1"/>
        <v>+</v>
      </c>
      <c r="U24" s="32">
        <f t="shared" ca="1" si="2"/>
        <v>0</v>
      </c>
      <c r="V24" s="32">
        <f t="shared" ca="1" si="3"/>
        <v>0</v>
      </c>
      <c r="W24" s="32">
        <f t="shared" ca="1" si="4"/>
        <v>0</v>
      </c>
      <c r="X24" s="32" t="str">
        <f t="shared" ca="1" si="5"/>
        <v>+</v>
      </c>
      <c r="Y24" s="32">
        <f t="shared" ca="1" si="6"/>
        <v>0</v>
      </c>
      <c r="Z24" s="32">
        <f t="shared" ca="1" si="7"/>
        <v>0</v>
      </c>
      <c r="AA24" s="32">
        <f t="shared" ca="1" si="8"/>
        <v>0</v>
      </c>
      <c r="AB24" s="32">
        <f t="shared" ca="1" si="9"/>
        <v>0</v>
      </c>
      <c r="AC24" s="32">
        <f t="shared" ca="1" si="10"/>
        <v>0</v>
      </c>
      <c r="AD24" s="32">
        <f t="shared" ca="1" si="11"/>
        <v>0</v>
      </c>
      <c r="AE24" s="32">
        <f t="shared" ca="1" si="12"/>
        <v>0</v>
      </c>
      <c r="AF24" s="32">
        <f t="shared" ca="1" si="13"/>
        <v>0</v>
      </c>
      <c r="AG24" s="32">
        <f t="shared" ca="1" si="14"/>
        <v>0</v>
      </c>
    </row>
    <row r="25" spans="1:36" hidden="1" x14ac:dyDescent="0.35">
      <c r="A25" s="182"/>
      <c r="B25" s="147" t="s">
        <v>152</v>
      </c>
      <c r="C25" s="28" t="str" cm="1">
        <f t="array" aca="1" ref="C25" ca="1">INDIRECT($B25&amp;"!"&amp;$B$2&amp;C$2)</f>
        <v>Minor Positive</v>
      </c>
      <c r="D25" s="28" t="str" cm="1">
        <f t="array" aca="1" ref="D25" ca="1">INDIRECT($B25&amp;"!"&amp;$B$2&amp;D$2)</f>
        <v>Neutral</v>
      </c>
      <c r="E25" s="28" t="str" cm="1">
        <f t="array" aca="1" ref="E25" ca="1">INDIRECT($B25&amp;"!"&amp;$B$2&amp;E$2)</f>
        <v>Minor Positive</v>
      </c>
      <c r="F25" s="28" t="str" cm="1">
        <f t="array" aca="1" ref="F25" ca="1">INDIRECT($B25&amp;"!"&amp;$B$2&amp;F$2)</f>
        <v>Minor Positive</v>
      </c>
      <c r="G25" s="28" t="str" cm="1">
        <f t="array" aca="1" ref="G25" ca="1">INDIRECT($B25&amp;"!"&amp;$B$2&amp;G$2)</f>
        <v>Significant Positive</v>
      </c>
      <c r="H25" s="28" t="str" cm="1">
        <f t="array" aca="1" ref="H25" ca="1">INDIRECT($B25&amp;"!"&amp;$B$2&amp;H$2)</f>
        <v>Minor Positive</v>
      </c>
      <c r="I25" s="28" t="str" cm="1">
        <f t="array" aca="1" ref="I25" ca="1">INDIRECT($B25&amp;"!"&amp;$B$2&amp;I$2)</f>
        <v>Minor Negative</v>
      </c>
      <c r="J25" s="28" t="str" cm="1">
        <f t="array" aca="1" ref="J25" ca="1">INDIRECT($B25&amp;"!"&amp;$B$2&amp;J$2)</f>
        <v>Neutral</v>
      </c>
      <c r="K25" s="28" t="str" cm="1">
        <f t="array" aca="1" ref="K25" ca="1">INDIRECT($B25&amp;"!"&amp;$B$2&amp;K$2)</f>
        <v>Neutral</v>
      </c>
      <c r="L25" s="28" t="str" cm="1">
        <f t="array" aca="1" ref="L25" ca="1">INDIRECT($B25&amp;"!"&amp;$B$2&amp;L$2)</f>
        <v>Neutral</v>
      </c>
      <c r="M25" s="28" t="str" cm="1">
        <f t="array" aca="1" ref="M25" ca="1">INDIRECT($B25&amp;"!"&amp;$B$2&amp;M$2)</f>
        <v>Neutral</v>
      </c>
      <c r="N25" s="28" t="str" cm="1">
        <f t="array" aca="1" ref="N25" ca="1">INDIRECT($B25&amp;"!"&amp;$B$2&amp;N$2)</f>
        <v>Minor Negative</v>
      </c>
      <c r="O25" s="28" t="str" cm="1">
        <f t="array" aca="1" ref="O25" ca="1">INDIRECT($B25&amp;"!"&amp;$B$2&amp;O$2)</f>
        <v>Minor Positive</v>
      </c>
      <c r="P25" s="28" t="str" cm="1">
        <f t="array" aca="1" ref="P25" ca="1">INDIRECT($B25&amp;"!"&amp;$B$2&amp;P$2)</f>
        <v>Neutral</v>
      </c>
      <c r="Q25" s="8"/>
      <c r="S25" s="77" t="s">
        <v>152</v>
      </c>
      <c r="T25" s="32" t="str">
        <f t="shared" ca="1" si="1"/>
        <v>+</v>
      </c>
      <c r="U25" s="32">
        <f t="shared" ca="1" si="2"/>
        <v>0</v>
      </c>
      <c r="V25" s="32" t="str">
        <f t="shared" ca="1" si="3"/>
        <v>+</v>
      </c>
      <c r="W25" s="32" t="str">
        <f t="shared" ca="1" si="4"/>
        <v>+</v>
      </c>
      <c r="X25" s="32" t="str">
        <f t="shared" ca="1" si="5"/>
        <v>+ +</v>
      </c>
      <c r="Y25" s="32" t="str">
        <f t="shared" ca="1" si="6"/>
        <v>+</v>
      </c>
      <c r="Z25" s="32" t="str">
        <f t="shared" ca="1" si="7"/>
        <v>-</v>
      </c>
      <c r="AA25" s="32">
        <f t="shared" ca="1" si="8"/>
        <v>0</v>
      </c>
      <c r="AB25" s="32">
        <f t="shared" ca="1" si="9"/>
        <v>0</v>
      </c>
      <c r="AC25" s="32">
        <f t="shared" ca="1" si="10"/>
        <v>0</v>
      </c>
      <c r="AD25" s="32">
        <f t="shared" ca="1" si="11"/>
        <v>0</v>
      </c>
      <c r="AE25" s="32" t="str">
        <f t="shared" ca="1" si="12"/>
        <v>-</v>
      </c>
      <c r="AF25" s="32" t="str">
        <f t="shared" ca="1" si="13"/>
        <v>+</v>
      </c>
      <c r="AG25" s="32">
        <f t="shared" ca="1" si="14"/>
        <v>0</v>
      </c>
    </row>
    <row r="26" spans="1:36" x14ac:dyDescent="0.35">
      <c r="A26" s="182"/>
      <c r="B26" s="147" t="s">
        <v>153</v>
      </c>
      <c r="C26" s="28" t="str" cm="1">
        <f t="array" aca="1" ref="C26" ca="1">INDIRECT($B26&amp;"!"&amp;$B$2&amp;C$2)</f>
        <v>Uncertain</v>
      </c>
      <c r="D26" s="28" t="str" cm="1">
        <f t="array" aca="1" ref="D26" ca="1">INDIRECT($B26&amp;"!"&amp;$B$2&amp;D$2)</f>
        <v>Neutral</v>
      </c>
      <c r="E26" s="28" t="str" cm="1">
        <f t="array" aca="1" ref="E26" ca="1">INDIRECT($B26&amp;"!"&amp;$B$2&amp;E$2)</f>
        <v>Minor Positive</v>
      </c>
      <c r="F26" s="28" t="str" cm="1">
        <f t="array" aca="1" ref="F26" ca="1">INDIRECT($B26&amp;"!"&amp;$B$2&amp;F$2)</f>
        <v>Minor Positive</v>
      </c>
      <c r="G26" s="28" t="str" cm="1">
        <f t="array" aca="1" ref="G26" ca="1">INDIRECT($B26&amp;"!"&amp;$B$2&amp;G$2)</f>
        <v>Uncertain</v>
      </c>
      <c r="H26" s="28" t="str" cm="1">
        <f t="array" aca="1" ref="H26" ca="1">INDIRECT($B26&amp;"!"&amp;$B$2&amp;H$2)</f>
        <v>Uncertain</v>
      </c>
      <c r="I26" s="28" t="str" cm="1">
        <f t="array" aca="1" ref="I26" ca="1">INDIRECT($B26&amp;"!"&amp;$B$2&amp;I$2)</f>
        <v>Significant Negative</v>
      </c>
      <c r="J26" s="28" t="str" cm="1">
        <f t="array" aca="1" ref="J26" ca="1">INDIRECT($B26&amp;"!"&amp;$B$2&amp;J$2)</f>
        <v>Minor Negative</v>
      </c>
      <c r="K26" s="28" t="str" cm="1">
        <f t="array" aca="1" ref="K26" ca="1">INDIRECT($B26&amp;"!"&amp;$B$2&amp;K$2)</f>
        <v>Minor Negative</v>
      </c>
      <c r="L26" s="28" t="str" cm="1">
        <f t="array" aca="1" ref="L26" ca="1">INDIRECT($B26&amp;"!"&amp;$B$2&amp;L$2)</f>
        <v>Significant Negative</v>
      </c>
      <c r="M26" s="28" t="str" cm="1">
        <f t="array" aca="1" ref="M26" ca="1">INDIRECT($B26&amp;"!"&amp;$B$2&amp;M$2)</f>
        <v>Uncertain</v>
      </c>
      <c r="N26" s="28" t="str" cm="1">
        <f t="array" aca="1" ref="N26" ca="1">INDIRECT($B26&amp;"!"&amp;$B$2&amp;N$2)</f>
        <v>Significant Negative</v>
      </c>
      <c r="O26" s="28" t="str" cm="1">
        <f t="array" aca="1" ref="O26" ca="1">INDIRECT($B26&amp;"!"&amp;$B$2&amp;O$2)</f>
        <v>Significant Negative</v>
      </c>
      <c r="P26" s="28" t="str" cm="1">
        <f t="array" aca="1" ref="P26" ca="1">INDIRECT($B26&amp;"!"&amp;$B$2&amp;P$2)</f>
        <v>Neutral</v>
      </c>
      <c r="Q26" s="8"/>
      <c r="S26" s="77" t="s">
        <v>153</v>
      </c>
      <c r="T26" s="32" t="str">
        <f t="shared" ca="1" si="1"/>
        <v>?</v>
      </c>
      <c r="U26" s="32">
        <f t="shared" ca="1" si="2"/>
        <v>0</v>
      </c>
      <c r="V26" s="32" t="str">
        <f t="shared" ca="1" si="3"/>
        <v>+</v>
      </c>
      <c r="W26" s="32" t="str">
        <f t="shared" ca="1" si="4"/>
        <v>+</v>
      </c>
      <c r="X26" s="32" t="str">
        <f t="shared" ca="1" si="5"/>
        <v>?</v>
      </c>
      <c r="Y26" s="32" t="str">
        <f t="shared" ca="1" si="6"/>
        <v>?</v>
      </c>
      <c r="Z26" s="32" t="str">
        <f t="shared" ca="1" si="7"/>
        <v>--</v>
      </c>
      <c r="AA26" s="32" t="str">
        <f t="shared" ca="1" si="8"/>
        <v>-</v>
      </c>
      <c r="AB26" s="32" t="str">
        <f t="shared" ca="1" si="9"/>
        <v>-</v>
      </c>
      <c r="AC26" s="32" t="str">
        <f t="shared" ca="1" si="10"/>
        <v>--</v>
      </c>
      <c r="AD26" s="32" t="str">
        <f t="shared" ca="1" si="11"/>
        <v>?</v>
      </c>
      <c r="AE26" s="32" t="str">
        <f t="shared" ca="1" si="12"/>
        <v>--</v>
      </c>
      <c r="AF26" s="32" t="str">
        <f t="shared" ca="1" si="13"/>
        <v>--</v>
      </c>
      <c r="AG26" s="32">
        <f t="shared" ca="1" si="14"/>
        <v>0</v>
      </c>
      <c r="AI26" s="198" t="s">
        <v>154</v>
      </c>
      <c r="AJ26" s="191" t="s">
        <v>155</v>
      </c>
    </row>
    <row r="27" spans="1:36" x14ac:dyDescent="0.35">
      <c r="A27" s="182"/>
      <c r="B27" s="147" t="s">
        <v>156</v>
      </c>
      <c r="C27" s="28" t="str" cm="1">
        <f t="array" aca="1" ref="C27" ca="1">INDIRECT($B27&amp;"!"&amp;$B$2&amp;C$2)</f>
        <v>Minor Positive</v>
      </c>
      <c r="D27" s="28" t="str" cm="1">
        <f t="array" aca="1" ref="D27" ca="1">INDIRECT($B27&amp;"!"&amp;$B$2&amp;D$2)</f>
        <v>Neutral</v>
      </c>
      <c r="E27" s="28" t="str" cm="1">
        <f t="array" aca="1" ref="E27" ca="1">INDIRECT($B27&amp;"!"&amp;$B$2&amp;E$2)</f>
        <v>Minor Positive</v>
      </c>
      <c r="F27" s="28" t="str" cm="1">
        <f t="array" aca="1" ref="F27" ca="1">INDIRECT($B27&amp;"!"&amp;$B$2&amp;F$2)</f>
        <v>Neutral</v>
      </c>
      <c r="G27" s="28" t="str" cm="1">
        <f t="array" aca="1" ref="G27" ca="1">INDIRECT($B27&amp;"!"&amp;$B$2&amp;G$2)</f>
        <v>Significant Negative</v>
      </c>
      <c r="H27" s="28" t="str" cm="1">
        <f t="array" aca="1" ref="H27" ca="1">INDIRECT($B27&amp;"!"&amp;$B$2&amp;H$2)</f>
        <v>Minor Positive</v>
      </c>
      <c r="I27" s="28" t="str" cm="1">
        <f t="array" aca="1" ref="I27" ca="1">INDIRECT($B27&amp;"!"&amp;$B$2&amp;I$2)</f>
        <v>Minor negative</v>
      </c>
      <c r="J27" s="28" t="str" cm="1">
        <f t="array" aca="1" ref="J27" ca="1">INDIRECT($B27&amp;"!"&amp;$B$2&amp;J$2)</f>
        <v>Neutral</v>
      </c>
      <c r="K27" s="28" t="str" cm="1">
        <f t="array" aca="1" ref="K27" ca="1">INDIRECT($B27&amp;"!"&amp;$B$2&amp;K$2)</f>
        <v>Neutral</v>
      </c>
      <c r="L27" s="28" t="str" cm="1">
        <f t="array" aca="1" ref="L27" ca="1">INDIRECT($B27&amp;"!"&amp;$B$2&amp;L$2)</f>
        <v>Neutral</v>
      </c>
      <c r="M27" s="28" t="str" cm="1">
        <f t="array" aca="1" ref="M27" ca="1">INDIRECT($B27&amp;"!"&amp;$B$2&amp;M$2)</f>
        <v>Neutral</v>
      </c>
      <c r="N27" s="28" t="str" cm="1">
        <f t="array" aca="1" ref="N27" ca="1">INDIRECT($B27&amp;"!"&amp;$B$2&amp;N$2)</f>
        <v>Minor Negative</v>
      </c>
      <c r="O27" s="28" t="str" cm="1">
        <f t="array" aca="1" ref="O27" ca="1">INDIRECT($B27&amp;"!"&amp;$B$2&amp;O$2)</f>
        <v>Minor Positive</v>
      </c>
      <c r="P27" s="28" t="str" cm="1">
        <f t="array" aca="1" ref="P27" ca="1">INDIRECT($B27&amp;"!"&amp;$B$2&amp;P$2)</f>
        <v>Neutral</v>
      </c>
      <c r="Q27" s="8"/>
      <c r="S27" s="77" t="s">
        <v>156</v>
      </c>
      <c r="T27" s="32" t="str">
        <f t="shared" ca="1" si="1"/>
        <v>+</v>
      </c>
      <c r="U27" s="32">
        <f t="shared" ca="1" si="2"/>
        <v>0</v>
      </c>
      <c r="V27" s="32" t="str">
        <f t="shared" ca="1" si="3"/>
        <v>+</v>
      </c>
      <c r="W27" s="32">
        <f t="shared" ca="1" si="4"/>
        <v>0</v>
      </c>
      <c r="X27" s="32" t="str">
        <f t="shared" ca="1" si="5"/>
        <v>--</v>
      </c>
      <c r="Y27" s="32" t="str">
        <f t="shared" ca="1" si="6"/>
        <v>+</v>
      </c>
      <c r="Z27" s="32" t="str">
        <f t="shared" ca="1" si="7"/>
        <v>-</v>
      </c>
      <c r="AA27" s="32">
        <f t="shared" ca="1" si="8"/>
        <v>0</v>
      </c>
      <c r="AB27" s="32">
        <f t="shared" ca="1" si="9"/>
        <v>0</v>
      </c>
      <c r="AC27" s="32">
        <f t="shared" ca="1" si="10"/>
        <v>0</v>
      </c>
      <c r="AD27" s="32">
        <f t="shared" ca="1" si="11"/>
        <v>0</v>
      </c>
      <c r="AE27" s="32" t="str">
        <f t="shared" ca="1" si="12"/>
        <v>-</v>
      </c>
      <c r="AF27" s="32" t="str">
        <f t="shared" ca="1" si="13"/>
        <v>+</v>
      </c>
      <c r="AG27" s="32">
        <f t="shared" ca="1" si="14"/>
        <v>0</v>
      </c>
      <c r="AI27" s="198" t="s">
        <v>157</v>
      </c>
      <c r="AJ27" s="192" t="s">
        <v>88</v>
      </c>
    </row>
    <row r="28" spans="1:36" hidden="1" x14ac:dyDescent="0.35">
      <c r="A28" s="182"/>
      <c r="B28" s="147" t="s">
        <v>158</v>
      </c>
      <c r="C28" s="28" t="str" cm="1">
        <f t="array" aca="1" ref="C28" ca="1">INDIRECT($B28&amp;"!"&amp;$B$2&amp;C$2)</f>
        <v>Neutral</v>
      </c>
      <c r="D28" s="28" t="str" cm="1">
        <f t="array" aca="1" ref="D28" ca="1">INDIRECT($B28&amp;"!"&amp;$B$2&amp;D$2)</f>
        <v>Neutral</v>
      </c>
      <c r="E28" s="28" t="str" cm="1">
        <f t="array" aca="1" ref="E28" ca="1">INDIRECT($B28&amp;"!"&amp;$B$2&amp;E$2)</f>
        <v>Minor Positive</v>
      </c>
      <c r="F28" s="28" t="str" cm="1">
        <f t="array" aca="1" ref="F28" ca="1">INDIRECT($B28&amp;"!"&amp;$B$2&amp;F$2)</f>
        <v>Minor Positive</v>
      </c>
      <c r="G28" s="28" t="str" cm="1">
        <f t="array" aca="1" ref="G28" ca="1">INDIRECT($B28&amp;"!"&amp;$B$2&amp;G$2)</f>
        <v>Significant Positive</v>
      </c>
      <c r="H28" s="28" t="str" cm="1">
        <f t="array" aca="1" ref="H28" ca="1">INDIRECT($B28&amp;"!"&amp;$B$2&amp;H$2)</f>
        <v>Minor Positive</v>
      </c>
      <c r="I28" s="28" t="str" cm="1">
        <f t="array" aca="1" ref="I28" ca="1">INDIRECT($B28&amp;"!"&amp;$B$2&amp;I$2)</f>
        <v>Neutral</v>
      </c>
      <c r="J28" s="28" t="str" cm="1">
        <f t="array" aca="1" ref="J28" ca="1">INDIRECT($B28&amp;"!"&amp;$B$2&amp;J$2)</f>
        <v>Neutral</v>
      </c>
      <c r="K28" s="28" t="str" cm="1">
        <f t="array" aca="1" ref="K28" ca="1">INDIRECT($B28&amp;"!"&amp;$B$2&amp;K$2)</f>
        <v>Neutral</v>
      </c>
      <c r="L28" s="28" t="str" cm="1">
        <f t="array" aca="1" ref="L28" ca="1">INDIRECT($B28&amp;"!"&amp;$B$2&amp;L$2)</f>
        <v>Neutral</v>
      </c>
      <c r="M28" s="28" t="str" cm="1">
        <f t="array" aca="1" ref="M28" ca="1">INDIRECT($B28&amp;"!"&amp;$B$2&amp;M$2)</f>
        <v>Minor Positive</v>
      </c>
      <c r="N28" s="28" t="str" cm="1">
        <f t="array" aca="1" ref="N28" ca="1">INDIRECT($B28&amp;"!"&amp;$B$2&amp;N$2)</f>
        <v>Minor Positive</v>
      </c>
      <c r="O28" s="28" t="str" cm="1">
        <f t="array" aca="1" ref="O28" ca="1">INDIRECT($B28&amp;"!"&amp;$B$2&amp;O$2)</f>
        <v>Neutral</v>
      </c>
      <c r="P28" s="28" t="str" cm="1">
        <f t="array" aca="1" ref="P28" ca="1">INDIRECT($B28&amp;"!"&amp;$B$2&amp;P$2)</f>
        <v>Neutral</v>
      </c>
      <c r="Q28" s="8"/>
      <c r="S28" s="77" t="s">
        <v>158</v>
      </c>
      <c r="T28" s="32">
        <f t="shared" ca="1" si="1"/>
        <v>0</v>
      </c>
      <c r="U28" s="32">
        <f t="shared" ca="1" si="2"/>
        <v>0</v>
      </c>
      <c r="V28" s="32" t="str">
        <f t="shared" ca="1" si="3"/>
        <v>+</v>
      </c>
      <c r="W28" s="32" t="str">
        <f t="shared" ca="1" si="4"/>
        <v>+</v>
      </c>
      <c r="X28" s="32" t="str">
        <f t="shared" ca="1" si="5"/>
        <v>+ +</v>
      </c>
      <c r="Y28" s="32" t="str">
        <f t="shared" ca="1" si="6"/>
        <v>+</v>
      </c>
      <c r="Z28" s="32">
        <f t="shared" ca="1" si="7"/>
        <v>0</v>
      </c>
      <c r="AA28" s="32">
        <f t="shared" ca="1" si="8"/>
        <v>0</v>
      </c>
      <c r="AB28" s="32">
        <f t="shared" ca="1" si="9"/>
        <v>0</v>
      </c>
      <c r="AC28" s="32">
        <f t="shared" ca="1" si="10"/>
        <v>0</v>
      </c>
      <c r="AD28" s="32" t="str">
        <f t="shared" ca="1" si="11"/>
        <v>+</v>
      </c>
      <c r="AE28" s="32" t="str">
        <f t="shared" ca="1" si="12"/>
        <v>+</v>
      </c>
      <c r="AF28" s="32">
        <f t="shared" ca="1" si="13"/>
        <v>0</v>
      </c>
      <c r="AG28" s="32">
        <f t="shared" ca="1" si="14"/>
        <v>0</v>
      </c>
      <c r="AI28" s="199" t="s">
        <v>159</v>
      </c>
      <c r="AJ28" s="194">
        <v>0</v>
      </c>
    </row>
    <row r="29" spans="1:36" x14ac:dyDescent="0.35">
      <c r="A29" s="182"/>
      <c r="B29" s="147" t="s">
        <v>160</v>
      </c>
      <c r="C29" s="28" t="str" cm="1">
        <f t="array" aca="1" ref="C29" ca="1">INDIRECT($B29&amp;"!"&amp;$B$2&amp;C$2)</f>
        <v>Neutral</v>
      </c>
      <c r="D29" s="28" t="str" cm="1">
        <f t="array" aca="1" ref="D29" ca="1">INDIRECT($B29&amp;"!"&amp;$B$2&amp;D$2)</f>
        <v>Neutral</v>
      </c>
      <c r="E29" s="28" t="str" cm="1">
        <f t="array" aca="1" ref="E29" ca="1">INDIRECT($B29&amp;"!"&amp;$B$2&amp;E$2)</f>
        <v>Minor Positive</v>
      </c>
      <c r="F29" s="28" t="str" cm="1">
        <f t="array" aca="1" ref="F29" ca="1">INDIRECT($B29&amp;"!"&amp;$B$2&amp;F$2)</f>
        <v>Minor Positive</v>
      </c>
      <c r="G29" s="28" t="str" cm="1">
        <f t="array" aca="1" ref="G29" ca="1">INDIRECT($B29&amp;"!"&amp;$B$2&amp;G$2)</f>
        <v>Minor negative</v>
      </c>
      <c r="H29" s="28" t="str" cm="1">
        <f t="array" aca="1" ref="H29" ca="1">INDIRECT($B29&amp;"!"&amp;$B$2&amp;H$2)</f>
        <v>Minor Positive</v>
      </c>
      <c r="I29" s="28" t="str" cm="1">
        <f t="array" aca="1" ref="I29" ca="1">INDIRECT($B29&amp;"!"&amp;$B$2&amp;I$2)</f>
        <v>Neutral</v>
      </c>
      <c r="J29" s="28" t="str" cm="1">
        <f t="array" aca="1" ref="J29" ca="1">INDIRECT($B29&amp;"!"&amp;$B$2&amp;J$2)</f>
        <v>Neutral</v>
      </c>
      <c r="K29" s="28" t="str" cm="1">
        <f t="array" aca="1" ref="K29" ca="1">INDIRECT($B29&amp;"!"&amp;$B$2&amp;K$2)</f>
        <v>Neutral</v>
      </c>
      <c r="L29" s="28" t="str" cm="1">
        <f t="array" aca="1" ref="L29" ca="1">INDIRECT($B29&amp;"!"&amp;$B$2&amp;L$2)</f>
        <v>Neutral</v>
      </c>
      <c r="M29" s="28" t="str" cm="1">
        <f t="array" aca="1" ref="M29" ca="1">INDIRECT($B29&amp;"!"&amp;$B$2&amp;M$2)</f>
        <v>Minor Positive</v>
      </c>
      <c r="N29" s="28" t="str" cm="1">
        <f t="array" aca="1" ref="N29" ca="1">INDIRECT($B29&amp;"!"&amp;$B$2&amp;N$2)</f>
        <v>Minor Positive</v>
      </c>
      <c r="O29" s="28" t="str" cm="1">
        <f t="array" aca="1" ref="O29" ca="1">INDIRECT($B29&amp;"!"&amp;$B$2&amp;O$2)</f>
        <v>Neutral</v>
      </c>
      <c r="P29" s="28" t="str" cm="1">
        <f t="array" aca="1" ref="P29" ca="1">INDIRECT($B29&amp;"!"&amp;$B$2&amp;P$2)</f>
        <v>Neutral</v>
      </c>
      <c r="Q29" s="8"/>
      <c r="S29" s="77" t="s">
        <v>160</v>
      </c>
      <c r="T29" s="32">
        <f t="shared" ca="1" si="1"/>
        <v>0</v>
      </c>
      <c r="U29" s="32">
        <f t="shared" ca="1" si="2"/>
        <v>0</v>
      </c>
      <c r="V29" s="32" t="str">
        <f t="shared" ca="1" si="3"/>
        <v>+</v>
      </c>
      <c r="W29" s="32" t="str">
        <f t="shared" ca="1" si="4"/>
        <v>+</v>
      </c>
      <c r="X29" s="32" t="str">
        <f t="shared" ca="1" si="5"/>
        <v>-</v>
      </c>
      <c r="Y29" s="32" t="str">
        <f t="shared" ca="1" si="6"/>
        <v>+</v>
      </c>
      <c r="Z29" s="32">
        <f t="shared" ca="1" si="7"/>
        <v>0</v>
      </c>
      <c r="AA29" s="32">
        <f t="shared" ca="1" si="8"/>
        <v>0</v>
      </c>
      <c r="AB29" s="32">
        <f t="shared" ca="1" si="9"/>
        <v>0</v>
      </c>
      <c r="AC29" s="32">
        <f t="shared" ca="1" si="10"/>
        <v>0</v>
      </c>
      <c r="AD29" s="32" t="str">
        <f t="shared" ca="1" si="11"/>
        <v>+</v>
      </c>
      <c r="AE29" s="32" t="str">
        <f t="shared" ca="1" si="12"/>
        <v>+</v>
      </c>
      <c r="AF29" s="32">
        <f t="shared" ca="1" si="13"/>
        <v>0</v>
      </c>
      <c r="AG29" s="32">
        <f t="shared" ca="1" si="14"/>
        <v>0</v>
      </c>
      <c r="AI29" s="199" t="s">
        <v>159</v>
      </c>
      <c r="AJ29" s="195">
        <v>0</v>
      </c>
    </row>
    <row r="30" spans="1:36" x14ac:dyDescent="0.35">
      <c r="A30" s="182"/>
      <c r="B30" s="147" t="s">
        <v>161</v>
      </c>
      <c r="C30" s="28" t="str" cm="1">
        <f t="array" aca="1" ref="C30" ca="1">INDIRECT($B30&amp;"!"&amp;$B$2&amp;C$2)</f>
        <v>Neutral</v>
      </c>
      <c r="D30" s="28" t="str" cm="1">
        <f t="array" aca="1" ref="D30" ca="1">INDIRECT($B30&amp;"!"&amp;$B$2&amp;D$2)</f>
        <v>Neutral</v>
      </c>
      <c r="E30" s="28" t="str" cm="1">
        <f t="array" aca="1" ref="E30" ca="1">INDIRECT($B30&amp;"!"&amp;$B$2&amp;E$2)</f>
        <v>Minor Positive</v>
      </c>
      <c r="F30" s="28" t="str" cm="1">
        <f t="array" aca="1" ref="F30" ca="1">INDIRECT($B30&amp;"!"&amp;$B$2&amp;F$2)</f>
        <v>Minor Positive</v>
      </c>
      <c r="G30" s="28" t="str" cm="1">
        <f t="array" aca="1" ref="G30" ca="1">INDIRECT($B30&amp;"!"&amp;$B$2&amp;G$2)</f>
        <v>Minor negative</v>
      </c>
      <c r="H30" s="28" t="str" cm="1">
        <f t="array" aca="1" ref="H30" ca="1">INDIRECT($B30&amp;"!"&amp;$B$2&amp;H$2)</f>
        <v>Minor Positive</v>
      </c>
      <c r="I30" s="28" t="str" cm="1">
        <f t="array" aca="1" ref="I30" ca="1">INDIRECT($B30&amp;"!"&amp;$B$2&amp;I$2)</f>
        <v>Neutral</v>
      </c>
      <c r="J30" s="28" t="str" cm="1">
        <f t="array" aca="1" ref="J30" ca="1">INDIRECT($B30&amp;"!"&amp;$B$2&amp;J$2)</f>
        <v>Neutral</v>
      </c>
      <c r="K30" s="28" t="str" cm="1">
        <f t="array" aca="1" ref="K30" ca="1">INDIRECT($B30&amp;"!"&amp;$B$2&amp;K$2)</f>
        <v>Neutral</v>
      </c>
      <c r="L30" s="28" t="str" cm="1">
        <f t="array" aca="1" ref="L30" ca="1">INDIRECT($B30&amp;"!"&amp;$B$2&amp;L$2)</f>
        <v>Neutral</v>
      </c>
      <c r="M30" s="28" t="str" cm="1">
        <f t="array" aca="1" ref="M30" ca="1">INDIRECT($B30&amp;"!"&amp;$B$2&amp;M$2)</f>
        <v>Minor Positive</v>
      </c>
      <c r="N30" s="28" t="str" cm="1">
        <f t="array" aca="1" ref="N30" ca="1">INDIRECT($B30&amp;"!"&amp;$B$2&amp;N$2)</f>
        <v>Minor Positive</v>
      </c>
      <c r="O30" s="28" t="str" cm="1">
        <f t="array" aca="1" ref="O30" ca="1">INDIRECT($B30&amp;"!"&amp;$B$2&amp;O$2)</f>
        <v>Neutral</v>
      </c>
      <c r="P30" s="28" t="str" cm="1">
        <f t="array" aca="1" ref="P30" ca="1">INDIRECT($B30&amp;"!"&amp;$B$2&amp;P$2)</f>
        <v>Neutral</v>
      </c>
      <c r="Q30" s="8"/>
      <c r="S30" s="77" t="s">
        <v>161</v>
      </c>
      <c r="T30" s="32">
        <f t="shared" ca="1" si="1"/>
        <v>0</v>
      </c>
      <c r="U30" s="32">
        <f t="shared" ca="1" si="2"/>
        <v>0</v>
      </c>
      <c r="V30" s="32" t="str">
        <f t="shared" ca="1" si="3"/>
        <v>+</v>
      </c>
      <c r="W30" s="32" t="str">
        <f t="shared" ca="1" si="4"/>
        <v>+</v>
      </c>
      <c r="X30" s="32" t="str">
        <f t="shared" ca="1" si="5"/>
        <v>-</v>
      </c>
      <c r="Y30" s="32" t="str">
        <f t="shared" ca="1" si="6"/>
        <v>+</v>
      </c>
      <c r="Z30" s="32">
        <f t="shared" ca="1" si="7"/>
        <v>0</v>
      </c>
      <c r="AA30" s="32">
        <f t="shared" ca="1" si="8"/>
        <v>0</v>
      </c>
      <c r="AB30" s="32">
        <f t="shared" ca="1" si="9"/>
        <v>0</v>
      </c>
      <c r="AC30" s="32">
        <f t="shared" ca="1" si="10"/>
        <v>0</v>
      </c>
      <c r="AD30" s="32" t="str">
        <f t="shared" ca="1" si="11"/>
        <v>+</v>
      </c>
      <c r="AE30" s="32" t="str">
        <f t="shared" ca="1" si="12"/>
        <v>+</v>
      </c>
      <c r="AF30" s="32">
        <f t="shared" ca="1" si="13"/>
        <v>0</v>
      </c>
      <c r="AG30" s="32">
        <f t="shared" ca="1" si="14"/>
        <v>0</v>
      </c>
      <c r="AI30" s="199" t="s">
        <v>162</v>
      </c>
      <c r="AJ30" s="193" t="s">
        <v>104</v>
      </c>
    </row>
    <row r="31" spans="1:36" x14ac:dyDescent="0.35">
      <c r="A31" s="182"/>
      <c r="B31" s="147" t="s">
        <v>163</v>
      </c>
      <c r="C31" s="28" t="str" cm="1">
        <f t="array" aca="1" ref="C31" ca="1">INDIRECT($B31&amp;"!"&amp;$B$2&amp;C$2)</f>
        <v>Neutral</v>
      </c>
      <c r="D31" s="28" t="str" cm="1">
        <f t="array" aca="1" ref="D31" ca="1">INDIRECT($B31&amp;"!"&amp;$B$2&amp;D$2)</f>
        <v>Neutral</v>
      </c>
      <c r="E31" s="28" t="str" cm="1">
        <f t="array" aca="1" ref="E31" ca="1">INDIRECT($B31&amp;"!"&amp;$B$2&amp;E$2)</f>
        <v>Minor Positive</v>
      </c>
      <c r="F31" s="28" t="str" cm="1">
        <f t="array" aca="1" ref="F31" ca="1">INDIRECT($B31&amp;"!"&amp;$B$2&amp;F$2)</f>
        <v>Minor Positive</v>
      </c>
      <c r="G31" s="28" t="str" cm="1">
        <f t="array" aca="1" ref="G31" ca="1">INDIRECT($B31&amp;"!"&amp;$B$2&amp;G$2)</f>
        <v>Uncertain</v>
      </c>
      <c r="H31" s="28" t="str" cm="1">
        <f t="array" aca="1" ref="H31" ca="1">INDIRECT($B31&amp;"!"&amp;$B$2&amp;H$2)</f>
        <v>Minor Positive</v>
      </c>
      <c r="I31" s="28" t="str" cm="1">
        <f t="array" aca="1" ref="I31" ca="1">INDIRECT($B31&amp;"!"&amp;$B$2&amp;I$2)</f>
        <v>Neutral</v>
      </c>
      <c r="J31" s="28" t="str" cm="1">
        <f t="array" aca="1" ref="J31" ca="1">INDIRECT($B31&amp;"!"&amp;$B$2&amp;J$2)</f>
        <v>Neutral</v>
      </c>
      <c r="K31" s="28" t="str" cm="1">
        <f t="array" aca="1" ref="K31" ca="1">INDIRECT($B31&amp;"!"&amp;$B$2&amp;K$2)</f>
        <v>Neutral</v>
      </c>
      <c r="L31" s="28" t="str" cm="1">
        <f t="array" aca="1" ref="L31" ca="1">INDIRECT($B31&amp;"!"&amp;$B$2&amp;L$2)</f>
        <v>Neutral</v>
      </c>
      <c r="M31" s="28" t="str" cm="1">
        <f t="array" aca="1" ref="M31" ca="1">INDIRECT($B31&amp;"!"&amp;$B$2&amp;M$2)</f>
        <v>Minor Positive</v>
      </c>
      <c r="N31" s="28" t="str" cm="1">
        <f t="array" aca="1" ref="N31" ca="1">INDIRECT($B31&amp;"!"&amp;$B$2&amp;N$2)</f>
        <v>Minor Positive</v>
      </c>
      <c r="O31" s="28" t="str" cm="1">
        <f t="array" aca="1" ref="O31" ca="1">INDIRECT($B31&amp;"!"&amp;$B$2&amp;O$2)</f>
        <v>Neutral</v>
      </c>
      <c r="P31" s="28" t="str" cm="1">
        <f t="array" aca="1" ref="P31" ca="1">INDIRECT($B31&amp;"!"&amp;$B$2&amp;P$2)</f>
        <v>Neutral</v>
      </c>
      <c r="Q31" s="8"/>
      <c r="S31" s="77" t="s">
        <v>163</v>
      </c>
      <c r="T31" s="32">
        <f t="shared" ca="1" si="1"/>
        <v>0</v>
      </c>
      <c r="U31" s="32">
        <f t="shared" ca="1" si="2"/>
        <v>0</v>
      </c>
      <c r="V31" s="32" t="str">
        <f t="shared" ca="1" si="3"/>
        <v>+</v>
      </c>
      <c r="W31" s="32" t="str">
        <f t="shared" ca="1" si="4"/>
        <v>+</v>
      </c>
      <c r="X31" s="32" t="str">
        <f t="shared" ca="1" si="5"/>
        <v>?</v>
      </c>
      <c r="Y31" s="32" t="str">
        <f t="shared" ca="1" si="6"/>
        <v>+</v>
      </c>
      <c r="Z31" s="32">
        <f t="shared" ca="1" si="7"/>
        <v>0</v>
      </c>
      <c r="AA31" s="32">
        <f t="shared" ca="1" si="8"/>
        <v>0</v>
      </c>
      <c r="AB31" s="32">
        <f t="shared" ca="1" si="9"/>
        <v>0</v>
      </c>
      <c r="AC31" s="32">
        <f t="shared" ca="1" si="10"/>
        <v>0</v>
      </c>
      <c r="AD31" s="32" t="str">
        <f t="shared" ca="1" si="11"/>
        <v>+</v>
      </c>
      <c r="AE31" s="32" t="str">
        <f t="shared" ca="1" si="12"/>
        <v>+</v>
      </c>
      <c r="AF31" s="32">
        <f t="shared" ca="1" si="13"/>
        <v>0</v>
      </c>
      <c r="AG31" s="32">
        <f t="shared" ca="1" si="14"/>
        <v>0</v>
      </c>
      <c r="AI31" s="199" t="s">
        <v>164</v>
      </c>
      <c r="AJ31" s="196" t="s">
        <v>108</v>
      </c>
    </row>
    <row r="32" spans="1:36" x14ac:dyDescent="0.35">
      <c r="A32" s="182"/>
      <c r="B32" s="147" t="s">
        <v>165</v>
      </c>
      <c r="C32" s="28" t="str" cm="1">
        <f t="array" aca="1" ref="C32" ca="1">INDIRECT($B32&amp;"!"&amp;$B$2&amp;C$2)</f>
        <v>Neutral</v>
      </c>
      <c r="D32" s="28" t="str" cm="1">
        <f t="array" aca="1" ref="D32" ca="1">INDIRECT($B32&amp;"!"&amp;$B$2&amp;D$2)</f>
        <v>Neutral</v>
      </c>
      <c r="E32" s="28" t="str" cm="1">
        <f t="array" aca="1" ref="E32" ca="1">INDIRECT($B32&amp;"!"&amp;$B$2&amp;E$2)</f>
        <v>Minor Positive</v>
      </c>
      <c r="F32" s="28" t="str" cm="1">
        <f t="array" aca="1" ref="F32" ca="1">INDIRECT($B32&amp;"!"&amp;$B$2&amp;F$2)</f>
        <v>Minor Positive</v>
      </c>
      <c r="G32" s="28" t="str" cm="1">
        <f t="array" aca="1" ref="G32" ca="1">INDIRECT($B32&amp;"!"&amp;$B$2&amp;G$2)</f>
        <v>Uncertain</v>
      </c>
      <c r="H32" s="28" t="str" cm="1">
        <f t="array" aca="1" ref="H32" ca="1">INDIRECT($B32&amp;"!"&amp;$B$2&amp;H$2)</f>
        <v>Minor Positive</v>
      </c>
      <c r="I32" s="28" t="str" cm="1">
        <f t="array" aca="1" ref="I32" ca="1">INDIRECT($B32&amp;"!"&amp;$B$2&amp;I$2)</f>
        <v>Neutral</v>
      </c>
      <c r="J32" s="28" t="str" cm="1">
        <f t="array" aca="1" ref="J32" ca="1">INDIRECT($B32&amp;"!"&amp;$B$2&amp;J$2)</f>
        <v>Neutral</v>
      </c>
      <c r="K32" s="28" t="str" cm="1">
        <f t="array" aca="1" ref="K32" ca="1">INDIRECT($B32&amp;"!"&amp;$B$2&amp;K$2)</f>
        <v>Neutral</v>
      </c>
      <c r="L32" s="28" t="str" cm="1">
        <f t="array" aca="1" ref="L32" ca="1">INDIRECT($B32&amp;"!"&amp;$B$2&amp;L$2)</f>
        <v>Neutral</v>
      </c>
      <c r="M32" s="28" t="str" cm="1">
        <f t="array" aca="1" ref="M32" ca="1">INDIRECT($B32&amp;"!"&amp;$B$2&amp;M$2)</f>
        <v>Minor Positive</v>
      </c>
      <c r="N32" s="28" t="str" cm="1">
        <f t="array" aca="1" ref="N32" ca="1">INDIRECT($B32&amp;"!"&amp;$B$2&amp;N$2)</f>
        <v>Minor Positive</v>
      </c>
      <c r="O32" s="28" t="str" cm="1">
        <f t="array" aca="1" ref="O32" ca="1">INDIRECT($B32&amp;"!"&amp;$B$2&amp;O$2)</f>
        <v>Neutral</v>
      </c>
      <c r="P32" s="28" t="str" cm="1">
        <f t="array" aca="1" ref="P32" ca="1">INDIRECT($B32&amp;"!"&amp;$B$2&amp;P$2)</f>
        <v>Neutral</v>
      </c>
      <c r="Q32" s="8"/>
      <c r="S32" s="77" t="s">
        <v>165</v>
      </c>
      <c r="T32" s="32">
        <f t="shared" ca="1" si="1"/>
        <v>0</v>
      </c>
      <c r="U32" s="32">
        <f t="shared" ca="1" si="2"/>
        <v>0</v>
      </c>
      <c r="V32" s="32" t="str">
        <f t="shared" ca="1" si="3"/>
        <v>+</v>
      </c>
      <c r="W32" s="32" t="str">
        <f t="shared" ca="1" si="4"/>
        <v>+</v>
      </c>
      <c r="X32" s="32" t="str">
        <f t="shared" ca="1" si="5"/>
        <v>?</v>
      </c>
      <c r="Y32" s="32" t="str">
        <f t="shared" ca="1" si="6"/>
        <v>+</v>
      </c>
      <c r="Z32" s="32">
        <f t="shared" ca="1" si="7"/>
        <v>0</v>
      </c>
      <c r="AA32" s="32">
        <f t="shared" ca="1" si="8"/>
        <v>0</v>
      </c>
      <c r="AB32" s="32">
        <f t="shared" ca="1" si="9"/>
        <v>0</v>
      </c>
      <c r="AC32" s="32">
        <f t="shared" ca="1" si="10"/>
        <v>0</v>
      </c>
      <c r="AD32" s="32" t="str">
        <f t="shared" ca="1" si="11"/>
        <v>+</v>
      </c>
      <c r="AE32" s="32" t="str">
        <f t="shared" ca="1" si="12"/>
        <v>+</v>
      </c>
      <c r="AF32" s="32">
        <f t="shared" ca="1" si="13"/>
        <v>0</v>
      </c>
      <c r="AG32" s="32">
        <f t="shared" ca="1" si="14"/>
        <v>0</v>
      </c>
      <c r="AI32" s="199" t="s">
        <v>166</v>
      </c>
      <c r="AJ32" s="197" t="s">
        <v>167</v>
      </c>
    </row>
    <row r="33" spans="1:36" hidden="1" x14ac:dyDescent="0.35">
      <c r="A33" s="182"/>
      <c r="B33" s="147" t="s">
        <v>168</v>
      </c>
      <c r="C33" s="28" t="str" cm="1">
        <f t="array" aca="1" ref="C33" ca="1">INDIRECT($B33&amp;"!"&amp;$B$2&amp;C$2)</f>
        <v>Neutral</v>
      </c>
      <c r="D33" s="28" t="str" cm="1">
        <f t="array" aca="1" ref="D33" ca="1">INDIRECT($B33&amp;"!"&amp;$B$2&amp;D$2)</f>
        <v>Neutral</v>
      </c>
      <c r="E33" s="28" t="str" cm="1">
        <f t="array" aca="1" ref="E33" ca="1">INDIRECT($B33&amp;"!"&amp;$B$2&amp;E$2)</f>
        <v>Minor Positive</v>
      </c>
      <c r="F33" s="28" t="str" cm="1">
        <f t="array" aca="1" ref="F33" ca="1">INDIRECT($B33&amp;"!"&amp;$B$2&amp;F$2)</f>
        <v>Minor Positive</v>
      </c>
      <c r="G33" s="28" t="str" cm="1">
        <f t="array" aca="1" ref="G33" ca="1">INDIRECT($B33&amp;"!"&amp;$B$2&amp;G$2)</f>
        <v>Significant Positive</v>
      </c>
      <c r="H33" s="28" t="str" cm="1">
        <f t="array" aca="1" ref="H33" ca="1">INDIRECT($B33&amp;"!"&amp;$B$2&amp;H$2)</f>
        <v>Minor Positive</v>
      </c>
      <c r="I33" s="28" t="str" cm="1">
        <f t="array" aca="1" ref="I33" ca="1">INDIRECT($B33&amp;"!"&amp;$B$2&amp;I$2)</f>
        <v>Minor Positive</v>
      </c>
      <c r="J33" s="28" t="str" cm="1">
        <f t="array" aca="1" ref="J33" ca="1">INDIRECT($B33&amp;"!"&amp;$B$2&amp;J$2)</f>
        <v>Minor Positive</v>
      </c>
      <c r="K33" s="28" t="str" cm="1">
        <f t="array" aca="1" ref="K33" ca="1">INDIRECT($B33&amp;"!"&amp;$B$2&amp;K$2)</f>
        <v>Neutral</v>
      </c>
      <c r="L33" s="28" t="str" cm="1">
        <f t="array" aca="1" ref="L33" ca="1">INDIRECT($B33&amp;"!"&amp;$B$2&amp;L$2)</f>
        <v>Neutral</v>
      </c>
      <c r="M33" s="28" t="str" cm="1">
        <f t="array" aca="1" ref="M33" ca="1">INDIRECT($B33&amp;"!"&amp;$B$2&amp;M$2)</f>
        <v>Minor Positive</v>
      </c>
      <c r="N33" s="28" t="str" cm="1">
        <f t="array" aca="1" ref="N33" ca="1">INDIRECT($B33&amp;"!"&amp;$B$2&amp;N$2)</f>
        <v>Minor Positive</v>
      </c>
      <c r="O33" s="28" t="str" cm="1">
        <f t="array" aca="1" ref="O33" ca="1">INDIRECT($B33&amp;"!"&amp;$B$2&amp;O$2)</f>
        <v>Minor Positive</v>
      </c>
      <c r="P33" s="28" t="str" cm="1">
        <f t="array" aca="1" ref="P33" ca="1">INDIRECT($B33&amp;"!"&amp;$B$2&amp;P$2)</f>
        <v>Minor Positive</v>
      </c>
      <c r="Q33" s="8"/>
      <c r="S33" s="77" t="s">
        <v>168</v>
      </c>
      <c r="T33" s="32">
        <f t="shared" ca="1" si="1"/>
        <v>0</v>
      </c>
      <c r="U33" s="32">
        <f t="shared" ca="1" si="2"/>
        <v>0</v>
      </c>
      <c r="V33" s="32" t="str">
        <f t="shared" ca="1" si="3"/>
        <v>+</v>
      </c>
      <c r="W33" s="32" t="str">
        <f t="shared" ca="1" si="4"/>
        <v>+</v>
      </c>
      <c r="X33" s="32" t="str">
        <f t="shared" ca="1" si="5"/>
        <v>+ +</v>
      </c>
      <c r="Y33" s="32" t="str">
        <f t="shared" ca="1" si="6"/>
        <v>+</v>
      </c>
      <c r="Z33" s="32" t="str">
        <f t="shared" ca="1" si="7"/>
        <v>+</v>
      </c>
      <c r="AA33" s="32" t="str">
        <f t="shared" ca="1" si="8"/>
        <v>+</v>
      </c>
      <c r="AB33" s="32">
        <f t="shared" ca="1" si="9"/>
        <v>0</v>
      </c>
      <c r="AC33" s="32">
        <f t="shared" ca="1" si="10"/>
        <v>0</v>
      </c>
      <c r="AD33" s="32" t="str">
        <f t="shared" ca="1" si="11"/>
        <v>+</v>
      </c>
      <c r="AE33" s="32" t="str">
        <f t="shared" ca="1" si="12"/>
        <v>+</v>
      </c>
      <c r="AF33" s="32" t="str">
        <f t="shared" ca="1" si="13"/>
        <v>+</v>
      </c>
      <c r="AG33" s="32" t="str">
        <f t="shared" ca="1" si="14"/>
        <v>+</v>
      </c>
    </row>
    <row r="34" spans="1:36" x14ac:dyDescent="0.35">
      <c r="A34" s="182"/>
      <c r="B34" s="147" t="s">
        <v>169</v>
      </c>
      <c r="C34" s="28" t="str" cm="1">
        <f t="array" aca="1" ref="C34" ca="1">INDIRECT($B34&amp;"!"&amp;$B$2&amp;C$2)</f>
        <v>Neutral</v>
      </c>
      <c r="D34" s="28" t="str" cm="1">
        <f t="array" aca="1" ref="D34" ca="1">INDIRECT($B34&amp;"!"&amp;$B$2&amp;D$2)</f>
        <v>Neutral</v>
      </c>
      <c r="E34" s="28" t="str" cm="1">
        <f t="array" aca="1" ref="E34" ca="1">INDIRECT($B34&amp;"!"&amp;$B$2&amp;E$2)</f>
        <v>Neutral</v>
      </c>
      <c r="F34" s="28" t="str" cm="1">
        <f t="array" aca="1" ref="F34" ca="1">INDIRECT($B34&amp;"!"&amp;$B$2&amp;F$2)</f>
        <v>Minor Positive</v>
      </c>
      <c r="G34" s="28" t="str" cm="1">
        <f t="array" aca="1" ref="G34" ca="1">INDIRECT($B34&amp;"!"&amp;$B$2&amp;G$2)</f>
        <v>Uncertain</v>
      </c>
      <c r="H34" s="28" t="str" cm="1">
        <f t="array" aca="1" ref="H34" ca="1">INDIRECT($B34&amp;"!"&amp;$B$2&amp;H$2)</f>
        <v>Neutral</v>
      </c>
      <c r="I34" s="28" t="str" cm="1">
        <f t="array" aca="1" ref="I34" ca="1">INDIRECT($B34&amp;"!"&amp;$B$2&amp;I$2)</f>
        <v>Minor Positive</v>
      </c>
      <c r="J34" s="28" t="str" cm="1">
        <f t="array" aca="1" ref="J34" ca="1">INDIRECT($B34&amp;"!"&amp;$B$2&amp;J$2)</f>
        <v>Neutral</v>
      </c>
      <c r="K34" s="28" t="str" cm="1">
        <f t="array" aca="1" ref="K34" ca="1">INDIRECT($B34&amp;"!"&amp;$B$2&amp;K$2)</f>
        <v>Neutral</v>
      </c>
      <c r="L34" s="28" t="str" cm="1">
        <f t="array" aca="1" ref="L34" ca="1">INDIRECT($B34&amp;"!"&amp;$B$2&amp;L$2)</f>
        <v>Neutral</v>
      </c>
      <c r="M34" s="28" t="str" cm="1">
        <f t="array" aca="1" ref="M34" ca="1">INDIRECT($B34&amp;"!"&amp;$B$2&amp;M$2)</f>
        <v>Neutral</v>
      </c>
      <c r="N34" s="28" t="str" cm="1">
        <f t="array" aca="1" ref="N34" ca="1">INDIRECT($B34&amp;"!"&amp;$B$2&amp;N$2)</f>
        <v>Neutral</v>
      </c>
      <c r="O34" s="28" t="str" cm="1">
        <f t="array" aca="1" ref="O34" ca="1">INDIRECT($B34&amp;"!"&amp;$B$2&amp;O$2)</f>
        <v>Minor Positive</v>
      </c>
      <c r="P34" s="28" t="str" cm="1">
        <f t="array" aca="1" ref="P34" ca="1">INDIRECT($B34&amp;"!"&amp;$B$2&amp;P$2)</f>
        <v>Minor Positive</v>
      </c>
      <c r="Q34" s="8"/>
      <c r="S34" s="77" t="s">
        <v>170</v>
      </c>
      <c r="T34" s="32">
        <f t="shared" ca="1" si="1"/>
        <v>0</v>
      </c>
      <c r="U34" s="32">
        <f t="shared" ca="1" si="2"/>
        <v>0</v>
      </c>
      <c r="V34" s="32">
        <f t="shared" ca="1" si="3"/>
        <v>0</v>
      </c>
      <c r="W34" s="32" t="str">
        <f t="shared" ca="1" si="4"/>
        <v>+</v>
      </c>
      <c r="X34" s="32" t="str">
        <f t="shared" ca="1" si="5"/>
        <v>?</v>
      </c>
      <c r="Y34" s="32">
        <f t="shared" ca="1" si="6"/>
        <v>0</v>
      </c>
      <c r="Z34" s="32" t="str">
        <f t="shared" ca="1" si="7"/>
        <v>+</v>
      </c>
      <c r="AA34" s="32">
        <f t="shared" ca="1" si="8"/>
        <v>0</v>
      </c>
      <c r="AB34" s="32">
        <f t="shared" ca="1" si="9"/>
        <v>0</v>
      </c>
      <c r="AC34" s="32">
        <f t="shared" ca="1" si="10"/>
        <v>0</v>
      </c>
      <c r="AD34" s="32">
        <f t="shared" ca="1" si="11"/>
        <v>0</v>
      </c>
      <c r="AE34" s="32">
        <f t="shared" ca="1" si="12"/>
        <v>0</v>
      </c>
      <c r="AF34" s="32" t="str">
        <f t="shared" ca="1" si="13"/>
        <v>+</v>
      </c>
      <c r="AG34" s="32" t="str">
        <f t="shared" ca="1" si="14"/>
        <v>+</v>
      </c>
    </row>
    <row r="35" spans="1:36" x14ac:dyDescent="0.35">
      <c r="A35" s="182"/>
      <c r="B35" s="147" t="s">
        <v>171</v>
      </c>
      <c r="C35" s="28" t="str" cm="1">
        <f t="array" aca="1" ref="C35" ca="1">INDIRECT($B35&amp;"!"&amp;$B$2&amp;C$2)</f>
        <v>Neutral</v>
      </c>
      <c r="D35" s="28" t="str" cm="1">
        <f t="array" aca="1" ref="D35" ca="1">INDIRECT($B35&amp;"!"&amp;$B$2&amp;D$2)</f>
        <v>Neutral</v>
      </c>
      <c r="E35" s="28" t="str" cm="1">
        <f t="array" aca="1" ref="E35" ca="1">INDIRECT($B35&amp;"!"&amp;$B$2&amp;E$2)</f>
        <v>Minor Positive</v>
      </c>
      <c r="F35" s="28" t="str" cm="1">
        <f t="array" aca="1" ref="F35" ca="1">INDIRECT($B35&amp;"!"&amp;$B$2&amp;F$2)</f>
        <v>Uncertain</v>
      </c>
      <c r="G35" s="28" t="str" cm="1">
        <f t="array" aca="1" ref="G35" ca="1">INDIRECT($B35&amp;"!"&amp;$B$2&amp;G$2)</f>
        <v>Uncertain</v>
      </c>
      <c r="H35" s="28" t="str" cm="1">
        <f t="array" aca="1" ref="H35" ca="1">INDIRECT($B35&amp;"!"&amp;$B$2&amp;H$2)</f>
        <v>Minor Positive</v>
      </c>
      <c r="I35" s="28" t="str" cm="1">
        <f t="array" aca="1" ref="I35" ca="1">INDIRECT($B35&amp;"!"&amp;$B$2&amp;I$2)</f>
        <v>Minor Positive</v>
      </c>
      <c r="J35" s="28" t="str" cm="1">
        <f t="array" aca="1" ref="J35" ca="1">INDIRECT($B35&amp;"!"&amp;$B$2&amp;J$2)</f>
        <v>Minor Positive</v>
      </c>
      <c r="K35" s="28" t="str" cm="1">
        <f t="array" aca="1" ref="K35" ca="1">INDIRECT($B35&amp;"!"&amp;$B$2&amp;K$2)</f>
        <v>Neutral</v>
      </c>
      <c r="L35" s="28" t="str" cm="1">
        <f t="array" aca="1" ref="L35" ca="1">INDIRECT($B35&amp;"!"&amp;$B$2&amp;L$2)</f>
        <v>Neutral</v>
      </c>
      <c r="M35" s="28" t="str" cm="1">
        <f t="array" aca="1" ref="M35" ca="1">INDIRECT($B35&amp;"!"&amp;$B$2&amp;M$2)</f>
        <v>Minor Positive</v>
      </c>
      <c r="N35" s="28" t="str" cm="1">
        <f t="array" aca="1" ref="N35" ca="1">INDIRECT($B35&amp;"!"&amp;$B$2&amp;N$2)</f>
        <v>Uncertain</v>
      </c>
      <c r="O35" s="28" t="str" cm="1">
        <f t="array" aca="1" ref="O35" ca="1">INDIRECT($B35&amp;"!"&amp;$B$2&amp;O$2)</f>
        <v>Minor Positive</v>
      </c>
      <c r="P35" s="28" t="str" cm="1">
        <f t="array" aca="1" ref="P35" ca="1">INDIRECT($B35&amp;"!"&amp;$B$2&amp;P$2)</f>
        <v>Minor Positive</v>
      </c>
      <c r="Q35" s="8"/>
      <c r="S35" s="77" t="s">
        <v>171</v>
      </c>
      <c r="T35" s="32">
        <f t="shared" ca="1" si="1"/>
        <v>0</v>
      </c>
      <c r="U35" s="32">
        <f t="shared" ca="1" si="2"/>
        <v>0</v>
      </c>
      <c r="V35" s="32" t="str">
        <f t="shared" ca="1" si="3"/>
        <v>+</v>
      </c>
      <c r="W35" s="32" t="str">
        <f t="shared" ca="1" si="4"/>
        <v>?</v>
      </c>
      <c r="X35" s="32" t="str">
        <f t="shared" ca="1" si="5"/>
        <v>?</v>
      </c>
      <c r="Y35" s="32" t="str">
        <f t="shared" ca="1" si="6"/>
        <v>+</v>
      </c>
      <c r="Z35" s="32" t="str">
        <f t="shared" ca="1" si="7"/>
        <v>+</v>
      </c>
      <c r="AA35" s="32" t="str">
        <f t="shared" ca="1" si="8"/>
        <v>+</v>
      </c>
      <c r="AB35" s="32">
        <f t="shared" ca="1" si="9"/>
        <v>0</v>
      </c>
      <c r="AC35" s="32">
        <f t="shared" ca="1" si="10"/>
        <v>0</v>
      </c>
      <c r="AD35" s="32" t="str">
        <f t="shared" ca="1" si="11"/>
        <v>+</v>
      </c>
      <c r="AE35" s="32" t="str">
        <f t="shared" ca="1" si="12"/>
        <v>?</v>
      </c>
      <c r="AF35" s="32" t="str">
        <f t="shared" ca="1" si="13"/>
        <v>+</v>
      </c>
      <c r="AG35" s="32" t="str">
        <f t="shared" ca="1" si="14"/>
        <v>+</v>
      </c>
      <c r="AI35" s="31"/>
      <c r="AJ35" s="31"/>
    </row>
    <row r="36" spans="1:36" x14ac:dyDescent="0.35">
      <c r="B36" s="147" t="s">
        <v>172</v>
      </c>
      <c r="C36" s="28" t="str" cm="1">
        <f t="array" aca="1" ref="C36" ca="1">INDIRECT($B36&amp;"!"&amp;$B$2&amp;C$2)</f>
        <v>Neutral</v>
      </c>
      <c r="D36" s="28" t="str" cm="1">
        <f t="array" aca="1" ref="D36" ca="1">INDIRECT($B36&amp;"!"&amp;$B$2&amp;D$2)</f>
        <v>Neutral</v>
      </c>
      <c r="E36" s="28" t="str" cm="1">
        <f t="array" aca="1" ref="E36" ca="1">INDIRECT($B36&amp;"!"&amp;$B$2&amp;E$2)</f>
        <v>Minor Positive</v>
      </c>
      <c r="F36" s="28" t="str" cm="1">
        <f t="array" aca="1" ref="F36" ca="1">INDIRECT($B36&amp;"!"&amp;$B$2&amp;F$2)</f>
        <v>Minor Negative</v>
      </c>
      <c r="G36" s="28" t="str" cm="1">
        <f t="array" aca="1" ref="G36" ca="1">INDIRECT($B36&amp;"!"&amp;$B$2&amp;G$2)</f>
        <v>Uncertain</v>
      </c>
      <c r="H36" s="28" t="str" cm="1">
        <f t="array" aca="1" ref="H36" ca="1">INDIRECT($B36&amp;"!"&amp;$B$2&amp;H$2)</f>
        <v>Minor Positive</v>
      </c>
      <c r="I36" s="28" t="str" cm="1">
        <f t="array" aca="1" ref="I36" ca="1">INDIRECT($B36&amp;"!"&amp;$B$2&amp;I$2)</f>
        <v>Minor Positive</v>
      </c>
      <c r="J36" s="28" t="str" cm="1">
        <f t="array" aca="1" ref="J36" ca="1">INDIRECT($B36&amp;"!"&amp;$B$2&amp;J$2)</f>
        <v>Minor Positive</v>
      </c>
      <c r="K36" s="28" t="str" cm="1">
        <f t="array" aca="1" ref="K36" ca="1">INDIRECT($B36&amp;"!"&amp;$B$2&amp;K$2)</f>
        <v>Neutral</v>
      </c>
      <c r="L36" s="28" t="str" cm="1">
        <f t="array" aca="1" ref="L36" ca="1">INDIRECT($B36&amp;"!"&amp;$B$2&amp;L$2)</f>
        <v>Neutral</v>
      </c>
      <c r="M36" s="28" t="str" cm="1">
        <f t="array" aca="1" ref="M36" ca="1">INDIRECT($B36&amp;"!"&amp;$B$2&amp;M$2)</f>
        <v>Minor Positive</v>
      </c>
      <c r="N36" s="28" t="str" cm="1">
        <f t="array" aca="1" ref="N36" ca="1">INDIRECT($B36&amp;"!"&amp;$B$2&amp;N$2)</f>
        <v>Minor Positive</v>
      </c>
      <c r="O36" s="28" t="str" cm="1">
        <f t="array" aca="1" ref="O36" ca="1">INDIRECT($B36&amp;"!"&amp;$B$2&amp;O$2)</f>
        <v>Minor Positive</v>
      </c>
      <c r="P36" s="28" t="str" cm="1">
        <f t="array" aca="1" ref="P36" ca="1">INDIRECT($B36&amp;"!"&amp;$B$2&amp;P$2)</f>
        <v>Minor Positive</v>
      </c>
      <c r="Q36" s="8"/>
      <c r="S36" s="77" t="s">
        <v>172</v>
      </c>
      <c r="T36" s="32">
        <f t="shared" ref="T36:T67" ca="1" si="15">INDEX($AJ$26:$AJ$32,MATCH(C36,$AI$26:$AI$32,0))</f>
        <v>0</v>
      </c>
      <c r="U36" s="32">
        <f t="shared" ref="U36:U67" ca="1" si="16">INDEX($AJ$26:$AJ$32,MATCH(D36,$AI$26:$AI$32,0))</f>
        <v>0</v>
      </c>
      <c r="V36" s="32" t="str">
        <f t="shared" ref="V36:V67" ca="1" si="17">INDEX($AJ$26:$AJ$32,MATCH(E36,$AI$26:$AI$32,0))</f>
        <v>+</v>
      </c>
      <c r="W36" s="32" t="str">
        <f t="shared" ref="W36:W67" ca="1" si="18">INDEX($AJ$26:$AJ$32,MATCH(F36,$AI$26:$AI$32,0))</f>
        <v>-</v>
      </c>
      <c r="X36" s="32" t="str">
        <f t="shared" ref="X36:X67" ca="1" si="19">INDEX($AJ$26:$AJ$32,MATCH(G36,$AI$26:$AI$32,0))</f>
        <v>?</v>
      </c>
      <c r="Y36" s="32" t="str">
        <f t="shared" ref="Y36:Y67" ca="1" si="20">INDEX($AJ$26:$AJ$32,MATCH(H36,$AI$26:$AI$32,0))</f>
        <v>+</v>
      </c>
      <c r="Z36" s="32" t="str">
        <f t="shared" ref="Z36:Z67" ca="1" si="21">INDEX($AJ$26:$AJ$32,MATCH(I36,$AI$26:$AI$32,0))</f>
        <v>+</v>
      </c>
      <c r="AA36" s="32" t="str">
        <f t="shared" ref="AA36:AA67" ca="1" si="22">INDEX($AJ$26:$AJ$32,MATCH(J36,$AI$26:$AI$32,0))</f>
        <v>+</v>
      </c>
      <c r="AB36" s="32">
        <f t="shared" ref="AB36:AB67" ca="1" si="23">INDEX($AJ$26:$AJ$32,MATCH(K36,$AI$26:$AI$32,0))</f>
        <v>0</v>
      </c>
      <c r="AC36" s="32">
        <f t="shared" ref="AC36:AC67" ca="1" si="24">INDEX($AJ$26:$AJ$32,MATCH(L36,$AI$26:$AI$32,0))</f>
        <v>0</v>
      </c>
      <c r="AD36" s="32" t="str">
        <f t="shared" ref="AD36:AD67" ca="1" si="25">INDEX($AJ$26:$AJ$32,MATCH(M36,$AI$26:$AI$32,0))</f>
        <v>+</v>
      </c>
      <c r="AE36" s="32" t="str">
        <f t="shared" ref="AE36:AE67" ca="1" si="26">INDEX($AJ$26:$AJ$32,MATCH(N36,$AI$26:$AI$32,0))</f>
        <v>+</v>
      </c>
      <c r="AF36" s="32" t="str">
        <f t="shared" ref="AF36:AF67" ca="1" si="27">INDEX($AJ$26:$AJ$32,MATCH(O36,$AI$26:$AI$32,0))</f>
        <v>+</v>
      </c>
      <c r="AG36" s="32" t="str">
        <f t="shared" ref="AG36:AG67" ca="1" si="28">INDEX($AJ$26:$AJ$32,MATCH(P36,$AI$26:$AI$32,0))</f>
        <v>+</v>
      </c>
      <c r="AI36" s="31"/>
      <c r="AJ36" s="31"/>
    </row>
    <row r="37" spans="1:36" x14ac:dyDescent="0.35">
      <c r="A37" s="182"/>
      <c r="B37" s="147" t="s">
        <v>173</v>
      </c>
      <c r="C37" s="28" t="str" cm="1">
        <f t="array" aca="1" ref="C37" ca="1">INDIRECT($B37&amp;"!"&amp;$B$2&amp;C$2)</f>
        <v>Neutral</v>
      </c>
      <c r="D37" s="28" t="str" cm="1">
        <f t="array" aca="1" ref="D37" ca="1">INDIRECT($B37&amp;"!"&amp;$B$2&amp;D$2)</f>
        <v>Neutral</v>
      </c>
      <c r="E37" s="28" t="str" cm="1">
        <f t="array" aca="1" ref="E37" ca="1">INDIRECT($B37&amp;"!"&amp;$B$2&amp;E$2)</f>
        <v>Minor Negative</v>
      </c>
      <c r="F37" s="28" t="str" cm="1">
        <f t="array" aca="1" ref="F37" ca="1">INDIRECT($B37&amp;"!"&amp;$B$2&amp;F$2)</f>
        <v>Minor Negative</v>
      </c>
      <c r="G37" s="28" t="str" cm="1">
        <f t="array" aca="1" ref="G37" ca="1">INDIRECT($B37&amp;"!"&amp;$B$2&amp;G$2)</f>
        <v>Significant Positive</v>
      </c>
      <c r="H37" s="28" t="str" cm="1">
        <f t="array" aca="1" ref="H37" ca="1">INDIRECT($B37&amp;"!"&amp;$B$2&amp;H$2)</f>
        <v>Minor Negative</v>
      </c>
      <c r="I37" s="28" t="str" cm="1">
        <f t="array" aca="1" ref="I37" ca="1">INDIRECT($B37&amp;"!"&amp;$B$2&amp;I$2)</f>
        <v>Minor Negative</v>
      </c>
      <c r="J37" s="28" t="str" cm="1">
        <f t="array" aca="1" ref="J37" ca="1">INDIRECT($B37&amp;"!"&amp;$B$2&amp;J$2)</f>
        <v>Uncertain</v>
      </c>
      <c r="K37" s="28" t="str" cm="1">
        <f t="array" aca="1" ref="K37" ca="1">INDIRECT($B37&amp;"!"&amp;$B$2&amp;K$2)</f>
        <v>Neutral</v>
      </c>
      <c r="L37" s="28" t="str" cm="1">
        <f t="array" aca="1" ref="L37" ca="1">INDIRECT($B37&amp;"!"&amp;$B$2&amp;L$2)</f>
        <v>Neutral</v>
      </c>
      <c r="M37" s="28" t="str" cm="1">
        <f t="array" aca="1" ref="M37" ca="1">INDIRECT($B37&amp;"!"&amp;$B$2&amp;M$2)</f>
        <v>Minor Positive</v>
      </c>
      <c r="N37" s="28" t="str" cm="1">
        <f t="array" aca="1" ref="N37" ca="1">INDIRECT($B37&amp;"!"&amp;$B$2&amp;N$2)</f>
        <v>Minor Positive</v>
      </c>
      <c r="O37" s="28" t="str" cm="1">
        <f t="array" aca="1" ref="O37" ca="1">INDIRECT($B37&amp;"!"&amp;$B$2&amp;O$2)</f>
        <v>Minor Positive</v>
      </c>
      <c r="P37" s="28" t="str" cm="1">
        <f t="array" aca="1" ref="P37" ca="1">INDIRECT($B37&amp;"!"&amp;$B$2&amp;P$2)</f>
        <v>Minor Positive</v>
      </c>
      <c r="Q37" s="8"/>
      <c r="S37" s="77" t="s">
        <v>173</v>
      </c>
      <c r="T37" s="32">
        <f t="shared" ca="1" si="15"/>
        <v>0</v>
      </c>
      <c r="U37" s="32">
        <f t="shared" ca="1" si="16"/>
        <v>0</v>
      </c>
      <c r="V37" s="32" t="str">
        <f t="shared" ca="1" si="17"/>
        <v>-</v>
      </c>
      <c r="W37" s="32" t="str">
        <f t="shared" ca="1" si="18"/>
        <v>-</v>
      </c>
      <c r="X37" s="32" t="str">
        <f t="shared" ca="1" si="19"/>
        <v>+ +</v>
      </c>
      <c r="Y37" s="32" t="str">
        <f t="shared" ca="1" si="20"/>
        <v>-</v>
      </c>
      <c r="Z37" s="32" t="str">
        <f t="shared" ca="1" si="21"/>
        <v>-</v>
      </c>
      <c r="AA37" s="32" t="str">
        <f t="shared" ca="1" si="22"/>
        <v>?</v>
      </c>
      <c r="AB37" s="32">
        <f t="shared" ca="1" si="23"/>
        <v>0</v>
      </c>
      <c r="AC37" s="32">
        <f t="shared" ca="1" si="24"/>
        <v>0</v>
      </c>
      <c r="AD37" s="32" t="str">
        <f t="shared" ca="1" si="25"/>
        <v>+</v>
      </c>
      <c r="AE37" s="32" t="str">
        <f t="shared" ca="1" si="26"/>
        <v>+</v>
      </c>
      <c r="AF37" s="32" t="str">
        <f t="shared" ca="1" si="27"/>
        <v>+</v>
      </c>
      <c r="AG37" s="32" t="str">
        <f t="shared" ca="1" si="28"/>
        <v>+</v>
      </c>
    </row>
    <row r="38" spans="1:36" x14ac:dyDescent="0.35">
      <c r="A38" s="182"/>
      <c r="B38" s="147" t="s">
        <v>174</v>
      </c>
      <c r="C38" s="28" t="str" cm="1">
        <f t="array" aca="1" ref="C38" ca="1">INDIRECT($B38&amp;"!"&amp;$B$2&amp;C$2)</f>
        <v>Neutral</v>
      </c>
      <c r="D38" s="28" t="str" cm="1">
        <f t="array" aca="1" ref="D38" ca="1">INDIRECT($B38&amp;"!"&amp;$B$2&amp;D$2)</f>
        <v>Neutral</v>
      </c>
      <c r="E38" s="28" t="str" cm="1">
        <f t="array" aca="1" ref="E38" ca="1">INDIRECT($B38&amp;"!"&amp;$B$2&amp;E$2)</f>
        <v>Minor Positive</v>
      </c>
      <c r="F38" s="28" t="str" cm="1">
        <f t="array" aca="1" ref="F38" ca="1">INDIRECT($B38&amp;"!"&amp;$B$2&amp;F$2)</f>
        <v>Minor Positive</v>
      </c>
      <c r="G38" s="28" t="str" cm="1">
        <f t="array" aca="1" ref="G38" ca="1">INDIRECT($B38&amp;"!"&amp;$B$2&amp;G$2)</f>
        <v>Significant Negative</v>
      </c>
      <c r="H38" s="28" t="str" cm="1">
        <f t="array" aca="1" ref="H38" ca="1">INDIRECT($B38&amp;"!"&amp;$B$2&amp;H$2)</f>
        <v>Minor Positive</v>
      </c>
      <c r="I38" s="28" t="str" cm="1">
        <f t="array" aca="1" ref="I38" ca="1">INDIRECT($B38&amp;"!"&amp;$B$2&amp;I$2)</f>
        <v>Minor Positive</v>
      </c>
      <c r="J38" s="28" t="str" cm="1">
        <f t="array" aca="1" ref="J38" ca="1">INDIRECT($B38&amp;"!"&amp;$B$2&amp;J$2)</f>
        <v>Neutral</v>
      </c>
      <c r="K38" s="28" t="str" cm="1">
        <f t="array" aca="1" ref="K38" ca="1">INDIRECT($B38&amp;"!"&amp;$B$2&amp;K$2)</f>
        <v>Neutral</v>
      </c>
      <c r="L38" s="28" t="str" cm="1">
        <f t="array" aca="1" ref="L38" ca="1">INDIRECT($B38&amp;"!"&amp;$B$2&amp;L$2)</f>
        <v>Neutral</v>
      </c>
      <c r="M38" s="28" t="str" cm="1">
        <f t="array" aca="1" ref="M38" ca="1">INDIRECT($B38&amp;"!"&amp;$B$2&amp;M$2)</f>
        <v>Significant Negative</v>
      </c>
      <c r="N38" s="28" t="str" cm="1">
        <f t="array" aca="1" ref="N38" ca="1">INDIRECT($B38&amp;"!"&amp;$B$2&amp;N$2)</f>
        <v>Significant Negative</v>
      </c>
      <c r="O38" s="28" t="str" cm="1">
        <f t="array" aca="1" ref="O38" ca="1">INDIRECT($B38&amp;"!"&amp;$B$2&amp;O$2)</f>
        <v>Minor Positive</v>
      </c>
      <c r="P38" s="28" t="str" cm="1">
        <f t="array" aca="1" ref="P38" ca="1">INDIRECT($B38&amp;"!"&amp;$B$2&amp;P$2)</f>
        <v>Minor Negative</v>
      </c>
      <c r="Q38" s="8"/>
      <c r="S38" s="77" t="s">
        <v>174</v>
      </c>
      <c r="T38" s="32">
        <f t="shared" ca="1" si="15"/>
        <v>0</v>
      </c>
      <c r="U38" s="32">
        <f t="shared" ca="1" si="16"/>
        <v>0</v>
      </c>
      <c r="V38" s="32" t="str">
        <f t="shared" ca="1" si="17"/>
        <v>+</v>
      </c>
      <c r="W38" s="32" t="str">
        <f t="shared" ca="1" si="18"/>
        <v>+</v>
      </c>
      <c r="X38" s="32" t="str">
        <f t="shared" ca="1" si="19"/>
        <v>--</v>
      </c>
      <c r="Y38" s="32" t="str">
        <f t="shared" ca="1" si="20"/>
        <v>+</v>
      </c>
      <c r="Z38" s="32" t="str">
        <f t="shared" ca="1" si="21"/>
        <v>+</v>
      </c>
      <c r="AA38" s="32">
        <f t="shared" ca="1" si="22"/>
        <v>0</v>
      </c>
      <c r="AB38" s="32">
        <f t="shared" ca="1" si="23"/>
        <v>0</v>
      </c>
      <c r="AC38" s="32">
        <f t="shared" ca="1" si="24"/>
        <v>0</v>
      </c>
      <c r="AD38" s="32" t="str">
        <f t="shared" ca="1" si="25"/>
        <v>--</v>
      </c>
      <c r="AE38" s="32" t="str">
        <f t="shared" ca="1" si="26"/>
        <v>--</v>
      </c>
      <c r="AF38" s="32" t="str">
        <f t="shared" ca="1" si="27"/>
        <v>+</v>
      </c>
      <c r="AG38" s="32" t="str">
        <f t="shared" ca="1" si="28"/>
        <v>-</v>
      </c>
    </row>
    <row r="39" spans="1:36" x14ac:dyDescent="0.35">
      <c r="A39" s="182"/>
      <c r="B39" s="147" t="s">
        <v>175</v>
      </c>
      <c r="C39" s="28" t="str" cm="1">
        <f t="array" aca="1" ref="C39" ca="1">INDIRECT($B39&amp;"!"&amp;$B$2&amp;C$2)</f>
        <v>Neutral</v>
      </c>
      <c r="D39" s="28" t="str" cm="1">
        <f t="array" aca="1" ref="D39" ca="1">INDIRECT($B39&amp;"!"&amp;$B$2&amp;D$2)</f>
        <v>Neutral</v>
      </c>
      <c r="E39" s="28" t="str" cm="1">
        <f t="array" aca="1" ref="E39" ca="1">INDIRECT($B39&amp;"!"&amp;$B$2&amp;E$2)</f>
        <v>Uncertain</v>
      </c>
      <c r="F39" s="28" t="str" cm="1">
        <f t="array" aca="1" ref="F39" ca="1">INDIRECT($B39&amp;"!"&amp;$B$2&amp;F$2)</f>
        <v>Uncertain</v>
      </c>
      <c r="G39" s="28" t="str" cm="1">
        <f t="array" aca="1" ref="G39" ca="1">INDIRECT($B39&amp;"!"&amp;$B$2&amp;G$2)</f>
        <v>Significant Positive</v>
      </c>
      <c r="H39" s="28" t="str" cm="1">
        <f t="array" aca="1" ref="H39" ca="1">INDIRECT($B39&amp;"!"&amp;$B$2&amp;H$2)</f>
        <v>Uncertain</v>
      </c>
      <c r="I39" s="28" t="str" cm="1">
        <f t="array" aca="1" ref="I39" ca="1">INDIRECT($B39&amp;"!"&amp;$B$2&amp;I$2)</f>
        <v>Minor Positive</v>
      </c>
      <c r="J39" s="28" t="str" cm="1">
        <f t="array" aca="1" ref="J39" ca="1">INDIRECT($B39&amp;"!"&amp;$B$2&amp;J$2)</f>
        <v>Neutral</v>
      </c>
      <c r="K39" s="28" t="str" cm="1">
        <f t="array" aca="1" ref="K39" ca="1">INDIRECT($B39&amp;"!"&amp;$B$2&amp;K$2)</f>
        <v>Neutral</v>
      </c>
      <c r="L39" s="28" t="str" cm="1">
        <f t="array" aca="1" ref="L39" ca="1">INDIRECT($B39&amp;"!"&amp;$B$2&amp;L$2)</f>
        <v>Neutral</v>
      </c>
      <c r="M39" s="28" t="str" cm="1">
        <f t="array" aca="1" ref="M39" ca="1">INDIRECT($B39&amp;"!"&amp;$B$2&amp;M$2)</f>
        <v>Minor Positive</v>
      </c>
      <c r="N39" s="28" t="str" cm="1">
        <f t="array" aca="1" ref="N39" ca="1">INDIRECT($B39&amp;"!"&amp;$B$2&amp;N$2)</f>
        <v>Minor Positive</v>
      </c>
      <c r="O39" s="28" t="str" cm="1">
        <f t="array" aca="1" ref="O39" ca="1">INDIRECT($B39&amp;"!"&amp;$B$2&amp;O$2)</f>
        <v>Minor Positive</v>
      </c>
      <c r="P39" s="28" t="str" cm="1">
        <f t="array" aca="1" ref="P39" ca="1">INDIRECT($B39&amp;"!"&amp;$B$2&amp;P$2)</f>
        <v>Minor Positive</v>
      </c>
      <c r="Q39" s="8"/>
      <c r="S39" s="77" t="s">
        <v>175</v>
      </c>
      <c r="T39" s="32">
        <f t="shared" ca="1" si="15"/>
        <v>0</v>
      </c>
      <c r="U39" s="32">
        <f t="shared" ca="1" si="16"/>
        <v>0</v>
      </c>
      <c r="V39" s="32" t="str">
        <f t="shared" ca="1" si="17"/>
        <v>?</v>
      </c>
      <c r="W39" s="32" t="str">
        <f t="shared" ca="1" si="18"/>
        <v>?</v>
      </c>
      <c r="X39" s="32" t="str">
        <f t="shared" ca="1" si="19"/>
        <v>+ +</v>
      </c>
      <c r="Y39" s="32" t="str">
        <f t="shared" ca="1" si="20"/>
        <v>?</v>
      </c>
      <c r="Z39" s="32" t="str">
        <f t="shared" ca="1" si="21"/>
        <v>+</v>
      </c>
      <c r="AA39" s="32">
        <f t="shared" ca="1" si="22"/>
        <v>0</v>
      </c>
      <c r="AB39" s="32">
        <f t="shared" ca="1" si="23"/>
        <v>0</v>
      </c>
      <c r="AC39" s="32">
        <f t="shared" ca="1" si="24"/>
        <v>0</v>
      </c>
      <c r="AD39" s="32" t="str">
        <f t="shared" ca="1" si="25"/>
        <v>+</v>
      </c>
      <c r="AE39" s="32" t="str">
        <f t="shared" ca="1" si="26"/>
        <v>+</v>
      </c>
      <c r="AF39" s="32" t="str">
        <f t="shared" ca="1" si="27"/>
        <v>+</v>
      </c>
      <c r="AG39" s="32" t="str">
        <f t="shared" ca="1" si="28"/>
        <v>+</v>
      </c>
    </row>
    <row r="40" spans="1:36" hidden="1" x14ac:dyDescent="0.35">
      <c r="A40" s="182"/>
      <c r="B40" s="147" t="s">
        <v>176</v>
      </c>
      <c r="C40" s="28" t="str" cm="1">
        <f t="array" aca="1" ref="C40" ca="1">INDIRECT($B40&amp;"!"&amp;$B$2&amp;C$2)</f>
        <v>Neutral</v>
      </c>
      <c r="D40" s="28" t="str" cm="1">
        <f t="array" aca="1" ref="D40" ca="1">INDIRECT($B40&amp;"!"&amp;$B$2&amp;D$2)</f>
        <v>Neutral</v>
      </c>
      <c r="E40" s="28" t="str" cm="1">
        <f t="array" aca="1" ref="E40" ca="1">INDIRECT($B40&amp;"!"&amp;$B$2&amp;E$2)</f>
        <v>Minor Positive</v>
      </c>
      <c r="F40" s="28" t="str" cm="1">
        <f t="array" aca="1" ref="F40" ca="1">INDIRECT($B40&amp;"!"&amp;$B$2&amp;F$2)</f>
        <v>Minor Positive</v>
      </c>
      <c r="G40" s="28" t="str" cm="1">
        <f t="array" aca="1" ref="G40" ca="1">INDIRECT($B40&amp;"!"&amp;$B$2&amp;G$2)</f>
        <v>Minor Positive</v>
      </c>
      <c r="H40" s="28" t="str" cm="1">
        <f t="array" aca="1" ref="H40" ca="1">INDIRECT($B40&amp;"!"&amp;$B$2&amp;H$2)</f>
        <v>Minor Positive</v>
      </c>
      <c r="I40" s="28" t="str" cm="1">
        <f t="array" aca="1" ref="I40" ca="1">INDIRECT($B40&amp;"!"&amp;$B$2&amp;I$2)</f>
        <v>Neutral</v>
      </c>
      <c r="J40" s="28" t="str" cm="1">
        <f t="array" aca="1" ref="J40" ca="1">INDIRECT($B40&amp;"!"&amp;$B$2&amp;J$2)</f>
        <v>Minor Positive</v>
      </c>
      <c r="K40" s="28" t="str" cm="1">
        <f t="array" aca="1" ref="K40" ca="1">INDIRECT($B40&amp;"!"&amp;$B$2&amp;K$2)</f>
        <v>Neutral</v>
      </c>
      <c r="L40" s="28" t="str" cm="1">
        <f t="array" aca="1" ref="L40" ca="1">INDIRECT($B40&amp;"!"&amp;$B$2&amp;L$2)</f>
        <v>Minor Positive</v>
      </c>
      <c r="M40" s="28" t="str" cm="1">
        <f t="array" aca="1" ref="M40" ca="1">INDIRECT($B40&amp;"!"&amp;$B$2&amp;M$2)</f>
        <v>Neutral</v>
      </c>
      <c r="N40" s="28" t="str" cm="1">
        <f t="array" aca="1" ref="N40" ca="1">INDIRECT($B40&amp;"!"&amp;$B$2&amp;N$2)</f>
        <v>Minor Positive</v>
      </c>
      <c r="O40" s="28" t="str" cm="1">
        <f t="array" aca="1" ref="O40" ca="1">INDIRECT($B40&amp;"!"&amp;$B$2&amp;O$2)</f>
        <v>Neutral</v>
      </c>
      <c r="P40" s="28" t="str" cm="1">
        <f t="array" aca="1" ref="P40" ca="1">INDIRECT($B40&amp;"!"&amp;$B$2&amp;P$2)</f>
        <v>Neutral</v>
      </c>
      <c r="Q40" s="8"/>
      <c r="S40" s="77" t="s">
        <v>176</v>
      </c>
      <c r="T40" s="32">
        <f t="shared" ca="1" si="15"/>
        <v>0</v>
      </c>
      <c r="U40" s="32">
        <f t="shared" ca="1" si="16"/>
        <v>0</v>
      </c>
      <c r="V40" s="32" t="str">
        <f t="shared" ca="1" si="17"/>
        <v>+</v>
      </c>
      <c r="W40" s="32" t="str">
        <f t="shared" ca="1" si="18"/>
        <v>+</v>
      </c>
      <c r="X40" s="32" t="str">
        <f t="shared" ca="1" si="19"/>
        <v>+</v>
      </c>
      <c r="Y40" s="32" t="str">
        <f t="shared" ca="1" si="20"/>
        <v>+</v>
      </c>
      <c r="Z40" s="32">
        <f t="shared" ca="1" si="21"/>
        <v>0</v>
      </c>
      <c r="AA40" s="32" t="str">
        <f t="shared" ca="1" si="22"/>
        <v>+</v>
      </c>
      <c r="AB40" s="32">
        <f t="shared" ca="1" si="23"/>
        <v>0</v>
      </c>
      <c r="AC40" s="32" t="str">
        <f t="shared" ca="1" si="24"/>
        <v>+</v>
      </c>
      <c r="AD40" s="32">
        <f t="shared" ca="1" si="25"/>
        <v>0</v>
      </c>
      <c r="AE40" s="32" t="str">
        <f t="shared" ca="1" si="26"/>
        <v>+</v>
      </c>
      <c r="AF40" s="32">
        <f t="shared" ca="1" si="27"/>
        <v>0</v>
      </c>
      <c r="AG40" s="32">
        <f t="shared" ca="1" si="28"/>
        <v>0</v>
      </c>
    </row>
    <row r="41" spans="1:36" hidden="1" x14ac:dyDescent="0.35">
      <c r="A41" s="124"/>
      <c r="B41" s="147" t="s">
        <v>177</v>
      </c>
      <c r="C41" s="28" t="str" cm="1">
        <f t="array" aca="1" ref="C41" ca="1">INDIRECT($B41&amp;"!"&amp;$B$2&amp;C$2)</f>
        <v>Neutral</v>
      </c>
      <c r="D41" s="28" t="str" cm="1">
        <f t="array" aca="1" ref="D41" ca="1">INDIRECT($B41&amp;"!"&amp;$B$2&amp;D$2)</f>
        <v>Minor positive</v>
      </c>
      <c r="E41" s="28" t="str" cm="1">
        <f t="array" aca="1" ref="E41" ca="1">INDIRECT($B41&amp;"!"&amp;$B$2&amp;E$2)</f>
        <v>Neutral</v>
      </c>
      <c r="F41" s="28" t="str" cm="1">
        <f t="array" aca="1" ref="F41" ca="1">INDIRECT($B41&amp;"!"&amp;$B$2&amp;F$2)</f>
        <v>Neutral</v>
      </c>
      <c r="G41" s="28" t="str" cm="1">
        <f t="array" aca="1" ref="G41" ca="1">INDIRECT($B41&amp;"!"&amp;$B$2&amp;G$2)</f>
        <v>Significant positive</v>
      </c>
      <c r="H41" s="28" t="str" cm="1">
        <f t="array" aca="1" ref="H41" ca="1">INDIRECT($B41&amp;"!"&amp;$B$2&amp;H$2)</f>
        <v>Neutral</v>
      </c>
      <c r="I41" s="28" t="str" cm="1">
        <f t="array" aca="1" ref="I41" ca="1">INDIRECT($B41&amp;"!"&amp;$B$2&amp;I$2)</f>
        <v>Neutral</v>
      </c>
      <c r="J41" s="28" t="str" cm="1">
        <f t="array" aca="1" ref="J41" ca="1">INDIRECT($B41&amp;"!"&amp;$B$2&amp;J$2)</f>
        <v>Neutral</v>
      </c>
      <c r="K41" s="28" t="str" cm="1">
        <f t="array" aca="1" ref="K41" ca="1">INDIRECT($B41&amp;"!"&amp;$B$2&amp;K$2)</f>
        <v>Neutral</v>
      </c>
      <c r="L41" s="28" t="str" cm="1">
        <f t="array" aca="1" ref="L41" ca="1">INDIRECT($B41&amp;"!"&amp;$B$2&amp;L$2)</f>
        <v>Neutral</v>
      </c>
      <c r="M41" s="28" t="str" cm="1">
        <f t="array" aca="1" ref="M41" ca="1">INDIRECT($B41&amp;"!"&amp;$B$2&amp;M$2)</f>
        <v>Neutral</v>
      </c>
      <c r="N41" s="28" t="str" cm="1">
        <f t="array" aca="1" ref="N41" ca="1">INDIRECT($B41&amp;"!"&amp;$B$2&amp;N$2)</f>
        <v>Neutral</v>
      </c>
      <c r="O41" s="28" t="str" cm="1">
        <f t="array" aca="1" ref="O41" ca="1">INDIRECT($B41&amp;"!"&amp;$B$2&amp;O$2)</f>
        <v>Minor positive</v>
      </c>
      <c r="P41" s="28" t="str" cm="1">
        <f t="array" aca="1" ref="P41" ca="1">INDIRECT($B41&amp;"!"&amp;$B$2&amp;P$2)</f>
        <v>Neutral</v>
      </c>
      <c r="Q41" s="8"/>
      <c r="S41" s="77" t="s">
        <v>177</v>
      </c>
      <c r="T41" s="32">
        <f t="shared" ca="1" si="15"/>
        <v>0</v>
      </c>
      <c r="U41" s="32" t="str">
        <f t="shared" ca="1" si="16"/>
        <v>+</v>
      </c>
      <c r="V41" s="32">
        <f t="shared" ca="1" si="17"/>
        <v>0</v>
      </c>
      <c r="W41" s="32">
        <f t="shared" ca="1" si="18"/>
        <v>0</v>
      </c>
      <c r="X41" s="32" t="str">
        <f t="shared" ca="1" si="19"/>
        <v>+ +</v>
      </c>
      <c r="Y41" s="32">
        <f t="shared" ca="1" si="20"/>
        <v>0</v>
      </c>
      <c r="Z41" s="32">
        <f t="shared" ca="1" si="21"/>
        <v>0</v>
      </c>
      <c r="AA41" s="32">
        <f t="shared" ca="1" si="22"/>
        <v>0</v>
      </c>
      <c r="AB41" s="32">
        <f t="shared" ca="1" si="23"/>
        <v>0</v>
      </c>
      <c r="AC41" s="32">
        <f t="shared" ca="1" si="24"/>
        <v>0</v>
      </c>
      <c r="AD41" s="32">
        <f t="shared" ca="1" si="25"/>
        <v>0</v>
      </c>
      <c r="AE41" s="32">
        <f t="shared" ca="1" si="26"/>
        <v>0</v>
      </c>
      <c r="AF41" s="32" t="str">
        <f t="shared" ca="1" si="27"/>
        <v>+</v>
      </c>
      <c r="AG41" s="32">
        <f t="shared" ca="1" si="28"/>
        <v>0</v>
      </c>
    </row>
    <row r="42" spans="1:36" x14ac:dyDescent="0.35">
      <c r="A42" s="124"/>
      <c r="B42" s="147" t="s">
        <v>178</v>
      </c>
      <c r="C42" s="28" t="str" cm="1">
        <f t="array" aca="1" ref="C42" ca="1">INDIRECT($B42&amp;"!"&amp;$B$2&amp;C$2)</f>
        <v>Neutral</v>
      </c>
      <c r="D42" s="28" t="str" cm="1">
        <f t="array" aca="1" ref="D42" ca="1">INDIRECT($B42&amp;"!"&amp;$B$2&amp;D$2)</f>
        <v>Minor positive</v>
      </c>
      <c r="E42" s="28" t="str" cm="1">
        <f t="array" aca="1" ref="E42" ca="1">INDIRECT($B42&amp;"!"&amp;$B$2&amp;E$2)</f>
        <v>Neutral</v>
      </c>
      <c r="F42" s="28" t="str" cm="1">
        <f t="array" aca="1" ref="F42" ca="1">INDIRECT($B42&amp;"!"&amp;$B$2&amp;F$2)</f>
        <v>Neutral</v>
      </c>
      <c r="G42" s="28" t="str" cm="1">
        <f t="array" aca="1" ref="G42" ca="1">INDIRECT($B42&amp;"!"&amp;$B$2&amp;G$2)</f>
        <v>Significant negative</v>
      </c>
      <c r="H42" s="28" t="str" cm="1">
        <f t="array" aca="1" ref="H42" ca="1">INDIRECT($B42&amp;"!"&amp;$B$2&amp;H$2)</f>
        <v>Neutral</v>
      </c>
      <c r="I42" s="28" t="str" cm="1">
        <f t="array" aca="1" ref="I42" ca="1">INDIRECT($B42&amp;"!"&amp;$B$2&amp;I$2)</f>
        <v>Neutral</v>
      </c>
      <c r="J42" s="28" t="str" cm="1">
        <f t="array" aca="1" ref="J42" ca="1">INDIRECT($B42&amp;"!"&amp;$B$2&amp;J$2)</f>
        <v>Neutral</v>
      </c>
      <c r="K42" s="28" t="str" cm="1">
        <f t="array" aca="1" ref="K42" ca="1">INDIRECT($B42&amp;"!"&amp;$B$2&amp;K$2)</f>
        <v>Neutral</v>
      </c>
      <c r="L42" s="28" t="str" cm="1">
        <f t="array" aca="1" ref="L42" ca="1">INDIRECT($B42&amp;"!"&amp;$B$2&amp;L$2)</f>
        <v>Neutral</v>
      </c>
      <c r="M42" s="28" t="str" cm="1">
        <f t="array" aca="1" ref="M42" ca="1">INDIRECT($B42&amp;"!"&amp;$B$2&amp;M$2)</f>
        <v>Neutral</v>
      </c>
      <c r="N42" s="28" t="str" cm="1">
        <f t="array" aca="1" ref="N42" ca="1">INDIRECT($B42&amp;"!"&amp;$B$2&amp;N$2)</f>
        <v>Neutral</v>
      </c>
      <c r="O42" s="28" t="str" cm="1">
        <f t="array" aca="1" ref="O42" ca="1">INDIRECT($B42&amp;"!"&amp;$B$2&amp;O$2)</f>
        <v>Minor positive</v>
      </c>
      <c r="P42" s="28" t="str" cm="1">
        <f t="array" aca="1" ref="P42" ca="1">INDIRECT($B42&amp;"!"&amp;$B$2&amp;P$2)</f>
        <v>Neutral</v>
      </c>
      <c r="Q42" s="8"/>
      <c r="R42" s="6"/>
      <c r="S42" s="77" t="s">
        <v>178</v>
      </c>
      <c r="T42" s="32">
        <f t="shared" ca="1" si="15"/>
        <v>0</v>
      </c>
      <c r="U42" s="32" t="str">
        <f t="shared" ca="1" si="16"/>
        <v>+</v>
      </c>
      <c r="V42" s="32">
        <f t="shared" ca="1" si="17"/>
        <v>0</v>
      </c>
      <c r="W42" s="32">
        <f t="shared" ca="1" si="18"/>
        <v>0</v>
      </c>
      <c r="X42" s="32" t="str">
        <f t="shared" ca="1" si="19"/>
        <v>--</v>
      </c>
      <c r="Y42" s="32">
        <f t="shared" ca="1" si="20"/>
        <v>0</v>
      </c>
      <c r="Z42" s="32">
        <f t="shared" ca="1" si="21"/>
        <v>0</v>
      </c>
      <c r="AA42" s="32">
        <f t="shared" ca="1" si="22"/>
        <v>0</v>
      </c>
      <c r="AB42" s="32">
        <f t="shared" ca="1" si="23"/>
        <v>0</v>
      </c>
      <c r="AC42" s="32">
        <f t="shared" ca="1" si="24"/>
        <v>0</v>
      </c>
      <c r="AD42" s="32">
        <f t="shared" ca="1" si="25"/>
        <v>0</v>
      </c>
      <c r="AE42" s="32">
        <f t="shared" ca="1" si="26"/>
        <v>0</v>
      </c>
      <c r="AF42" s="32" t="str">
        <f t="shared" ca="1" si="27"/>
        <v>+</v>
      </c>
      <c r="AG42" s="32">
        <f t="shared" ca="1" si="28"/>
        <v>0</v>
      </c>
    </row>
    <row r="43" spans="1:36" hidden="1" x14ac:dyDescent="0.35">
      <c r="A43" s="124"/>
      <c r="B43" s="147" t="s">
        <v>179</v>
      </c>
      <c r="C43" s="28" t="str" cm="1">
        <f t="array" aca="1" ref="C43" ca="1">INDIRECT($B43&amp;"!"&amp;$B$2&amp;C$2)</f>
        <v>Neutral</v>
      </c>
      <c r="D43" s="28" t="str" cm="1">
        <f t="array" aca="1" ref="D43" ca="1">INDIRECT($B43&amp;"!"&amp;$B$2&amp;D$2)</f>
        <v>Neutral</v>
      </c>
      <c r="E43" s="28" t="str" cm="1">
        <f t="array" aca="1" ref="E43" ca="1">INDIRECT($B43&amp;"!"&amp;$B$2&amp;E$2)</f>
        <v>Neutral</v>
      </c>
      <c r="F43" s="28" t="str" cm="1">
        <f t="array" aca="1" ref="F43" ca="1">INDIRECT($B43&amp;"!"&amp;$B$2&amp;F$2)</f>
        <v>Significant positive</v>
      </c>
      <c r="G43" s="28" t="str" cm="1">
        <f t="array" aca="1" ref="G43" ca="1">INDIRECT($B43&amp;"!"&amp;$B$2&amp;G$2)</f>
        <v>Significant positive</v>
      </c>
      <c r="H43" s="28" t="str" cm="1">
        <f t="array" aca="1" ref="H43" ca="1">INDIRECT($B43&amp;"!"&amp;$B$2&amp;H$2)</f>
        <v>Significant Positive</v>
      </c>
      <c r="I43" s="28" t="str" cm="1">
        <f t="array" aca="1" ref="I43" ca="1">INDIRECT($B43&amp;"!"&amp;$B$2&amp;I$2)</f>
        <v>Neutral</v>
      </c>
      <c r="J43" s="28" t="str" cm="1">
        <f t="array" aca="1" ref="J43" ca="1">INDIRECT($B43&amp;"!"&amp;$B$2&amp;J$2)</f>
        <v>Minor Positive</v>
      </c>
      <c r="K43" s="28" t="str" cm="1">
        <f t="array" aca="1" ref="K43" ca="1">INDIRECT($B43&amp;"!"&amp;$B$2&amp;K$2)</f>
        <v>Neutral</v>
      </c>
      <c r="L43" s="28" t="str" cm="1">
        <f t="array" aca="1" ref="L43" ca="1">INDIRECT($B43&amp;"!"&amp;$B$2&amp;L$2)</f>
        <v>Neutral</v>
      </c>
      <c r="M43" s="28" t="str" cm="1">
        <f t="array" aca="1" ref="M43" ca="1">INDIRECT($B43&amp;"!"&amp;$B$2&amp;M$2)</f>
        <v>Neutral</v>
      </c>
      <c r="N43" s="28" t="str" cm="1">
        <f t="array" aca="1" ref="N43" ca="1">INDIRECT($B43&amp;"!"&amp;$B$2&amp;N$2)</f>
        <v>Minor Positive</v>
      </c>
      <c r="O43" s="28" t="str" cm="1">
        <f t="array" aca="1" ref="O43" ca="1">INDIRECT($B43&amp;"!"&amp;$B$2&amp;O$2)</f>
        <v>Minor Positive</v>
      </c>
      <c r="P43" s="28" t="str" cm="1">
        <f t="array" aca="1" ref="P43" ca="1">INDIRECT($B43&amp;"!"&amp;$B$2&amp;P$2)</f>
        <v>Neutral</v>
      </c>
      <c r="Q43" s="8"/>
      <c r="S43" s="77" t="s">
        <v>179</v>
      </c>
      <c r="T43" s="32">
        <f t="shared" ca="1" si="15"/>
        <v>0</v>
      </c>
      <c r="U43" s="32">
        <f t="shared" ca="1" si="16"/>
        <v>0</v>
      </c>
      <c r="V43" s="32">
        <f t="shared" ca="1" si="17"/>
        <v>0</v>
      </c>
      <c r="W43" s="32" t="str">
        <f t="shared" ca="1" si="18"/>
        <v>+ +</v>
      </c>
      <c r="X43" s="32" t="str">
        <f t="shared" ca="1" si="19"/>
        <v>+ +</v>
      </c>
      <c r="Y43" s="32" t="str">
        <f t="shared" ca="1" si="20"/>
        <v>+ +</v>
      </c>
      <c r="Z43" s="32">
        <f t="shared" ca="1" si="21"/>
        <v>0</v>
      </c>
      <c r="AA43" s="32" t="str">
        <f t="shared" ca="1" si="22"/>
        <v>+</v>
      </c>
      <c r="AB43" s="32">
        <f t="shared" ca="1" si="23"/>
        <v>0</v>
      </c>
      <c r="AC43" s="32">
        <f t="shared" ca="1" si="24"/>
        <v>0</v>
      </c>
      <c r="AD43" s="32">
        <f t="shared" ca="1" si="25"/>
        <v>0</v>
      </c>
      <c r="AE43" s="32" t="str">
        <f t="shared" ca="1" si="26"/>
        <v>+</v>
      </c>
      <c r="AF43" s="32" t="str">
        <f t="shared" ca="1" si="27"/>
        <v>+</v>
      </c>
      <c r="AG43" s="32">
        <f t="shared" ca="1" si="28"/>
        <v>0</v>
      </c>
    </row>
    <row r="44" spans="1:36" x14ac:dyDescent="0.35">
      <c r="A44" s="182"/>
      <c r="B44" s="147" t="s">
        <v>180</v>
      </c>
      <c r="C44" s="28" t="str" cm="1">
        <f t="array" aca="1" ref="C44" ca="1">INDIRECT($B44&amp;"!"&amp;$B$2&amp;C$2)</f>
        <v>Neutral</v>
      </c>
      <c r="D44" s="28" t="str" cm="1">
        <f t="array" aca="1" ref="D44" ca="1">INDIRECT($B44&amp;"!"&amp;$B$2&amp;D$2)</f>
        <v>Neutral</v>
      </c>
      <c r="E44" s="28" t="str" cm="1">
        <f t="array" aca="1" ref="E44" ca="1">INDIRECT($B44&amp;"!"&amp;$B$2&amp;E$2)</f>
        <v>Uncertain</v>
      </c>
      <c r="F44" s="28" t="str" cm="1">
        <f t="array" aca="1" ref="F44" ca="1">INDIRECT($B44&amp;"!"&amp;$B$2&amp;F$2)</f>
        <v>Significant positive</v>
      </c>
      <c r="G44" s="28" t="str" cm="1">
        <f t="array" aca="1" ref="G44" ca="1">INDIRECT($B44&amp;"!"&amp;$B$2&amp;G$2)</f>
        <v>Uncertain</v>
      </c>
      <c r="H44" s="28" t="str" cm="1">
        <f t="array" aca="1" ref="H44" ca="1">INDIRECT($B44&amp;"!"&amp;$B$2&amp;H$2)</f>
        <v>Neutral</v>
      </c>
      <c r="I44" s="28" t="str" cm="1">
        <f t="array" aca="1" ref="I44" ca="1">INDIRECT($B44&amp;"!"&amp;$B$2&amp;I$2)</f>
        <v>Neutral</v>
      </c>
      <c r="J44" s="28" t="str" cm="1">
        <f t="array" aca="1" ref="J44" ca="1">INDIRECT($B44&amp;"!"&amp;$B$2&amp;J$2)</f>
        <v>Neutral</v>
      </c>
      <c r="K44" s="28" t="str" cm="1">
        <f t="array" aca="1" ref="K44" ca="1">INDIRECT($B44&amp;"!"&amp;$B$2&amp;K$2)</f>
        <v>Neutral</v>
      </c>
      <c r="L44" s="28" t="str" cm="1">
        <f t="array" aca="1" ref="L44" ca="1">INDIRECT($B44&amp;"!"&amp;$B$2&amp;L$2)</f>
        <v>Neutral</v>
      </c>
      <c r="M44" s="28" t="str" cm="1">
        <f t="array" aca="1" ref="M44" ca="1">INDIRECT($B44&amp;"!"&amp;$B$2&amp;M$2)</f>
        <v>Neutral</v>
      </c>
      <c r="N44" s="28" t="str" cm="1">
        <f t="array" aca="1" ref="N44" ca="1">INDIRECT($B44&amp;"!"&amp;$B$2&amp;N$2)</f>
        <v>Neutral</v>
      </c>
      <c r="O44" s="28" t="str" cm="1">
        <f t="array" aca="1" ref="O44" ca="1">INDIRECT($B44&amp;"!"&amp;$B$2&amp;O$2)</f>
        <v>Neutral</v>
      </c>
      <c r="P44" s="28" t="str" cm="1">
        <f t="array" aca="1" ref="P44" ca="1">INDIRECT($B44&amp;"!"&amp;$B$2&amp;P$2)</f>
        <v>Neutral</v>
      </c>
      <c r="Q44" s="8"/>
      <c r="S44" s="77" t="s">
        <v>180</v>
      </c>
      <c r="T44" s="32">
        <f t="shared" ca="1" si="15"/>
        <v>0</v>
      </c>
      <c r="U44" s="32">
        <f t="shared" ca="1" si="16"/>
        <v>0</v>
      </c>
      <c r="V44" s="32" t="str">
        <f t="shared" ca="1" si="17"/>
        <v>?</v>
      </c>
      <c r="W44" s="32" t="str">
        <f t="shared" ca="1" si="18"/>
        <v>+ +</v>
      </c>
      <c r="X44" s="32" t="str">
        <f t="shared" ca="1" si="19"/>
        <v>?</v>
      </c>
      <c r="Y44" s="32">
        <f t="shared" ca="1" si="20"/>
        <v>0</v>
      </c>
      <c r="Z44" s="32">
        <f t="shared" ca="1" si="21"/>
        <v>0</v>
      </c>
      <c r="AA44" s="32">
        <f t="shared" ca="1" si="22"/>
        <v>0</v>
      </c>
      <c r="AB44" s="32">
        <f t="shared" ca="1" si="23"/>
        <v>0</v>
      </c>
      <c r="AC44" s="32">
        <f t="shared" ca="1" si="24"/>
        <v>0</v>
      </c>
      <c r="AD44" s="32">
        <f t="shared" ca="1" si="25"/>
        <v>0</v>
      </c>
      <c r="AE44" s="32">
        <f t="shared" ca="1" si="26"/>
        <v>0</v>
      </c>
      <c r="AF44" s="32">
        <f t="shared" ca="1" si="27"/>
        <v>0</v>
      </c>
      <c r="AG44" s="32">
        <f t="shared" ca="1" si="28"/>
        <v>0</v>
      </c>
    </row>
    <row r="45" spans="1:36" x14ac:dyDescent="0.35">
      <c r="A45" s="182"/>
      <c r="B45" s="147" t="s">
        <v>181</v>
      </c>
      <c r="C45" s="28" t="str" cm="1">
        <f t="array" aca="1" ref="C45" ca="1">INDIRECT($B45&amp;"!"&amp;$B$2&amp;C$2)</f>
        <v>Neutral</v>
      </c>
      <c r="D45" s="28" t="str" cm="1">
        <f t="array" aca="1" ref="D45" ca="1">INDIRECT($B45&amp;"!"&amp;$B$2&amp;D$2)</f>
        <v>Neutral</v>
      </c>
      <c r="E45" s="28" t="str" cm="1">
        <f t="array" aca="1" ref="E45" ca="1">INDIRECT($B45&amp;"!"&amp;$B$2&amp;E$2)</f>
        <v>Uncertain</v>
      </c>
      <c r="F45" s="28" t="str" cm="1">
        <f t="array" aca="1" ref="F45" ca="1">INDIRECT($B45&amp;"!"&amp;$B$2&amp;F$2)</f>
        <v>Uncertain</v>
      </c>
      <c r="G45" s="28" t="str" cm="1">
        <f t="array" aca="1" ref="G45" ca="1">INDIRECT($B45&amp;"!"&amp;$B$2&amp;G$2)</f>
        <v>Uncertain</v>
      </c>
      <c r="H45" s="28" t="str" cm="1">
        <f t="array" aca="1" ref="H45" ca="1">INDIRECT($B45&amp;"!"&amp;$B$2&amp;H$2)</f>
        <v>Significant Positive</v>
      </c>
      <c r="I45" s="28" t="str" cm="1">
        <f t="array" aca="1" ref="I45" ca="1">INDIRECT($B45&amp;"!"&amp;$B$2&amp;I$2)</f>
        <v>Neutral</v>
      </c>
      <c r="J45" s="28" t="str" cm="1">
        <f t="array" aca="1" ref="J45" ca="1">INDIRECT($B45&amp;"!"&amp;$B$2&amp;J$2)</f>
        <v>Minor Positive</v>
      </c>
      <c r="K45" s="28" t="str" cm="1">
        <f t="array" aca="1" ref="K45" ca="1">INDIRECT($B45&amp;"!"&amp;$B$2&amp;K$2)</f>
        <v>Neutral</v>
      </c>
      <c r="L45" s="28" t="str" cm="1">
        <f t="array" aca="1" ref="L45" ca="1">INDIRECT($B45&amp;"!"&amp;$B$2&amp;L$2)</f>
        <v>Minor Positive</v>
      </c>
      <c r="M45" s="28" t="str" cm="1">
        <f t="array" aca="1" ref="M45" ca="1">INDIRECT($B45&amp;"!"&amp;$B$2&amp;M$2)</f>
        <v>Neutral</v>
      </c>
      <c r="N45" s="28" t="str" cm="1">
        <f t="array" aca="1" ref="N45" ca="1">INDIRECT($B45&amp;"!"&amp;$B$2&amp;N$2)</f>
        <v>Minor Positive</v>
      </c>
      <c r="O45" s="28" t="str" cm="1">
        <f t="array" aca="1" ref="O45" ca="1">INDIRECT($B45&amp;"!"&amp;$B$2&amp;O$2)</f>
        <v>Minor Positive</v>
      </c>
      <c r="P45" s="28" t="str" cm="1">
        <f t="array" aca="1" ref="P45" ca="1">INDIRECT($B45&amp;"!"&amp;$B$2&amp;P$2)</f>
        <v>Neutral</v>
      </c>
      <c r="Q45" s="8"/>
      <c r="S45" s="77" t="s">
        <v>181</v>
      </c>
      <c r="T45" s="32">
        <f t="shared" ca="1" si="15"/>
        <v>0</v>
      </c>
      <c r="U45" s="32">
        <f t="shared" ca="1" si="16"/>
        <v>0</v>
      </c>
      <c r="V45" s="32" t="str">
        <f t="shared" ca="1" si="17"/>
        <v>?</v>
      </c>
      <c r="W45" s="32" t="str">
        <f t="shared" ca="1" si="18"/>
        <v>?</v>
      </c>
      <c r="X45" s="32" t="str">
        <f t="shared" ca="1" si="19"/>
        <v>?</v>
      </c>
      <c r="Y45" s="32" t="str">
        <f t="shared" ca="1" si="20"/>
        <v>+ +</v>
      </c>
      <c r="Z45" s="32">
        <f t="shared" ca="1" si="21"/>
        <v>0</v>
      </c>
      <c r="AA45" s="32" t="str">
        <f t="shared" ca="1" si="22"/>
        <v>+</v>
      </c>
      <c r="AB45" s="32">
        <f t="shared" ca="1" si="23"/>
        <v>0</v>
      </c>
      <c r="AC45" s="32" t="str">
        <f t="shared" ca="1" si="24"/>
        <v>+</v>
      </c>
      <c r="AD45" s="32">
        <f t="shared" ca="1" si="25"/>
        <v>0</v>
      </c>
      <c r="AE45" s="32" t="str">
        <f t="shared" ca="1" si="26"/>
        <v>+</v>
      </c>
      <c r="AF45" s="32" t="str">
        <f t="shared" ca="1" si="27"/>
        <v>+</v>
      </c>
      <c r="AG45" s="32">
        <f t="shared" ca="1" si="28"/>
        <v>0</v>
      </c>
    </row>
    <row r="46" spans="1:36" hidden="1" x14ac:dyDescent="0.35">
      <c r="A46" s="182"/>
      <c r="B46" s="147" t="s">
        <v>182</v>
      </c>
      <c r="C46" s="28" t="str" cm="1">
        <f t="array" aca="1" ref="C46" ca="1">INDIRECT($B46&amp;"!"&amp;$B$2&amp;C$2)</f>
        <v>Neutral</v>
      </c>
      <c r="D46" s="28" t="str" cm="1">
        <f t="array" aca="1" ref="D46" ca="1">INDIRECT($B46&amp;"!"&amp;$B$2&amp;D$2)</f>
        <v>Neutral</v>
      </c>
      <c r="E46" s="28" t="str" cm="1">
        <f t="array" aca="1" ref="E46" ca="1">INDIRECT($B46&amp;"!"&amp;$B$2&amp;E$2)</f>
        <v>Minor Positive</v>
      </c>
      <c r="F46" s="28" t="str" cm="1">
        <f t="array" aca="1" ref="F46" ca="1">INDIRECT($B46&amp;"!"&amp;$B$2&amp;F$2)</f>
        <v>Minor Positive</v>
      </c>
      <c r="G46" s="28" t="str" cm="1">
        <f t="array" aca="1" ref="G46" ca="1">INDIRECT($B46&amp;"!"&amp;$B$2&amp;G$2)</f>
        <v>Significant Positive</v>
      </c>
      <c r="H46" s="28" t="str" cm="1">
        <f t="array" aca="1" ref="H46" ca="1">INDIRECT($B46&amp;"!"&amp;$B$2&amp;H$2)</f>
        <v>Minor Positive</v>
      </c>
      <c r="I46" s="28" t="str" cm="1">
        <f t="array" aca="1" ref="I46" ca="1">INDIRECT($B46&amp;"!"&amp;$B$2&amp;I$2)</f>
        <v>Neutral</v>
      </c>
      <c r="J46" s="28" t="str" cm="1">
        <f t="array" aca="1" ref="J46" ca="1">INDIRECT($B46&amp;"!"&amp;$B$2&amp;J$2)</f>
        <v>Minor Positive</v>
      </c>
      <c r="K46" s="28" t="str" cm="1">
        <f t="array" aca="1" ref="K46" ca="1">INDIRECT($B46&amp;"!"&amp;$B$2&amp;K$2)</f>
        <v>Neutral</v>
      </c>
      <c r="L46" s="28" t="str" cm="1">
        <f t="array" aca="1" ref="L46" ca="1">INDIRECT($B46&amp;"!"&amp;$B$2&amp;L$2)</f>
        <v>Neutral</v>
      </c>
      <c r="M46" s="28" t="str" cm="1">
        <f t="array" aca="1" ref="M46" ca="1">INDIRECT($B46&amp;"!"&amp;$B$2&amp;M$2)</f>
        <v>Neutral</v>
      </c>
      <c r="N46" s="28" t="str" cm="1">
        <f t="array" aca="1" ref="N46" ca="1">INDIRECT($B46&amp;"!"&amp;$B$2&amp;N$2)</f>
        <v>Neutral</v>
      </c>
      <c r="O46" s="28" t="str" cm="1">
        <f t="array" aca="1" ref="O46" ca="1">INDIRECT($B46&amp;"!"&amp;$B$2&amp;O$2)</f>
        <v>Neutral</v>
      </c>
      <c r="P46" s="28" t="str" cm="1">
        <f t="array" aca="1" ref="P46" ca="1">INDIRECT($B46&amp;"!"&amp;$B$2&amp;P$2)</f>
        <v>Neutral</v>
      </c>
      <c r="Q46" s="8"/>
      <c r="S46" s="77" t="s">
        <v>182</v>
      </c>
      <c r="T46" s="32">
        <f t="shared" ca="1" si="15"/>
        <v>0</v>
      </c>
      <c r="U46" s="32">
        <f t="shared" ca="1" si="16"/>
        <v>0</v>
      </c>
      <c r="V46" s="32" t="str">
        <f t="shared" ca="1" si="17"/>
        <v>+</v>
      </c>
      <c r="W46" s="32" t="str">
        <f t="shared" ca="1" si="18"/>
        <v>+</v>
      </c>
      <c r="X46" s="32" t="str">
        <f t="shared" ca="1" si="19"/>
        <v>+ +</v>
      </c>
      <c r="Y46" s="32" t="str">
        <f t="shared" ca="1" si="20"/>
        <v>+</v>
      </c>
      <c r="Z46" s="32">
        <f t="shared" ca="1" si="21"/>
        <v>0</v>
      </c>
      <c r="AA46" s="32" t="str">
        <f t="shared" ca="1" si="22"/>
        <v>+</v>
      </c>
      <c r="AB46" s="32">
        <f t="shared" ca="1" si="23"/>
        <v>0</v>
      </c>
      <c r="AC46" s="32">
        <f t="shared" ca="1" si="24"/>
        <v>0</v>
      </c>
      <c r="AD46" s="32">
        <f t="shared" ca="1" si="25"/>
        <v>0</v>
      </c>
      <c r="AE46" s="32">
        <f t="shared" ca="1" si="26"/>
        <v>0</v>
      </c>
      <c r="AF46" s="32">
        <f t="shared" ca="1" si="27"/>
        <v>0</v>
      </c>
      <c r="AG46" s="32">
        <f t="shared" ca="1" si="28"/>
        <v>0</v>
      </c>
    </row>
    <row r="47" spans="1:36" x14ac:dyDescent="0.35">
      <c r="A47" s="182"/>
      <c r="B47" s="147" t="s">
        <v>183</v>
      </c>
      <c r="C47" s="28" t="str" cm="1">
        <f t="array" aca="1" ref="C47" ca="1">INDIRECT($B47&amp;"!"&amp;$B$2&amp;C$2)</f>
        <v>Neutral</v>
      </c>
      <c r="D47" s="28" t="str" cm="1">
        <f t="array" aca="1" ref="D47" ca="1">INDIRECT($B47&amp;"!"&amp;$B$2&amp;D$2)</f>
        <v>Neutral</v>
      </c>
      <c r="E47" s="28" t="str" cm="1">
        <f t="array" aca="1" ref="E47" ca="1">INDIRECT($B47&amp;"!"&amp;$B$2&amp;E$2)</f>
        <v>Minor Positive</v>
      </c>
      <c r="F47" s="28" t="str" cm="1">
        <f t="array" aca="1" ref="F47" ca="1">INDIRECT($B47&amp;"!"&amp;$B$2&amp;F$2)</f>
        <v>Minor Positive</v>
      </c>
      <c r="G47" s="28" t="str" cm="1">
        <f t="array" aca="1" ref="G47" ca="1">INDIRECT($B47&amp;"!"&amp;$B$2&amp;G$2)</f>
        <v>Minor Positive</v>
      </c>
      <c r="H47" s="28" t="str" cm="1">
        <f t="array" aca="1" ref="H47" ca="1">INDIRECT($B47&amp;"!"&amp;$B$2&amp;H$2)</f>
        <v>Minor Positive</v>
      </c>
      <c r="I47" s="28" t="str" cm="1">
        <f t="array" aca="1" ref="I47" ca="1">INDIRECT($B47&amp;"!"&amp;$B$2&amp;I$2)</f>
        <v>Neutral</v>
      </c>
      <c r="J47" s="28" t="str" cm="1">
        <f t="array" aca="1" ref="J47" ca="1">INDIRECT($B47&amp;"!"&amp;$B$2&amp;J$2)</f>
        <v>Neutral</v>
      </c>
      <c r="K47" s="28" t="str" cm="1">
        <f t="array" aca="1" ref="K47" ca="1">INDIRECT($B47&amp;"!"&amp;$B$2&amp;K$2)</f>
        <v>Neutral</v>
      </c>
      <c r="L47" s="28" t="str" cm="1">
        <f t="array" aca="1" ref="L47" ca="1">INDIRECT($B47&amp;"!"&amp;$B$2&amp;L$2)</f>
        <v>Neutral</v>
      </c>
      <c r="M47" s="28" t="str" cm="1">
        <f t="array" aca="1" ref="M47" ca="1">INDIRECT($B47&amp;"!"&amp;$B$2&amp;M$2)</f>
        <v>Neutral</v>
      </c>
      <c r="N47" s="28" t="str" cm="1">
        <f t="array" aca="1" ref="N47" ca="1">INDIRECT($B47&amp;"!"&amp;$B$2&amp;N$2)</f>
        <v>Neutral</v>
      </c>
      <c r="O47" s="28" t="str" cm="1">
        <f t="array" aca="1" ref="O47" ca="1">INDIRECT($B47&amp;"!"&amp;$B$2&amp;O$2)</f>
        <v>Minor Positive</v>
      </c>
      <c r="P47" s="28" t="str" cm="1">
        <f t="array" aca="1" ref="P47" ca="1">INDIRECT($B47&amp;"!"&amp;$B$2&amp;P$2)</f>
        <v>Neutral</v>
      </c>
      <c r="Q47" s="8"/>
      <c r="S47" s="77" t="s">
        <v>183</v>
      </c>
      <c r="T47" s="32">
        <f t="shared" ca="1" si="15"/>
        <v>0</v>
      </c>
      <c r="U47" s="32">
        <f t="shared" ca="1" si="16"/>
        <v>0</v>
      </c>
      <c r="V47" s="32" t="str">
        <f t="shared" ca="1" si="17"/>
        <v>+</v>
      </c>
      <c r="W47" s="32" t="str">
        <f t="shared" ca="1" si="18"/>
        <v>+</v>
      </c>
      <c r="X47" s="32" t="str">
        <f t="shared" ca="1" si="19"/>
        <v>+</v>
      </c>
      <c r="Y47" s="32" t="str">
        <f t="shared" ca="1" si="20"/>
        <v>+</v>
      </c>
      <c r="Z47" s="32">
        <f t="shared" ca="1" si="21"/>
        <v>0</v>
      </c>
      <c r="AA47" s="32">
        <f t="shared" ca="1" si="22"/>
        <v>0</v>
      </c>
      <c r="AB47" s="32">
        <f t="shared" ca="1" si="23"/>
        <v>0</v>
      </c>
      <c r="AC47" s="32">
        <f t="shared" ca="1" si="24"/>
        <v>0</v>
      </c>
      <c r="AD47" s="32">
        <f t="shared" ca="1" si="25"/>
        <v>0</v>
      </c>
      <c r="AE47" s="32">
        <f t="shared" ca="1" si="26"/>
        <v>0</v>
      </c>
      <c r="AF47" s="32" t="str">
        <f t="shared" ca="1" si="27"/>
        <v>+</v>
      </c>
      <c r="AG47" s="32">
        <f t="shared" ca="1" si="28"/>
        <v>0</v>
      </c>
    </row>
    <row r="48" spans="1:36" x14ac:dyDescent="0.35">
      <c r="A48" s="182"/>
      <c r="B48" s="147" t="s">
        <v>184</v>
      </c>
      <c r="C48" s="28" t="str" cm="1">
        <f t="array" aca="1" ref="C48" ca="1">INDIRECT($B48&amp;"!"&amp;$B$2&amp;C$2)</f>
        <v>Neutral</v>
      </c>
      <c r="D48" s="28" t="str" cm="1">
        <f t="array" aca="1" ref="D48" ca="1">INDIRECT($B48&amp;"!"&amp;$B$2&amp;D$2)</f>
        <v>Neutral</v>
      </c>
      <c r="E48" s="28" t="str" cm="1">
        <f t="array" aca="1" ref="E48" ca="1">INDIRECT($B48&amp;"!"&amp;$B$2&amp;E$2)</f>
        <v>Uncertain</v>
      </c>
      <c r="F48" s="28" t="str" cm="1">
        <f t="array" aca="1" ref="F48" ca="1">INDIRECT($B48&amp;"!"&amp;$B$2&amp;F$2)</f>
        <v>Uncertain</v>
      </c>
      <c r="G48" s="28" t="str" cm="1">
        <f t="array" aca="1" ref="G48" ca="1">INDIRECT($B48&amp;"!"&amp;$B$2&amp;G$2)</f>
        <v>Significant Positive</v>
      </c>
      <c r="H48" s="28" t="str" cm="1">
        <f t="array" aca="1" ref="H48" ca="1">INDIRECT($B48&amp;"!"&amp;$B$2&amp;H$2)</f>
        <v>Uncertain</v>
      </c>
      <c r="I48" s="28" t="str" cm="1">
        <f t="array" aca="1" ref="I48" ca="1">INDIRECT($B48&amp;"!"&amp;$B$2&amp;I$2)</f>
        <v>Neutral</v>
      </c>
      <c r="J48" s="28" t="str" cm="1">
        <f t="array" aca="1" ref="J48" ca="1">INDIRECT($B48&amp;"!"&amp;$B$2&amp;J$2)</f>
        <v>Uncertain</v>
      </c>
      <c r="K48" s="28" t="str" cm="1">
        <f t="array" aca="1" ref="K48" ca="1">INDIRECT($B48&amp;"!"&amp;$B$2&amp;K$2)</f>
        <v>Neutral</v>
      </c>
      <c r="L48" s="28" t="str" cm="1">
        <f t="array" aca="1" ref="L48" ca="1">INDIRECT($B48&amp;"!"&amp;$B$2&amp;L$2)</f>
        <v>Neutral</v>
      </c>
      <c r="M48" s="28" t="str" cm="1">
        <f t="array" aca="1" ref="M48" ca="1">INDIRECT($B48&amp;"!"&amp;$B$2&amp;M$2)</f>
        <v>Neutral</v>
      </c>
      <c r="N48" s="28" t="str" cm="1">
        <f t="array" aca="1" ref="N48" ca="1">INDIRECT($B48&amp;"!"&amp;$B$2&amp;N$2)</f>
        <v>Neutral</v>
      </c>
      <c r="O48" s="28" t="str" cm="1">
        <f t="array" aca="1" ref="O48" ca="1">INDIRECT($B48&amp;"!"&amp;$B$2&amp;O$2)</f>
        <v>Neutral</v>
      </c>
      <c r="P48" s="28" t="str" cm="1">
        <f t="array" aca="1" ref="P48" ca="1">INDIRECT($B48&amp;"!"&amp;$B$2&amp;P$2)</f>
        <v>Neutral</v>
      </c>
      <c r="Q48" s="8"/>
      <c r="S48" s="77" t="s">
        <v>184</v>
      </c>
      <c r="T48" s="32">
        <f t="shared" ca="1" si="15"/>
        <v>0</v>
      </c>
      <c r="U48" s="32">
        <f t="shared" ca="1" si="16"/>
        <v>0</v>
      </c>
      <c r="V48" s="32" t="str">
        <f t="shared" ca="1" si="17"/>
        <v>?</v>
      </c>
      <c r="W48" s="32" t="str">
        <f t="shared" ca="1" si="18"/>
        <v>?</v>
      </c>
      <c r="X48" s="32" t="str">
        <f t="shared" ca="1" si="19"/>
        <v>+ +</v>
      </c>
      <c r="Y48" s="32" t="str">
        <f t="shared" ca="1" si="20"/>
        <v>?</v>
      </c>
      <c r="Z48" s="32">
        <f t="shared" ca="1" si="21"/>
        <v>0</v>
      </c>
      <c r="AA48" s="32" t="str">
        <f t="shared" ca="1" si="22"/>
        <v>?</v>
      </c>
      <c r="AB48" s="32">
        <f t="shared" ca="1" si="23"/>
        <v>0</v>
      </c>
      <c r="AC48" s="32">
        <f t="shared" ca="1" si="24"/>
        <v>0</v>
      </c>
      <c r="AD48" s="32">
        <f t="shared" ca="1" si="25"/>
        <v>0</v>
      </c>
      <c r="AE48" s="32">
        <f t="shared" ca="1" si="26"/>
        <v>0</v>
      </c>
      <c r="AF48" s="32">
        <f t="shared" ca="1" si="27"/>
        <v>0</v>
      </c>
      <c r="AG48" s="32">
        <f t="shared" ca="1" si="28"/>
        <v>0</v>
      </c>
    </row>
    <row r="49" spans="1:33" x14ac:dyDescent="0.35">
      <c r="A49" s="182"/>
      <c r="B49" s="147" t="s">
        <v>185</v>
      </c>
      <c r="C49" s="28" t="str" cm="1">
        <f t="array" aca="1" ref="C49" ca="1">INDIRECT($B49&amp;"!"&amp;$B$2&amp;C$2)</f>
        <v>Neutral</v>
      </c>
      <c r="D49" s="28" t="str" cm="1">
        <f t="array" aca="1" ref="D49" ca="1">INDIRECT($B49&amp;"!"&amp;$B$2&amp;D$2)</f>
        <v>Neutral</v>
      </c>
      <c r="E49" s="28" t="str" cm="1">
        <f t="array" aca="1" ref="E49" ca="1">INDIRECT($B49&amp;"!"&amp;$B$2&amp;E$2)</f>
        <v>Minor Positive</v>
      </c>
      <c r="F49" s="28" t="str" cm="1">
        <f t="array" aca="1" ref="F49" ca="1">INDIRECT($B49&amp;"!"&amp;$B$2&amp;F$2)</f>
        <v>Minor Positive</v>
      </c>
      <c r="G49" s="28" t="str" cm="1">
        <f t="array" aca="1" ref="G49" ca="1">INDIRECT($B49&amp;"!"&amp;$B$2&amp;G$2)</f>
        <v>Uncertain</v>
      </c>
      <c r="H49" s="28" t="str" cm="1">
        <f t="array" aca="1" ref="H49" ca="1">INDIRECT($B49&amp;"!"&amp;$B$2&amp;H$2)</f>
        <v>Minor Positive</v>
      </c>
      <c r="I49" s="28" t="str" cm="1">
        <f t="array" aca="1" ref="I49" ca="1">INDIRECT($B49&amp;"!"&amp;$B$2&amp;I$2)</f>
        <v>Neutral</v>
      </c>
      <c r="J49" s="28" t="str" cm="1">
        <f t="array" aca="1" ref="J49" ca="1">INDIRECT($B49&amp;"!"&amp;$B$2&amp;J$2)</f>
        <v>Minor Positive</v>
      </c>
      <c r="K49" s="28" t="str" cm="1">
        <f t="array" aca="1" ref="K49" ca="1">INDIRECT($B49&amp;"!"&amp;$B$2&amp;K$2)</f>
        <v>Neutral</v>
      </c>
      <c r="L49" s="28" t="str" cm="1">
        <f t="array" aca="1" ref="L49" ca="1">INDIRECT($B49&amp;"!"&amp;$B$2&amp;L$2)</f>
        <v>Neutral</v>
      </c>
      <c r="M49" s="28" t="str" cm="1">
        <f t="array" aca="1" ref="M49" ca="1">INDIRECT($B49&amp;"!"&amp;$B$2&amp;M$2)</f>
        <v>Neutral</v>
      </c>
      <c r="N49" s="28" t="str" cm="1">
        <f t="array" aca="1" ref="N49" ca="1">INDIRECT($B49&amp;"!"&amp;$B$2&amp;N$2)</f>
        <v>Neutral</v>
      </c>
      <c r="O49" s="28" t="str" cm="1">
        <f t="array" aca="1" ref="O49" ca="1">INDIRECT($B49&amp;"!"&amp;$B$2&amp;O$2)</f>
        <v>Neutral</v>
      </c>
      <c r="P49" s="28" t="str" cm="1">
        <f t="array" aca="1" ref="P49" ca="1">INDIRECT($B49&amp;"!"&amp;$B$2&amp;P$2)</f>
        <v>Neutral</v>
      </c>
      <c r="Q49" s="8"/>
      <c r="S49" s="77" t="s">
        <v>185</v>
      </c>
      <c r="T49" s="32">
        <f t="shared" ca="1" si="15"/>
        <v>0</v>
      </c>
      <c r="U49" s="32">
        <f t="shared" ca="1" si="16"/>
        <v>0</v>
      </c>
      <c r="V49" s="32" t="str">
        <f t="shared" ca="1" si="17"/>
        <v>+</v>
      </c>
      <c r="W49" s="32" t="str">
        <f t="shared" ca="1" si="18"/>
        <v>+</v>
      </c>
      <c r="X49" s="32" t="str">
        <f t="shared" ca="1" si="19"/>
        <v>?</v>
      </c>
      <c r="Y49" s="32" t="str">
        <f t="shared" ca="1" si="20"/>
        <v>+</v>
      </c>
      <c r="Z49" s="32">
        <f t="shared" ca="1" si="21"/>
        <v>0</v>
      </c>
      <c r="AA49" s="32" t="str">
        <f t="shared" ca="1" si="22"/>
        <v>+</v>
      </c>
      <c r="AB49" s="32">
        <f t="shared" ca="1" si="23"/>
        <v>0</v>
      </c>
      <c r="AC49" s="32">
        <f t="shared" ca="1" si="24"/>
        <v>0</v>
      </c>
      <c r="AD49" s="32">
        <f t="shared" ca="1" si="25"/>
        <v>0</v>
      </c>
      <c r="AE49" s="32">
        <f t="shared" ca="1" si="26"/>
        <v>0</v>
      </c>
      <c r="AF49" s="32">
        <f t="shared" ca="1" si="27"/>
        <v>0</v>
      </c>
      <c r="AG49" s="32">
        <f t="shared" ca="1" si="28"/>
        <v>0</v>
      </c>
    </row>
    <row r="50" spans="1:33" hidden="1" x14ac:dyDescent="0.35">
      <c r="A50" s="182"/>
      <c r="B50" s="147" t="s">
        <v>186</v>
      </c>
      <c r="C50" s="28" t="str" cm="1">
        <f t="array" aca="1" ref="C50" ca="1">INDIRECT($B50&amp;"!"&amp;$B$2&amp;C$2)</f>
        <v>Neutral</v>
      </c>
      <c r="D50" s="28" t="str" cm="1">
        <f t="array" aca="1" ref="D50" ca="1">INDIRECT($B50&amp;"!"&amp;$B$2&amp;D$2)</f>
        <v>Neutral</v>
      </c>
      <c r="E50" s="28" t="str" cm="1">
        <f t="array" aca="1" ref="E50" ca="1">INDIRECT($B50&amp;"!"&amp;$B$2&amp;E$2)</f>
        <v>Significant positive</v>
      </c>
      <c r="F50" s="28" t="str" cm="1">
        <f t="array" aca="1" ref="F50" ca="1">INDIRECT($B50&amp;"!"&amp;$B$2&amp;F$2)</f>
        <v>Minor Positive</v>
      </c>
      <c r="G50" s="28" t="str" cm="1">
        <f t="array" aca="1" ref="G50" ca="1">INDIRECT($B50&amp;"!"&amp;$B$2&amp;G$2)</f>
        <v>Minor Positive</v>
      </c>
      <c r="H50" s="28" t="str" cm="1">
        <f t="array" aca="1" ref="H50" ca="1">INDIRECT($B50&amp;"!"&amp;$B$2&amp;H$2)</f>
        <v>Minor Positive</v>
      </c>
      <c r="I50" s="28" t="str" cm="1">
        <f t="array" aca="1" ref="I50" ca="1">INDIRECT($B50&amp;"!"&amp;$B$2&amp;I$2)</f>
        <v>Neutral</v>
      </c>
      <c r="J50" s="28" t="str" cm="1">
        <f t="array" aca="1" ref="J50" ca="1">INDIRECT($B50&amp;"!"&amp;$B$2&amp;J$2)</f>
        <v>Neutral</v>
      </c>
      <c r="K50" s="28" t="str" cm="1">
        <f t="array" aca="1" ref="K50" ca="1">INDIRECT($B50&amp;"!"&amp;$B$2&amp;K$2)</f>
        <v>Neutral</v>
      </c>
      <c r="L50" s="28" t="str" cm="1">
        <f t="array" aca="1" ref="L50" ca="1">INDIRECT($B50&amp;"!"&amp;$B$2&amp;L$2)</f>
        <v>Neutral</v>
      </c>
      <c r="M50" s="28" t="str" cm="1">
        <f t="array" aca="1" ref="M50" ca="1">INDIRECT($B50&amp;"!"&amp;$B$2&amp;M$2)</f>
        <v>Neutral</v>
      </c>
      <c r="N50" s="28" t="str" cm="1">
        <f t="array" aca="1" ref="N50" ca="1">INDIRECT($B50&amp;"!"&amp;$B$2&amp;N$2)</f>
        <v>Neutral</v>
      </c>
      <c r="O50" s="28" t="str" cm="1">
        <f t="array" aca="1" ref="O50" ca="1">INDIRECT($B50&amp;"!"&amp;$B$2&amp;O$2)</f>
        <v>Minor Positive</v>
      </c>
      <c r="P50" s="28" t="str" cm="1">
        <f t="array" aca="1" ref="P50" ca="1">INDIRECT($B50&amp;"!"&amp;$B$2&amp;P$2)</f>
        <v>Neutral</v>
      </c>
      <c r="Q50" s="8"/>
      <c r="S50" s="77" t="s">
        <v>186</v>
      </c>
      <c r="T50" s="32">
        <f t="shared" ca="1" si="15"/>
        <v>0</v>
      </c>
      <c r="U50" s="32">
        <f t="shared" ca="1" si="16"/>
        <v>0</v>
      </c>
      <c r="V50" s="32" t="str">
        <f t="shared" ca="1" si="17"/>
        <v>+ +</v>
      </c>
      <c r="W50" s="32" t="str">
        <f t="shared" ca="1" si="18"/>
        <v>+</v>
      </c>
      <c r="X50" s="32" t="str">
        <f t="shared" ca="1" si="19"/>
        <v>+</v>
      </c>
      <c r="Y50" s="32" t="str">
        <f t="shared" ca="1" si="20"/>
        <v>+</v>
      </c>
      <c r="Z50" s="32">
        <f t="shared" ca="1" si="21"/>
        <v>0</v>
      </c>
      <c r="AA50" s="32">
        <f t="shared" ca="1" si="22"/>
        <v>0</v>
      </c>
      <c r="AB50" s="32">
        <f t="shared" ca="1" si="23"/>
        <v>0</v>
      </c>
      <c r="AC50" s="32">
        <f t="shared" ca="1" si="24"/>
        <v>0</v>
      </c>
      <c r="AD50" s="32">
        <f t="shared" ca="1" si="25"/>
        <v>0</v>
      </c>
      <c r="AE50" s="32">
        <f t="shared" ca="1" si="26"/>
        <v>0</v>
      </c>
      <c r="AF50" s="32" t="str">
        <f t="shared" ca="1" si="27"/>
        <v>+</v>
      </c>
      <c r="AG50" s="32">
        <f t="shared" ca="1" si="28"/>
        <v>0</v>
      </c>
    </row>
    <row r="51" spans="1:33" x14ac:dyDescent="0.35">
      <c r="A51" s="182"/>
      <c r="B51" s="147" t="s">
        <v>187</v>
      </c>
      <c r="C51" s="28" t="str" cm="1">
        <f t="array" aca="1" ref="C51" ca="1">INDIRECT($B51&amp;"!"&amp;$B$2&amp;C$2)</f>
        <v>Neutral</v>
      </c>
      <c r="D51" s="28" t="str" cm="1">
        <f t="array" aca="1" ref="D51" ca="1">INDIRECT($B51&amp;"!"&amp;$B$2&amp;D$2)</f>
        <v>Neutral</v>
      </c>
      <c r="E51" s="28" t="str" cm="1">
        <f t="array" aca="1" ref="E51" ca="1">INDIRECT($B51&amp;"!"&amp;$B$2&amp;E$2)</f>
        <v>Minor Positive</v>
      </c>
      <c r="F51" s="28" t="str" cm="1">
        <f t="array" aca="1" ref="F51" ca="1">INDIRECT($B51&amp;"!"&amp;$B$2&amp;F$2)</f>
        <v>Minor Positive</v>
      </c>
      <c r="G51" s="28" t="str" cm="1">
        <f t="array" aca="1" ref="G51" ca="1">INDIRECT($B51&amp;"!"&amp;$B$2&amp;G$2)</f>
        <v>Minor Positive</v>
      </c>
      <c r="H51" s="28" t="str" cm="1">
        <f t="array" aca="1" ref="H51" ca="1">INDIRECT($B51&amp;"!"&amp;$B$2&amp;H$2)</f>
        <v>Minor Positive</v>
      </c>
      <c r="I51" s="28" t="str" cm="1">
        <f t="array" aca="1" ref="I51" ca="1">INDIRECT($B51&amp;"!"&amp;$B$2&amp;I$2)</f>
        <v>Neutral</v>
      </c>
      <c r="J51" s="28" t="str" cm="1">
        <f t="array" aca="1" ref="J51" ca="1">INDIRECT($B51&amp;"!"&amp;$B$2&amp;J$2)</f>
        <v>Neutral</v>
      </c>
      <c r="K51" s="28" t="str" cm="1">
        <f t="array" aca="1" ref="K51" ca="1">INDIRECT($B51&amp;"!"&amp;$B$2&amp;K$2)</f>
        <v>Neutral</v>
      </c>
      <c r="L51" s="28" t="str" cm="1">
        <f t="array" aca="1" ref="L51" ca="1">INDIRECT($B51&amp;"!"&amp;$B$2&amp;L$2)</f>
        <v>Neutral</v>
      </c>
      <c r="M51" s="28" t="str" cm="1">
        <f t="array" aca="1" ref="M51" ca="1">INDIRECT($B51&amp;"!"&amp;$B$2&amp;M$2)</f>
        <v>Neutral</v>
      </c>
      <c r="N51" s="28" t="str" cm="1">
        <f t="array" aca="1" ref="N51" ca="1">INDIRECT($B51&amp;"!"&amp;$B$2&amp;N$2)</f>
        <v>Neutral</v>
      </c>
      <c r="O51" s="28" t="str" cm="1">
        <f t="array" aca="1" ref="O51" ca="1">INDIRECT($B51&amp;"!"&amp;$B$2&amp;O$2)</f>
        <v>Minor Positive</v>
      </c>
      <c r="P51" s="28" t="str" cm="1">
        <f t="array" aca="1" ref="P51" ca="1">INDIRECT($B51&amp;"!"&amp;$B$2&amp;P$2)</f>
        <v>Neutral</v>
      </c>
      <c r="Q51" s="8"/>
      <c r="S51" s="77" t="s">
        <v>187</v>
      </c>
      <c r="T51" s="32">
        <f t="shared" ca="1" si="15"/>
        <v>0</v>
      </c>
      <c r="U51" s="32">
        <f t="shared" ca="1" si="16"/>
        <v>0</v>
      </c>
      <c r="V51" s="32" t="str">
        <f t="shared" ca="1" si="17"/>
        <v>+</v>
      </c>
      <c r="W51" s="32" t="str">
        <f t="shared" ca="1" si="18"/>
        <v>+</v>
      </c>
      <c r="X51" s="32" t="str">
        <f t="shared" ca="1" si="19"/>
        <v>+</v>
      </c>
      <c r="Y51" s="32" t="str">
        <f t="shared" ca="1" si="20"/>
        <v>+</v>
      </c>
      <c r="Z51" s="32">
        <f t="shared" ca="1" si="21"/>
        <v>0</v>
      </c>
      <c r="AA51" s="32">
        <f t="shared" ca="1" si="22"/>
        <v>0</v>
      </c>
      <c r="AB51" s="32">
        <f t="shared" ca="1" si="23"/>
        <v>0</v>
      </c>
      <c r="AC51" s="32">
        <f t="shared" ca="1" si="24"/>
        <v>0</v>
      </c>
      <c r="AD51" s="32">
        <f t="shared" ca="1" si="25"/>
        <v>0</v>
      </c>
      <c r="AE51" s="32">
        <f t="shared" ca="1" si="26"/>
        <v>0</v>
      </c>
      <c r="AF51" s="32" t="str">
        <f t="shared" ca="1" si="27"/>
        <v>+</v>
      </c>
      <c r="AG51" s="32">
        <f t="shared" ca="1" si="28"/>
        <v>0</v>
      </c>
    </row>
    <row r="52" spans="1:33" hidden="1" x14ac:dyDescent="0.35">
      <c r="A52" s="182"/>
      <c r="B52" s="147" t="s">
        <v>188</v>
      </c>
      <c r="C52" s="28" t="str" cm="1">
        <f t="array" aca="1" ref="C52" ca="1">INDIRECT($B52&amp;"!"&amp;$B$2&amp;C$2)</f>
        <v>Minor Positive</v>
      </c>
      <c r="D52" s="28" t="str" cm="1">
        <f t="array" aca="1" ref="D52" ca="1">INDIRECT($B52&amp;"!"&amp;$B$2&amp;D$2)</f>
        <v>Neutral</v>
      </c>
      <c r="E52" s="28" t="str" cm="1">
        <f t="array" aca="1" ref="E52" ca="1">INDIRECT($B52&amp;"!"&amp;$B$2&amp;E$2)</f>
        <v>Minor Positive</v>
      </c>
      <c r="F52" s="28" t="str" cm="1">
        <f t="array" aca="1" ref="F52" ca="1">INDIRECT($B52&amp;"!"&amp;$B$2&amp;F$2)</f>
        <v>Minor Positive</v>
      </c>
      <c r="G52" s="28" t="str" cm="1">
        <f t="array" aca="1" ref="G52" ca="1">INDIRECT($B52&amp;"!"&amp;$B$2&amp;G$2)</f>
        <v>Minor Positive</v>
      </c>
      <c r="H52" s="28" t="str" cm="1">
        <f t="array" aca="1" ref="H52" ca="1">INDIRECT($B52&amp;"!"&amp;$B$2&amp;H$2)</f>
        <v>Minor Positive</v>
      </c>
      <c r="I52" s="28" t="str" cm="1">
        <f t="array" aca="1" ref="I52" ca="1">INDIRECT($B52&amp;"!"&amp;$B$2&amp;I$2)</f>
        <v>Neutral</v>
      </c>
      <c r="J52" s="28" t="str" cm="1">
        <f t="array" aca="1" ref="J52" ca="1">INDIRECT($B52&amp;"!"&amp;$B$2&amp;J$2)</f>
        <v>Neutral</v>
      </c>
      <c r="K52" s="28" t="str" cm="1">
        <f t="array" aca="1" ref="K52" ca="1">INDIRECT($B52&amp;"!"&amp;$B$2&amp;K$2)</f>
        <v>Neutral</v>
      </c>
      <c r="L52" s="28" t="str" cm="1">
        <f t="array" aca="1" ref="L52" ca="1">INDIRECT($B52&amp;"!"&amp;$B$2&amp;L$2)</f>
        <v>Neutral</v>
      </c>
      <c r="M52" s="28" t="str" cm="1">
        <f t="array" aca="1" ref="M52" ca="1">INDIRECT($B52&amp;"!"&amp;$B$2&amp;M$2)</f>
        <v>Neutral</v>
      </c>
      <c r="N52" s="28" t="str" cm="1">
        <f t="array" aca="1" ref="N52" ca="1">INDIRECT($B52&amp;"!"&amp;$B$2&amp;N$2)</f>
        <v>Neutral</v>
      </c>
      <c r="O52" s="28" t="str" cm="1">
        <f t="array" aca="1" ref="O52" ca="1">INDIRECT($B52&amp;"!"&amp;$B$2&amp;O$2)</f>
        <v>Neutral</v>
      </c>
      <c r="P52" s="28" t="str" cm="1">
        <f t="array" aca="1" ref="P52" ca="1">INDIRECT($B52&amp;"!"&amp;$B$2&amp;P$2)</f>
        <v>Neutral</v>
      </c>
      <c r="Q52" s="8"/>
      <c r="S52" s="77" t="s">
        <v>188</v>
      </c>
      <c r="T52" s="32" t="str">
        <f t="shared" ca="1" si="15"/>
        <v>+</v>
      </c>
      <c r="U52" s="32">
        <f t="shared" ca="1" si="16"/>
        <v>0</v>
      </c>
      <c r="V52" s="32" t="str">
        <f t="shared" ca="1" si="17"/>
        <v>+</v>
      </c>
      <c r="W52" s="32" t="str">
        <f t="shared" ca="1" si="18"/>
        <v>+</v>
      </c>
      <c r="X52" s="32" t="str">
        <f t="shared" ca="1" si="19"/>
        <v>+</v>
      </c>
      <c r="Y52" s="32" t="str">
        <f t="shared" ca="1" si="20"/>
        <v>+</v>
      </c>
      <c r="Z52" s="32">
        <f t="shared" ca="1" si="21"/>
        <v>0</v>
      </c>
      <c r="AA52" s="32">
        <f t="shared" ca="1" si="22"/>
        <v>0</v>
      </c>
      <c r="AB52" s="32">
        <f t="shared" ca="1" si="23"/>
        <v>0</v>
      </c>
      <c r="AC52" s="32">
        <f t="shared" ca="1" si="24"/>
        <v>0</v>
      </c>
      <c r="AD52" s="32">
        <f t="shared" ca="1" si="25"/>
        <v>0</v>
      </c>
      <c r="AE52" s="32">
        <f t="shared" ca="1" si="26"/>
        <v>0</v>
      </c>
      <c r="AF52" s="32">
        <f t="shared" ca="1" si="27"/>
        <v>0</v>
      </c>
      <c r="AG52" s="32">
        <f t="shared" ca="1" si="28"/>
        <v>0</v>
      </c>
    </row>
    <row r="53" spans="1:33" x14ac:dyDescent="0.35">
      <c r="A53" s="182"/>
      <c r="B53" s="147" t="s">
        <v>189</v>
      </c>
      <c r="C53" s="28" t="str" cm="1">
        <f t="array" aca="1" ref="C53" ca="1">INDIRECT($B53&amp;"!"&amp;$B$2&amp;C$2)</f>
        <v>Neutral</v>
      </c>
      <c r="D53" s="28" t="str" cm="1">
        <f t="array" aca="1" ref="D53" ca="1">INDIRECT($B53&amp;"!"&amp;$B$2&amp;D$2)</f>
        <v>Neutral</v>
      </c>
      <c r="E53" s="28" t="str" cm="1">
        <f t="array" aca="1" ref="E53" ca="1">INDIRECT($B53&amp;"!"&amp;$B$2&amp;E$2)</f>
        <v>Minor Negative</v>
      </c>
      <c r="F53" s="28" t="str" cm="1">
        <f t="array" aca="1" ref="F53" ca="1">INDIRECT($B53&amp;"!"&amp;$B$2&amp;F$2)</f>
        <v>Minor Negative</v>
      </c>
      <c r="G53" s="28" t="str" cm="1">
        <f t="array" aca="1" ref="G53" ca="1">INDIRECT($B53&amp;"!"&amp;$B$2&amp;G$2)</f>
        <v>minor positive</v>
      </c>
      <c r="H53" s="28" t="str" cm="1">
        <f t="array" aca="1" ref="H53" ca="1">INDIRECT($B53&amp;"!"&amp;$B$2&amp;H$2)</f>
        <v>Minor Negative</v>
      </c>
      <c r="I53" s="28" t="str" cm="1">
        <f t="array" aca="1" ref="I53" ca="1">INDIRECT($B53&amp;"!"&amp;$B$2&amp;I$2)</f>
        <v>Neutral</v>
      </c>
      <c r="J53" s="28" t="str" cm="1">
        <f t="array" aca="1" ref="J53" ca="1">INDIRECT($B53&amp;"!"&amp;$B$2&amp;J$2)</f>
        <v>Neutral</v>
      </c>
      <c r="K53" s="28" t="str" cm="1">
        <f t="array" aca="1" ref="K53" ca="1">INDIRECT($B53&amp;"!"&amp;$B$2&amp;K$2)</f>
        <v>Neutral</v>
      </c>
      <c r="L53" s="28" t="str" cm="1">
        <f t="array" aca="1" ref="L53" ca="1">INDIRECT($B53&amp;"!"&amp;$B$2&amp;L$2)</f>
        <v>Neutral</v>
      </c>
      <c r="M53" s="28" t="str" cm="1">
        <f t="array" aca="1" ref="M53" ca="1">INDIRECT($B53&amp;"!"&amp;$B$2&amp;M$2)</f>
        <v>Neutral</v>
      </c>
      <c r="N53" s="28" t="str" cm="1">
        <f t="array" aca="1" ref="N53" ca="1">INDIRECT($B53&amp;"!"&amp;$B$2&amp;N$2)</f>
        <v>Neutral</v>
      </c>
      <c r="O53" s="28" t="str" cm="1">
        <f t="array" aca="1" ref="O53" ca="1">INDIRECT($B53&amp;"!"&amp;$B$2&amp;O$2)</f>
        <v>Neutral</v>
      </c>
      <c r="P53" s="28" t="str" cm="1">
        <f t="array" aca="1" ref="P53" ca="1">INDIRECT($B53&amp;"!"&amp;$B$2&amp;P$2)</f>
        <v>Neutral</v>
      </c>
      <c r="Q53" s="8"/>
      <c r="S53" s="77" t="s">
        <v>189</v>
      </c>
      <c r="T53" s="32">
        <f t="shared" ca="1" si="15"/>
        <v>0</v>
      </c>
      <c r="U53" s="32">
        <f t="shared" ca="1" si="16"/>
        <v>0</v>
      </c>
      <c r="V53" s="32" t="str">
        <f t="shared" ca="1" si="17"/>
        <v>-</v>
      </c>
      <c r="W53" s="32" t="str">
        <f t="shared" ca="1" si="18"/>
        <v>-</v>
      </c>
      <c r="X53" s="32" t="str">
        <f t="shared" ca="1" si="19"/>
        <v>+</v>
      </c>
      <c r="Y53" s="32" t="str">
        <f t="shared" ca="1" si="20"/>
        <v>-</v>
      </c>
      <c r="Z53" s="32">
        <f t="shared" ca="1" si="21"/>
        <v>0</v>
      </c>
      <c r="AA53" s="32">
        <f t="shared" ca="1" si="22"/>
        <v>0</v>
      </c>
      <c r="AB53" s="32">
        <f t="shared" ca="1" si="23"/>
        <v>0</v>
      </c>
      <c r="AC53" s="32">
        <f t="shared" ca="1" si="24"/>
        <v>0</v>
      </c>
      <c r="AD53" s="32">
        <f t="shared" ca="1" si="25"/>
        <v>0</v>
      </c>
      <c r="AE53" s="32">
        <f t="shared" ca="1" si="26"/>
        <v>0</v>
      </c>
      <c r="AF53" s="32">
        <f t="shared" ca="1" si="27"/>
        <v>0</v>
      </c>
      <c r="AG53" s="32">
        <f t="shared" ca="1" si="28"/>
        <v>0</v>
      </c>
    </row>
    <row r="54" spans="1:33" x14ac:dyDescent="0.35">
      <c r="A54" s="182"/>
      <c r="B54" s="147" t="s">
        <v>190</v>
      </c>
      <c r="C54" s="28" t="str" cm="1">
        <f t="array" aca="1" ref="C54" ca="1">INDIRECT($B54&amp;"!"&amp;$B$2&amp;C$2)</f>
        <v>Minor Positive</v>
      </c>
      <c r="D54" s="28" t="str" cm="1">
        <f t="array" aca="1" ref="D54" ca="1">INDIRECT($B54&amp;"!"&amp;$B$2&amp;D$2)</f>
        <v>Neutral</v>
      </c>
      <c r="E54" s="28" t="str" cm="1">
        <f t="array" aca="1" ref="E54" ca="1">INDIRECT($B54&amp;"!"&amp;$B$2&amp;E$2)</f>
        <v>Minor Positive</v>
      </c>
      <c r="F54" s="28" t="str" cm="1">
        <f t="array" aca="1" ref="F54" ca="1">INDIRECT($B54&amp;"!"&amp;$B$2&amp;F$2)</f>
        <v>Minor Negative</v>
      </c>
      <c r="G54" s="28" t="str" cm="1">
        <f t="array" aca="1" ref="G54" ca="1">INDIRECT($B54&amp;"!"&amp;$B$2&amp;G$2)</f>
        <v>minor positive</v>
      </c>
      <c r="H54" s="28" t="str" cm="1">
        <f t="array" aca="1" ref="H54" ca="1">INDIRECT($B54&amp;"!"&amp;$B$2&amp;H$2)</f>
        <v>Minor Positive</v>
      </c>
      <c r="I54" s="28" t="str" cm="1">
        <f t="array" aca="1" ref="I54" ca="1">INDIRECT($B54&amp;"!"&amp;$B$2&amp;I$2)</f>
        <v>Minor Negative</v>
      </c>
      <c r="J54" s="28" t="str" cm="1">
        <f t="array" aca="1" ref="J54" ca="1">INDIRECT($B54&amp;"!"&amp;$B$2&amp;J$2)</f>
        <v>Neutral</v>
      </c>
      <c r="K54" s="28" t="str" cm="1">
        <f t="array" aca="1" ref="K54" ca="1">INDIRECT($B54&amp;"!"&amp;$B$2&amp;K$2)</f>
        <v>Neutral</v>
      </c>
      <c r="L54" s="28" t="str" cm="1">
        <f t="array" aca="1" ref="L54" ca="1">INDIRECT($B54&amp;"!"&amp;$B$2&amp;L$2)</f>
        <v>Neutral</v>
      </c>
      <c r="M54" s="28" t="str" cm="1">
        <f t="array" aca="1" ref="M54" ca="1">INDIRECT($B54&amp;"!"&amp;$B$2&amp;M$2)</f>
        <v>Neutral</v>
      </c>
      <c r="N54" s="28" t="str" cm="1">
        <f t="array" aca="1" ref="N54" ca="1">INDIRECT($B54&amp;"!"&amp;$B$2&amp;N$2)</f>
        <v>Neutral</v>
      </c>
      <c r="O54" s="28" t="str" cm="1">
        <f t="array" aca="1" ref="O54" ca="1">INDIRECT($B54&amp;"!"&amp;$B$2&amp;O$2)</f>
        <v>Neutral</v>
      </c>
      <c r="P54" s="28" t="str" cm="1">
        <f t="array" aca="1" ref="P54" ca="1">INDIRECT($B54&amp;"!"&amp;$B$2&amp;P$2)</f>
        <v>Neutral</v>
      </c>
      <c r="Q54" s="8"/>
      <c r="S54" s="77" t="s">
        <v>190</v>
      </c>
      <c r="T54" s="32" t="str">
        <f t="shared" ca="1" si="15"/>
        <v>+</v>
      </c>
      <c r="U54" s="32">
        <f t="shared" ca="1" si="16"/>
        <v>0</v>
      </c>
      <c r="V54" s="32" t="str">
        <f t="shared" ca="1" si="17"/>
        <v>+</v>
      </c>
      <c r="W54" s="32" t="str">
        <f t="shared" ca="1" si="18"/>
        <v>-</v>
      </c>
      <c r="X54" s="32" t="str">
        <f t="shared" ca="1" si="19"/>
        <v>+</v>
      </c>
      <c r="Y54" s="32" t="str">
        <f t="shared" ca="1" si="20"/>
        <v>+</v>
      </c>
      <c r="Z54" s="32" t="str">
        <f t="shared" ca="1" si="21"/>
        <v>-</v>
      </c>
      <c r="AA54" s="32">
        <f t="shared" ca="1" si="22"/>
        <v>0</v>
      </c>
      <c r="AB54" s="32">
        <f t="shared" ca="1" si="23"/>
        <v>0</v>
      </c>
      <c r="AC54" s="32">
        <f t="shared" ca="1" si="24"/>
        <v>0</v>
      </c>
      <c r="AD54" s="32">
        <f t="shared" ca="1" si="25"/>
        <v>0</v>
      </c>
      <c r="AE54" s="32">
        <f t="shared" ca="1" si="26"/>
        <v>0</v>
      </c>
      <c r="AF54" s="32">
        <f t="shared" ca="1" si="27"/>
        <v>0</v>
      </c>
      <c r="AG54" s="32">
        <f t="shared" ca="1" si="28"/>
        <v>0</v>
      </c>
    </row>
    <row r="55" spans="1:33" hidden="1" x14ac:dyDescent="0.35">
      <c r="A55" s="124"/>
      <c r="B55" s="147" t="s">
        <v>191</v>
      </c>
      <c r="C55" s="28" t="str" cm="1">
        <f t="array" aca="1" ref="C55" ca="1">INDIRECT($B55&amp;"!"&amp;$B$2&amp;C$2)</f>
        <v>Minor Positive</v>
      </c>
      <c r="D55" s="28" t="str" cm="1">
        <f t="array" aca="1" ref="D55" ca="1">INDIRECT($B55&amp;"!"&amp;$B$2&amp;D$2)</f>
        <v>Minor Positive</v>
      </c>
      <c r="E55" s="28" t="str" cm="1">
        <f t="array" aca="1" ref="E55" ca="1">INDIRECT($B55&amp;"!"&amp;$B$2&amp;E$2)</f>
        <v>Minor Positive</v>
      </c>
      <c r="F55" s="28" t="str" cm="1">
        <f t="array" aca="1" ref="F55" ca="1">INDIRECT($B55&amp;"!"&amp;$B$2&amp;F$2)</f>
        <v>Minor Positive</v>
      </c>
      <c r="G55" s="28" t="str" cm="1">
        <f t="array" aca="1" ref="G55" ca="1">INDIRECT($B55&amp;"!"&amp;$B$2&amp;G$2)</f>
        <v>Minor Positive</v>
      </c>
      <c r="H55" s="28" t="str" cm="1">
        <f t="array" aca="1" ref="H55" ca="1">INDIRECT($B55&amp;"!"&amp;$B$2&amp;H$2)</f>
        <v>Minor Positive</v>
      </c>
      <c r="I55" s="28" t="str" cm="1">
        <f t="array" aca="1" ref="I55" ca="1">INDIRECT($B55&amp;"!"&amp;$B$2&amp;I$2)</f>
        <v>Neutral</v>
      </c>
      <c r="J55" s="28" t="str" cm="1">
        <f t="array" aca="1" ref="J55" ca="1">INDIRECT($B55&amp;"!"&amp;$B$2&amp;J$2)</f>
        <v>Minor Positive</v>
      </c>
      <c r="K55" s="28" t="str" cm="1">
        <f t="array" aca="1" ref="K55" ca="1">INDIRECT($B55&amp;"!"&amp;$B$2&amp;K$2)</f>
        <v>Neutral</v>
      </c>
      <c r="L55" s="28" t="str" cm="1">
        <f t="array" aca="1" ref="L55" ca="1">INDIRECT($B55&amp;"!"&amp;$B$2&amp;L$2)</f>
        <v>Neutral</v>
      </c>
      <c r="M55" s="28" t="str" cm="1">
        <f t="array" aca="1" ref="M55" ca="1">INDIRECT($B55&amp;"!"&amp;$B$2&amp;M$2)</f>
        <v>Neutral</v>
      </c>
      <c r="N55" s="28" t="str" cm="1">
        <f t="array" aca="1" ref="N55" ca="1">INDIRECT($B55&amp;"!"&amp;$B$2&amp;N$2)</f>
        <v>Minor Positive</v>
      </c>
      <c r="O55" s="28" t="str" cm="1">
        <f t="array" aca="1" ref="O55" ca="1">INDIRECT($B55&amp;"!"&amp;$B$2&amp;O$2)</f>
        <v>Neutral</v>
      </c>
      <c r="P55" s="28" t="str" cm="1">
        <f t="array" aca="1" ref="P55" ca="1">INDIRECT($B55&amp;"!"&amp;$B$2&amp;P$2)</f>
        <v>Minor Positive</v>
      </c>
      <c r="Q55" s="8"/>
      <c r="S55" s="77" t="s">
        <v>192</v>
      </c>
      <c r="T55" s="32" t="str">
        <f t="shared" ca="1" si="15"/>
        <v>+</v>
      </c>
      <c r="U55" s="32" t="str">
        <f t="shared" ca="1" si="16"/>
        <v>+</v>
      </c>
      <c r="V55" s="32" t="str">
        <f t="shared" ca="1" si="17"/>
        <v>+</v>
      </c>
      <c r="W55" s="32" t="str">
        <f t="shared" ca="1" si="18"/>
        <v>+</v>
      </c>
      <c r="X55" s="32" t="str">
        <f t="shared" ca="1" si="19"/>
        <v>+</v>
      </c>
      <c r="Y55" s="32" t="str">
        <f t="shared" ca="1" si="20"/>
        <v>+</v>
      </c>
      <c r="Z55" s="32">
        <f t="shared" ca="1" si="21"/>
        <v>0</v>
      </c>
      <c r="AA55" s="32" t="str">
        <f t="shared" ca="1" si="22"/>
        <v>+</v>
      </c>
      <c r="AB55" s="32">
        <f t="shared" ca="1" si="23"/>
        <v>0</v>
      </c>
      <c r="AC55" s="32">
        <f t="shared" ca="1" si="24"/>
        <v>0</v>
      </c>
      <c r="AD55" s="32">
        <f t="shared" ca="1" si="25"/>
        <v>0</v>
      </c>
      <c r="AE55" s="32" t="str">
        <f t="shared" ca="1" si="26"/>
        <v>+</v>
      </c>
      <c r="AF55" s="32">
        <f t="shared" ca="1" si="27"/>
        <v>0</v>
      </c>
      <c r="AG55" s="32" t="str">
        <f t="shared" ca="1" si="28"/>
        <v>+</v>
      </c>
    </row>
    <row r="56" spans="1:33" x14ac:dyDescent="0.35">
      <c r="A56" s="124"/>
      <c r="B56" s="147" t="s">
        <v>193</v>
      </c>
      <c r="C56" s="28" t="str" cm="1">
        <f t="array" aca="1" ref="C56" ca="1">INDIRECT($B56&amp;"!"&amp;$B$2&amp;C$2)</f>
        <v>Minor Negative</v>
      </c>
      <c r="D56" s="28" t="str" cm="1">
        <f t="array" aca="1" ref="D56" ca="1">INDIRECT($B56&amp;"!"&amp;$B$2&amp;D$2)</f>
        <v>Minor Negative</v>
      </c>
      <c r="E56" s="28" t="str" cm="1">
        <f t="array" aca="1" ref="E56" ca="1">INDIRECT($B56&amp;"!"&amp;$B$2&amp;E$2)</f>
        <v>Neutral</v>
      </c>
      <c r="F56" s="28" t="str" cm="1">
        <f t="array" aca="1" ref="F56" ca="1">INDIRECT($B56&amp;"!"&amp;$B$2&amp;F$2)</f>
        <v>Minor Negative</v>
      </c>
      <c r="G56" s="28" t="str" cm="1">
        <f t="array" aca="1" ref="G56" ca="1">INDIRECT($B56&amp;"!"&amp;$B$2&amp;G$2)</f>
        <v>Minor Negative</v>
      </c>
      <c r="H56" s="28" t="str" cm="1">
        <f t="array" aca="1" ref="H56" ca="1">INDIRECT($B56&amp;"!"&amp;$B$2&amp;H$2)</f>
        <v>Uncertain</v>
      </c>
      <c r="I56" s="28" t="str" cm="1">
        <f t="array" aca="1" ref="I56" ca="1">INDIRECT($B56&amp;"!"&amp;$B$2&amp;I$2)</f>
        <v>Neutral</v>
      </c>
      <c r="J56" s="28" t="str" cm="1">
        <f t="array" aca="1" ref="J56" ca="1">INDIRECT($B56&amp;"!"&amp;$B$2&amp;J$2)</f>
        <v>Neutral</v>
      </c>
      <c r="K56" s="28" t="str" cm="1">
        <f t="array" aca="1" ref="K56" ca="1">INDIRECT($B56&amp;"!"&amp;$B$2&amp;K$2)</f>
        <v>Neutral</v>
      </c>
      <c r="L56" s="28" t="str" cm="1">
        <f t="array" aca="1" ref="L56" ca="1">INDIRECT($B56&amp;"!"&amp;$B$2&amp;L$2)</f>
        <v>Neutral</v>
      </c>
      <c r="M56" s="28" t="str" cm="1">
        <f t="array" aca="1" ref="M56" ca="1">INDIRECT($B56&amp;"!"&amp;$B$2&amp;M$2)</f>
        <v>Neutral</v>
      </c>
      <c r="N56" s="28" t="str" cm="1">
        <f t="array" aca="1" ref="N56" ca="1">INDIRECT($B56&amp;"!"&amp;$B$2&amp;N$2)</f>
        <v>Minor Negative</v>
      </c>
      <c r="O56" s="28" t="str" cm="1">
        <f t="array" aca="1" ref="O56" ca="1">INDIRECT($B56&amp;"!"&amp;$B$2&amp;O$2)</f>
        <v>Neutral</v>
      </c>
      <c r="P56" s="28" t="str" cm="1">
        <f t="array" aca="1" ref="P56" ca="1">INDIRECT($B56&amp;"!"&amp;$B$2&amp;P$2)</f>
        <v>Minor Negative</v>
      </c>
      <c r="Q56" s="8"/>
      <c r="S56" s="77" t="s">
        <v>193</v>
      </c>
      <c r="T56" s="32" t="str">
        <f t="shared" ca="1" si="15"/>
        <v>-</v>
      </c>
      <c r="U56" s="32" t="str">
        <f t="shared" ca="1" si="16"/>
        <v>-</v>
      </c>
      <c r="V56" s="32">
        <f t="shared" ca="1" si="17"/>
        <v>0</v>
      </c>
      <c r="W56" s="32" t="str">
        <f t="shared" ca="1" si="18"/>
        <v>-</v>
      </c>
      <c r="X56" s="32" t="str">
        <f t="shared" ca="1" si="19"/>
        <v>-</v>
      </c>
      <c r="Y56" s="32" t="str">
        <f t="shared" ca="1" si="20"/>
        <v>?</v>
      </c>
      <c r="Z56" s="32">
        <f t="shared" ca="1" si="21"/>
        <v>0</v>
      </c>
      <c r="AA56" s="32">
        <f t="shared" ca="1" si="22"/>
        <v>0</v>
      </c>
      <c r="AB56" s="32">
        <f t="shared" ca="1" si="23"/>
        <v>0</v>
      </c>
      <c r="AC56" s="32">
        <f t="shared" ca="1" si="24"/>
        <v>0</v>
      </c>
      <c r="AD56" s="32">
        <f t="shared" ca="1" si="25"/>
        <v>0</v>
      </c>
      <c r="AE56" s="32" t="str">
        <f t="shared" ca="1" si="26"/>
        <v>-</v>
      </c>
      <c r="AF56" s="32">
        <f t="shared" ca="1" si="27"/>
        <v>0</v>
      </c>
      <c r="AG56" s="32" t="str">
        <f t="shared" ca="1" si="28"/>
        <v>-</v>
      </c>
    </row>
    <row r="57" spans="1:33" x14ac:dyDescent="0.35">
      <c r="A57" s="124"/>
      <c r="B57" s="147" t="s">
        <v>194</v>
      </c>
      <c r="C57" s="28" t="str" cm="1">
        <f t="array" aca="1" ref="C57" ca="1">INDIRECT($B57&amp;"!"&amp;$B$2&amp;C$2)</f>
        <v>Minor Positive</v>
      </c>
      <c r="D57" s="28" t="str" cm="1">
        <f t="array" aca="1" ref="D57" ca="1">INDIRECT($B57&amp;"!"&amp;$B$2&amp;D$2)</f>
        <v>Minor Positive</v>
      </c>
      <c r="E57" s="28" t="str" cm="1">
        <f t="array" aca="1" ref="E57" ca="1">INDIRECT($B57&amp;"!"&amp;$B$2&amp;E$2)</f>
        <v>Minor Positive</v>
      </c>
      <c r="F57" s="28" t="str" cm="1">
        <f t="array" aca="1" ref="F57" ca="1">INDIRECT($B57&amp;"!"&amp;$B$2&amp;F$2)</f>
        <v>Minor Positive</v>
      </c>
      <c r="G57" s="28" t="str" cm="1">
        <f t="array" aca="1" ref="G57" ca="1">INDIRECT($B57&amp;"!"&amp;$B$2&amp;G$2)</f>
        <v>Minor Negative</v>
      </c>
      <c r="H57" s="28" t="str" cm="1">
        <f t="array" aca="1" ref="H57" ca="1">INDIRECT($B57&amp;"!"&amp;$B$2&amp;H$2)</f>
        <v>Minor Positive</v>
      </c>
      <c r="I57" s="28" t="str" cm="1">
        <f t="array" aca="1" ref="I57" ca="1">INDIRECT($B57&amp;"!"&amp;$B$2&amp;I$2)</f>
        <v>Neutral</v>
      </c>
      <c r="J57" s="28" t="str" cm="1">
        <f t="array" aca="1" ref="J57" ca="1">INDIRECT($B57&amp;"!"&amp;$B$2&amp;J$2)</f>
        <v>Neutral</v>
      </c>
      <c r="K57" s="28" t="str" cm="1">
        <f t="array" aca="1" ref="K57" ca="1">INDIRECT($B57&amp;"!"&amp;$B$2&amp;K$2)</f>
        <v>Neutral</v>
      </c>
      <c r="L57" s="28" t="str" cm="1">
        <f t="array" aca="1" ref="L57" ca="1">INDIRECT($B57&amp;"!"&amp;$B$2&amp;L$2)</f>
        <v>Neutral</v>
      </c>
      <c r="M57" s="28" t="str" cm="1">
        <f t="array" aca="1" ref="M57" ca="1">INDIRECT($B57&amp;"!"&amp;$B$2&amp;M$2)</f>
        <v>Neutral</v>
      </c>
      <c r="N57" s="28" t="str" cm="1">
        <f t="array" aca="1" ref="N57" ca="1">INDIRECT($B57&amp;"!"&amp;$B$2&amp;N$2)</f>
        <v>Minor Positive</v>
      </c>
      <c r="O57" s="28" t="str" cm="1">
        <f t="array" aca="1" ref="O57" ca="1">INDIRECT($B57&amp;"!"&amp;$B$2&amp;O$2)</f>
        <v>Neutral</v>
      </c>
      <c r="P57" s="28" t="str" cm="1">
        <f t="array" aca="1" ref="P57" ca="1">INDIRECT($B57&amp;"!"&amp;$B$2&amp;P$2)</f>
        <v>Minor Positive</v>
      </c>
      <c r="Q57" s="8"/>
      <c r="S57" s="77" t="s">
        <v>194</v>
      </c>
      <c r="T57" s="32" t="str">
        <f t="shared" ca="1" si="15"/>
        <v>+</v>
      </c>
      <c r="U57" s="32" t="str">
        <f t="shared" ca="1" si="16"/>
        <v>+</v>
      </c>
      <c r="V57" s="32" t="str">
        <f t="shared" ca="1" si="17"/>
        <v>+</v>
      </c>
      <c r="W57" s="32" t="str">
        <f t="shared" ca="1" si="18"/>
        <v>+</v>
      </c>
      <c r="X57" s="32" t="str">
        <f t="shared" ca="1" si="19"/>
        <v>-</v>
      </c>
      <c r="Y57" s="32" t="str">
        <f t="shared" ca="1" si="20"/>
        <v>+</v>
      </c>
      <c r="Z57" s="32">
        <f t="shared" ca="1" si="21"/>
        <v>0</v>
      </c>
      <c r="AA57" s="32">
        <f t="shared" ca="1" si="22"/>
        <v>0</v>
      </c>
      <c r="AB57" s="32">
        <f t="shared" ca="1" si="23"/>
        <v>0</v>
      </c>
      <c r="AC57" s="32">
        <f t="shared" ca="1" si="24"/>
        <v>0</v>
      </c>
      <c r="AD57" s="32">
        <f t="shared" ca="1" si="25"/>
        <v>0</v>
      </c>
      <c r="AE57" s="32" t="str">
        <f t="shared" ca="1" si="26"/>
        <v>+</v>
      </c>
      <c r="AF57" s="32">
        <f t="shared" ca="1" si="27"/>
        <v>0</v>
      </c>
      <c r="AG57" s="32" t="str">
        <f t="shared" ca="1" si="28"/>
        <v>+</v>
      </c>
    </row>
    <row r="58" spans="1:33" x14ac:dyDescent="0.35">
      <c r="A58" s="124"/>
      <c r="B58" s="147" t="s">
        <v>195</v>
      </c>
      <c r="C58" s="28" t="str" cm="1">
        <f t="array" aca="1" ref="C58" ca="1">INDIRECT($B58&amp;"!"&amp;$B$2&amp;C$2)</f>
        <v>Minor Positive</v>
      </c>
      <c r="D58" s="28" t="str" cm="1">
        <f t="array" aca="1" ref="D58" ca="1">INDIRECT($B58&amp;"!"&amp;$B$2&amp;D$2)</f>
        <v>Minor Positive</v>
      </c>
      <c r="E58" s="28" t="str" cm="1">
        <f t="array" aca="1" ref="E58" ca="1">INDIRECT($B58&amp;"!"&amp;$B$2&amp;E$2)</f>
        <v>Minor Positive</v>
      </c>
      <c r="F58" s="28" t="str" cm="1">
        <f t="array" aca="1" ref="F58" ca="1">INDIRECT($B58&amp;"!"&amp;$B$2&amp;F$2)</f>
        <v>Minor Positive</v>
      </c>
      <c r="G58" s="28" t="str" cm="1">
        <f t="array" aca="1" ref="G58" ca="1">INDIRECT($B58&amp;"!"&amp;$B$2&amp;G$2)</f>
        <v>Uncertain</v>
      </c>
      <c r="H58" s="28" t="str" cm="1">
        <f t="array" aca="1" ref="H58" ca="1">INDIRECT($B58&amp;"!"&amp;$B$2&amp;H$2)</f>
        <v>Minor Positive</v>
      </c>
      <c r="I58" s="28" t="str" cm="1">
        <f t="array" aca="1" ref="I58" ca="1">INDIRECT($B58&amp;"!"&amp;$B$2&amp;I$2)</f>
        <v>Neutral</v>
      </c>
      <c r="J58" s="28" t="str" cm="1">
        <f t="array" aca="1" ref="J58" ca="1">INDIRECT($B58&amp;"!"&amp;$B$2&amp;J$2)</f>
        <v>Neutral</v>
      </c>
      <c r="K58" s="28" t="str" cm="1">
        <f t="array" aca="1" ref="K58" ca="1">INDIRECT($B58&amp;"!"&amp;$B$2&amp;K$2)</f>
        <v>Neutral</v>
      </c>
      <c r="L58" s="28" t="str" cm="1">
        <f t="array" aca="1" ref="L58" ca="1">INDIRECT($B58&amp;"!"&amp;$B$2&amp;L$2)</f>
        <v>Neutral</v>
      </c>
      <c r="M58" s="28" t="str" cm="1">
        <f t="array" aca="1" ref="M58" ca="1">INDIRECT($B58&amp;"!"&amp;$B$2&amp;M$2)</f>
        <v>Neutral</v>
      </c>
      <c r="N58" s="28" t="str" cm="1">
        <f t="array" aca="1" ref="N58" ca="1">INDIRECT($B58&amp;"!"&amp;$B$2&amp;N$2)</f>
        <v>Minor Negative</v>
      </c>
      <c r="O58" s="28" t="str" cm="1">
        <f t="array" aca="1" ref="O58" ca="1">INDIRECT($B58&amp;"!"&amp;$B$2&amp;O$2)</f>
        <v>Neutral</v>
      </c>
      <c r="P58" s="28" t="str" cm="1">
        <f t="array" aca="1" ref="P58" ca="1">INDIRECT($B58&amp;"!"&amp;$B$2&amp;P$2)</f>
        <v>Minor Positive</v>
      </c>
      <c r="Q58" s="8"/>
      <c r="S58" s="77" t="s">
        <v>195</v>
      </c>
      <c r="T58" s="32" t="str">
        <f t="shared" ca="1" si="15"/>
        <v>+</v>
      </c>
      <c r="U58" s="32" t="str">
        <f t="shared" ca="1" si="16"/>
        <v>+</v>
      </c>
      <c r="V58" s="32" t="str">
        <f t="shared" ca="1" si="17"/>
        <v>+</v>
      </c>
      <c r="W58" s="32" t="str">
        <f t="shared" ca="1" si="18"/>
        <v>+</v>
      </c>
      <c r="X58" s="32" t="str">
        <f t="shared" ca="1" si="19"/>
        <v>?</v>
      </c>
      <c r="Y58" s="32" t="str">
        <f t="shared" ca="1" si="20"/>
        <v>+</v>
      </c>
      <c r="Z58" s="32">
        <f t="shared" ca="1" si="21"/>
        <v>0</v>
      </c>
      <c r="AA58" s="32">
        <f t="shared" ca="1" si="22"/>
        <v>0</v>
      </c>
      <c r="AB58" s="32">
        <f t="shared" ca="1" si="23"/>
        <v>0</v>
      </c>
      <c r="AC58" s="32">
        <f t="shared" ca="1" si="24"/>
        <v>0</v>
      </c>
      <c r="AD58" s="32">
        <f t="shared" ca="1" si="25"/>
        <v>0</v>
      </c>
      <c r="AE58" s="32" t="str">
        <f t="shared" ca="1" si="26"/>
        <v>-</v>
      </c>
      <c r="AF58" s="32">
        <f t="shared" ca="1" si="27"/>
        <v>0</v>
      </c>
      <c r="AG58" s="32" t="str">
        <f t="shared" ca="1" si="28"/>
        <v>+</v>
      </c>
    </row>
    <row r="59" spans="1:33" x14ac:dyDescent="0.35">
      <c r="A59" s="124"/>
      <c r="B59" s="147" t="s">
        <v>196</v>
      </c>
      <c r="C59" s="28" t="str" cm="1">
        <f t="array" aca="1" ref="C59" ca="1">INDIRECT($B59&amp;"!"&amp;$B$2&amp;C$2)</f>
        <v>Minor Positive</v>
      </c>
      <c r="D59" s="28" t="str" cm="1">
        <f t="array" aca="1" ref="D59" ca="1">INDIRECT($B59&amp;"!"&amp;$B$2&amp;D$2)</f>
        <v>Minor Positive</v>
      </c>
      <c r="E59" s="28" t="str" cm="1">
        <f t="array" aca="1" ref="E59" ca="1">INDIRECT($B59&amp;"!"&amp;$B$2&amp;E$2)</f>
        <v>Uncertain</v>
      </c>
      <c r="F59" s="28" t="str" cm="1">
        <f t="array" aca="1" ref="F59" ca="1">INDIRECT($B59&amp;"!"&amp;$B$2&amp;F$2)</f>
        <v>Minor Positive</v>
      </c>
      <c r="G59" s="28" t="str" cm="1">
        <f t="array" aca="1" ref="G59" ca="1">INDIRECT($B59&amp;"!"&amp;$B$2&amp;G$2)</f>
        <v>Uncertain</v>
      </c>
      <c r="H59" s="28" t="str" cm="1">
        <f t="array" aca="1" ref="H59" ca="1">INDIRECT($B59&amp;"!"&amp;$B$2&amp;H$2)</f>
        <v>Minor Positive</v>
      </c>
      <c r="I59" s="28" t="str" cm="1">
        <f t="array" aca="1" ref="I59" ca="1">INDIRECT($B59&amp;"!"&amp;$B$2&amp;I$2)</f>
        <v>Neutral</v>
      </c>
      <c r="J59" s="28" t="str" cm="1">
        <f t="array" aca="1" ref="J59" ca="1">INDIRECT($B59&amp;"!"&amp;$B$2&amp;J$2)</f>
        <v>Neutral</v>
      </c>
      <c r="K59" s="28" t="str" cm="1">
        <f t="array" aca="1" ref="K59" ca="1">INDIRECT($B59&amp;"!"&amp;$B$2&amp;K$2)</f>
        <v>Neutral</v>
      </c>
      <c r="L59" s="28" t="str" cm="1">
        <f t="array" aca="1" ref="L59" ca="1">INDIRECT($B59&amp;"!"&amp;$B$2&amp;L$2)</f>
        <v>Neutral</v>
      </c>
      <c r="M59" s="28" t="str" cm="1">
        <f t="array" aca="1" ref="M59" ca="1">INDIRECT($B59&amp;"!"&amp;$B$2&amp;M$2)</f>
        <v>Neutral</v>
      </c>
      <c r="N59" s="28" t="str" cm="1">
        <f t="array" aca="1" ref="N59" ca="1">INDIRECT($B59&amp;"!"&amp;$B$2&amp;N$2)</f>
        <v>Minor Negative</v>
      </c>
      <c r="O59" s="28" t="str" cm="1">
        <f t="array" aca="1" ref="O59" ca="1">INDIRECT($B59&amp;"!"&amp;$B$2&amp;O$2)</f>
        <v>Neutral</v>
      </c>
      <c r="P59" s="28" t="str" cm="1">
        <f t="array" aca="1" ref="P59" ca="1">INDIRECT($B59&amp;"!"&amp;$B$2&amp;P$2)</f>
        <v>Minor Positive</v>
      </c>
      <c r="Q59" s="8"/>
      <c r="S59" s="77" t="s">
        <v>196</v>
      </c>
      <c r="T59" s="32" t="str">
        <f t="shared" ca="1" si="15"/>
        <v>+</v>
      </c>
      <c r="U59" s="32" t="str">
        <f t="shared" ca="1" si="16"/>
        <v>+</v>
      </c>
      <c r="V59" s="32" t="str">
        <f t="shared" ca="1" si="17"/>
        <v>?</v>
      </c>
      <c r="W59" s="32" t="str">
        <f t="shared" ca="1" si="18"/>
        <v>+</v>
      </c>
      <c r="X59" s="32" t="str">
        <f t="shared" ca="1" si="19"/>
        <v>?</v>
      </c>
      <c r="Y59" s="32" t="str">
        <f t="shared" ca="1" si="20"/>
        <v>+</v>
      </c>
      <c r="Z59" s="32">
        <f t="shared" ca="1" si="21"/>
        <v>0</v>
      </c>
      <c r="AA59" s="32">
        <f t="shared" ca="1" si="22"/>
        <v>0</v>
      </c>
      <c r="AB59" s="32">
        <f t="shared" ca="1" si="23"/>
        <v>0</v>
      </c>
      <c r="AC59" s="32">
        <f t="shared" ca="1" si="24"/>
        <v>0</v>
      </c>
      <c r="AD59" s="32">
        <f t="shared" ca="1" si="25"/>
        <v>0</v>
      </c>
      <c r="AE59" s="32" t="str">
        <f t="shared" ca="1" si="26"/>
        <v>-</v>
      </c>
      <c r="AF59" s="32">
        <f t="shared" ca="1" si="27"/>
        <v>0</v>
      </c>
      <c r="AG59" s="32" t="str">
        <f t="shared" ca="1" si="28"/>
        <v>+</v>
      </c>
    </row>
    <row r="60" spans="1:33" hidden="1" x14ac:dyDescent="0.35">
      <c r="A60" s="124"/>
      <c r="B60" s="147" t="s">
        <v>197</v>
      </c>
      <c r="C60" s="28" t="str" cm="1">
        <f t="array" aca="1" ref="C60" ca="1">INDIRECT($B60&amp;"!"&amp;$B$2&amp;C$2)</f>
        <v>Neutral</v>
      </c>
      <c r="D60" s="28" t="str" cm="1">
        <f t="array" aca="1" ref="D60" ca="1">INDIRECT($B60&amp;"!"&amp;$B$2&amp;D$2)</f>
        <v>Neutral</v>
      </c>
      <c r="E60" s="28" t="str" cm="1">
        <f t="array" aca="1" ref="E60" ca="1">INDIRECT($B60&amp;"!"&amp;$B$2&amp;E$2)</f>
        <v>Minor Positive</v>
      </c>
      <c r="F60" s="28" t="str" cm="1">
        <f t="array" aca="1" ref="F60" ca="1">INDIRECT($B60&amp;"!"&amp;$B$2&amp;F$2)</f>
        <v>Minor Positive</v>
      </c>
      <c r="G60" s="28" t="str" cm="1">
        <f t="array" aca="1" ref="G60" ca="1">INDIRECT($B60&amp;"!"&amp;$B$2&amp;G$2)</f>
        <v>Significant Positive</v>
      </c>
      <c r="H60" s="28" t="str" cm="1">
        <f t="array" aca="1" ref="H60" ca="1">INDIRECT($B60&amp;"!"&amp;$B$2&amp;H$2)</f>
        <v>Minor Positive</v>
      </c>
      <c r="I60" s="28" t="str" cm="1">
        <f t="array" aca="1" ref="I60" ca="1">INDIRECT($B60&amp;"!"&amp;$B$2&amp;I$2)</f>
        <v>Neutral</v>
      </c>
      <c r="J60" s="28" t="str" cm="1">
        <f t="array" aca="1" ref="J60" ca="1">INDIRECT($B60&amp;"!"&amp;$B$2&amp;J$2)</f>
        <v>Minor Positive</v>
      </c>
      <c r="K60" s="28" t="str" cm="1">
        <f t="array" aca="1" ref="K60" ca="1">INDIRECT($B60&amp;"!"&amp;$B$2&amp;K$2)</f>
        <v>Minor Positive</v>
      </c>
      <c r="L60" s="28" t="str" cm="1">
        <f t="array" aca="1" ref="L60" ca="1">INDIRECT($B60&amp;"!"&amp;$B$2&amp;L$2)</f>
        <v>Minor Positive</v>
      </c>
      <c r="M60" s="28" t="str" cm="1">
        <f t="array" aca="1" ref="M60" ca="1">INDIRECT($B60&amp;"!"&amp;$B$2&amp;M$2)</f>
        <v>Neutral</v>
      </c>
      <c r="N60" s="28" t="str" cm="1">
        <f t="array" aca="1" ref="N60" ca="1">INDIRECT($B60&amp;"!"&amp;$B$2&amp;N$2)</f>
        <v>Minor Positive</v>
      </c>
      <c r="O60" s="28" t="str" cm="1">
        <f t="array" aca="1" ref="O60" ca="1">INDIRECT($B60&amp;"!"&amp;$B$2&amp;O$2)</f>
        <v>Neutral</v>
      </c>
      <c r="P60" s="28" t="str" cm="1">
        <f t="array" aca="1" ref="P60" ca="1">INDIRECT($B60&amp;"!"&amp;$B$2&amp;P$2)</f>
        <v>Minor Positive</v>
      </c>
      <c r="Q60" s="8"/>
      <c r="S60" s="77" t="s">
        <v>198</v>
      </c>
      <c r="T60" s="32">
        <f t="shared" ca="1" si="15"/>
        <v>0</v>
      </c>
      <c r="U60" s="32">
        <f t="shared" ca="1" si="16"/>
        <v>0</v>
      </c>
      <c r="V60" s="32" t="str">
        <f t="shared" ca="1" si="17"/>
        <v>+</v>
      </c>
      <c r="W60" s="32" t="str">
        <f t="shared" ca="1" si="18"/>
        <v>+</v>
      </c>
      <c r="X60" s="32" t="str">
        <f t="shared" ca="1" si="19"/>
        <v>+ +</v>
      </c>
      <c r="Y60" s="32" t="str">
        <f t="shared" ca="1" si="20"/>
        <v>+</v>
      </c>
      <c r="Z60" s="32">
        <f t="shared" ca="1" si="21"/>
        <v>0</v>
      </c>
      <c r="AA60" s="32" t="str">
        <f t="shared" ca="1" si="22"/>
        <v>+</v>
      </c>
      <c r="AB60" s="32" t="str">
        <f t="shared" ca="1" si="23"/>
        <v>+</v>
      </c>
      <c r="AC60" s="32" t="str">
        <f t="shared" ca="1" si="24"/>
        <v>+</v>
      </c>
      <c r="AD60" s="32">
        <f t="shared" ca="1" si="25"/>
        <v>0</v>
      </c>
      <c r="AE60" s="32" t="str">
        <f t="shared" ca="1" si="26"/>
        <v>+</v>
      </c>
      <c r="AF60" s="32">
        <f t="shared" ca="1" si="27"/>
        <v>0</v>
      </c>
      <c r="AG60" s="32" t="str">
        <f t="shared" ca="1" si="28"/>
        <v>+</v>
      </c>
    </row>
    <row r="61" spans="1:33" x14ac:dyDescent="0.35">
      <c r="A61" s="124"/>
      <c r="B61" s="147" t="s">
        <v>199</v>
      </c>
      <c r="C61" s="28" t="str" cm="1">
        <f t="array" aca="1" ref="C61" ca="1">INDIRECT($B61&amp;"!"&amp;$B$2&amp;C$2)</f>
        <v>Neutral</v>
      </c>
      <c r="D61" s="28" t="str" cm="1">
        <f t="array" aca="1" ref="D61" ca="1">INDIRECT($B61&amp;"!"&amp;$B$2&amp;D$2)</f>
        <v>Neutral</v>
      </c>
      <c r="E61" s="28" t="str" cm="1">
        <f t="array" aca="1" ref="E61" ca="1">INDIRECT($B61&amp;"!"&amp;$B$2&amp;E$2)</f>
        <v>Minor Positive</v>
      </c>
      <c r="F61" s="28" t="str" cm="1">
        <f t="array" aca="1" ref="F61" ca="1">INDIRECT($B61&amp;"!"&amp;$B$2&amp;F$2)</f>
        <v>Neutral</v>
      </c>
      <c r="G61" s="28" t="str" cm="1">
        <f t="array" aca="1" ref="G61" ca="1">INDIRECT($B61&amp;"!"&amp;$B$2&amp;G$2)</f>
        <v>Minor Negative</v>
      </c>
      <c r="H61" s="28" t="str" cm="1">
        <f t="array" aca="1" ref="H61" ca="1">INDIRECT($B61&amp;"!"&amp;$B$2&amp;H$2)</f>
        <v>Minor Positive</v>
      </c>
      <c r="I61" s="28" t="str" cm="1">
        <f t="array" aca="1" ref="I61" ca="1">INDIRECT($B61&amp;"!"&amp;$B$2&amp;I$2)</f>
        <v>Neutral</v>
      </c>
      <c r="J61" s="28" t="str" cm="1">
        <f t="array" aca="1" ref="J61" ca="1">INDIRECT($B61&amp;"!"&amp;$B$2&amp;J$2)</f>
        <v>Minor Positive</v>
      </c>
      <c r="K61" s="28" t="str" cm="1">
        <f t="array" aca="1" ref="K61" ca="1">INDIRECT($B61&amp;"!"&amp;$B$2&amp;K$2)</f>
        <v>Neutral</v>
      </c>
      <c r="L61" s="28" t="str" cm="1">
        <f t="array" aca="1" ref="L61" ca="1">INDIRECT($B61&amp;"!"&amp;$B$2&amp;L$2)</f>
        <v>Neutral</v>
      </c>
      <c r="M61" s="28" t="str" cm="1">
        <f t="array" aca="1" ref="M61" ca="1">INDIRECT($B61&amp;"!"&amp;$B$2&amp;M$2)</f>
        <v>Neutral</v>
      </c>
      <c r="N61" s="28" t="str" cm="1">
        <f t="array" aca="1" ref="N61" ca="1">INDIRECT($B61&amp;"!"&amp;$B$2&amp;N$2)</f>
        <v>Uncertain</v>
      </c>
      <c r="O61" s="28" t="str" cm="1">
        <f t="array" aca="1" ref="O61" ca="1">INDIRECT($B61&amp;"!"&amp;$B$2&amp;O$2)</f>
        <v>Neutral</v>
      </c>
      <c r="P61" s="28" t="str" cm="1">
        <f t="array" aca="1" ref="P61" ca="1">INDIRECT($B61&amp;"!"&amp;$B$2&amp;P$2)</f>
        <v>Minor Negative</v>
      </c>
      <c r="Q61" s="8"/>
      <c r="S61" s="77" t="s">
        <v>199</v>
      </c>
      <c r="T61" s="32">
        <f t="shared" ca="1" si="15"/>
        <v>0</v>
      </c>
      <c r="U61" s="32">
        <f t="shared" ca="1" si="16"/>
        <v>0</v>
      </c>
      <c r="V61" s="32" t="str">
        <f t="shared" ca="1" si="17"/>
        <v>+</v>
      </c>
      <c r="W61" s="32">
        <f t="shared" ca="1" si="18"/>
        <v>0</v>
      </c>
      <c r="X61" s="32" t="str">
        <f t="shared" ca="1" si="19"/>
        <v>-</v>
      </c>
      <c r="Y61" s="32" t="str">
        <f t="shared" ca="1" si="20"/>
        <v>+</v>
      </c>
      <c r="Z61" s="32">
        <f t="shared" ca="1" si="21"/>
        <v>0</v>
      </c>
      <c r="AA61" s="32" t="str">
        <f t="shared" ca="1" si="22"/>
        <v>+</v>
      </c>
      <c r="AB61" s="32">
        <f t="shared" ca="1" si="23"/>
        <v>0</v>
      </c>
      <c r="AC61" s="32">
        <f t="shared" ca="1" si="24"/>
        <v>0</v>
      </c>
      <c r="AD61" s="32">
        <f t="shared" ca="1" si="25"/>
        <v>0</v>
      </c>
      <c r="AE61" s="32" t="str">
        <f t="shared" ca="1" si="26"/>
        <v>?</v>
      </c>
      <c r="AF61" s="32">
        <f t="shared" ca="1" si="27"/>
        <v>0</v>
      </c>
      <c r="AG61" s="32" t="str">
        <f t="shared" ca="1" si="28"/>
        <v>-</v>
      </c>
    </row>
    <row r="62" spans="1:33" x14ac:dyDescent="0.35">
      <c r="A62" s="124"/>
      <c r="B62" s="147" t="s">
        <v>200</v>
      </c>
      <c r="C62" s="28" t="str" cm="1">
        <f t="array" aca="1" ref="C62" ca="1">INDIRECT($B62&amp;"!"&amp;$B$2&amp;C$2)</f>
        <v>Neutral</v>
      </c>
      <c r="D62" s="28" t="str" cm="1">
        <f t="array" aca="1" ref="D62" ca="1">INDIRECT($B62&amp;"!"&amp;$B$2&amp;D$2)</f>
        <v>Neutral</v>
      </c>
      <c r="E62" s="28" t="str" cm="1">
        <f t="array" aca="1" ref="E62" ca="1">INDIRECT($B62&amp;"!"&amp;$B$2&amp;E$2)</f>
        <v>Minor Positive</v>
      </c>
      <c r="F62" s="28" t="str" cm="1">
        <f t="array" aca="1" ref="F62" ca="1">INDIRECT($B62&amp;"!"&amp;$B$2&amp;F$2)</f>
        <v>Minor Positive</v>
      </c>
      <c r="G62" s="28" t="str" cm="1">
        <f t="array" aca="1" ref="G62" ca="1">INDIRECT($B62&amp;"!"&amp;$B$2&amp;G$2)</f>
        <v>Significant Negative</v>
      </c>
      <c r="H62" s="28" t="str" cm="1">
        <f t="array" aca="1" ref="H62" ca="1">INDIRECT($B62&amp;"!"&amp;$B$2&amp;H$2)</f>
        <v>Minor Positive</v>
      </c>
      <c r="I62" s="28" t="str" cm="1">
        <f t="array" aca="1" ref="I62" ca="1">INDIRECT($B62&amp;"!"&amp;$B$2&amp;I$2)</f>
        <v>Neutral</v>
      </c>
      <c r="J62" s="28" t="str" cm="1">
        <f t="array" aca="1" ref="J62" ca="1">INDIRECT($B62&amp;"!"&amp;$B$2&amp;J$2)</f>
        <v>Neutral</v>
      </c>
      <c r="K62" s="28" t="str" cm="1">
        <f t="array" aca="1" ref="K62" ca="1">INDIRECT($B62&amp;"!"&amp;$B$2&amp;K$2)</f>
        <v>Minor Positive</v>
      </c>
      <c r="L62" s="28" t="str" cm="1">
        <f t="array" aca="1" ref="L62" ca="1">INDIRECT($B62&amp;"!"&amp;$B$2&amp;L$2)</f>
        <v>Minor Positive</v>
      </c>
      <c r="M62" s="28" t="str" cm="1">
        <f t="array" aca="1" ref="M62" ca="1">INDIRECT($B62&amp;"!"&amp;$B$2&amp;M$2)</f>
        <v>Neutral</v>
      </c>
      <c r="N62" s="28" t="str" cm="1">
        <f t="array" aca="1" ref="N62" ca="1">INDIRECT($B62&amp;"!"&amp;$B$2&amp;N$2)</f>
        <v>Minor Negative</v>
      </c>
      <c r="O62" s="28" t="str" cm="1">
        <f t="array" aca="1" ref="O62" ca="1">INDIRECT($B62&amp;"!"&amp;$B$2&amp;O$2)</f>
        <v>Neutral</v>
      </c>
      <c r="P62" s="28" t="str" cm="1">
        <f t="array" aca="1" ref="P62" ca="1">INDIRECT($B62&amp;"!"&amp;$B$2&amp;P$2)</f>
        <v>Minor Positive</v>
      </c>
      <c r="Q62" s="8"/>
      <c r="S62" s="77" t="s">
        <v>200</v>
      </c>
      <c r="T62" s="32">
        <f t="shared" ca="1" si="15"/>
        <v>0</v>
      </c>
      <c r="U62" s="32">
        <f t="shared" ca="1" si="16"/>
        <v>0</v>
      </c>
      <c r="V62" s="32" t="str">
        <f t="shared" ca="1" si="17"/>
        <v>+</v>
      </c>
      <c r="W62" s="32" t="str">
        <f t="shared" ca="1" si="18"/>
        <v>+</v>
      </c>
      <c r="X62" s="32" t="str">
        <f t="shared" ca="1" si="19"/>
        <v>--</v>
      </c>
      <c r="Y62" s="32" t="str">
        <f t="shared" ca="1" si="20"/>
        <v>+</v>
      </c>
      <c r="Z62" s="32">
        <f t="shared" ca="1" si="21"/>
        <v>0</v>
      </c>
      <c r="AA62" s="32">
        <f t="shared" ca="1" si="22"/>
        <v>0</v>
      </c>
      <c r="AB62" s="32" t="str">
        <f t="shared" ca="1" si="23"/>
        <v>+</v>
      </c>
      <c r="AC62" s="32" t="str">
        <f t="shared" ca="1" si="24"/>
        <v>+</v>
      </c>
      <c r="AD62" s="32">
        <f t="shared" ca="1" si="25"/>
        <v>0</v>
      </c>
      <c r="AE62" s="32" t="str">
        <f t="shared" ca="1" si="26"/>
        <v>-</v>
      </c>
      <c r="AF62" s="32">
        <f t="shared" ca="1" si="27"/>
        <v>0</v>
      </c>
      <c r="AG62" s="32" t="str">
        <f t="shared" ca="1" si="28"/>
        <v>+</v>
      </c>
    </row>
    <row r="63" spans="1:33" x14ac:dyDescent="0.35">
      <c r="A63" s="124"/>
      <c r="B63" s="147" t="s">
        <v>201</v>
      </c>
      <c r="C63" s="28" t="str" cm="1">
        <f t="array" aca="1" ref="C63" ca="1">INDIRECT($B63&amp;"!"&amp;$B$2&amp;C$2)</f>
        <v>Neutral</v>
      </c>
      <c r="D63" s="28" t="str" cm="1">
        <f t="array" aca="1" ref="D63" ca="1">INDIRECT($B63&amp;"!"&amp;$B$2&amp;D$2)</f>
        <v>Neutral</v>
      </c>
      <c r="E63" s="28" t="str" cm="1">
        <f t="array" aca="1" ref="E63" ca="1">INDIRECT($B63&amp;"!"&amp;$B$2&amp;E$2)</f>
        <v>Minor Positive</v>
      </c>
      <c r="F63" s="28" t="str" cm="1">
        <f t="array" aca="1" ref="F63" ca="1">INDIRECT($B63&amp;"!"&amp;$B$2&amp;F$2)</f>
        <v>Minor Positive</v>
      </c>
      <c r="G63" s="28" t="str" cm="1">
        <f t="array" aca="1" ref="G63" ca="1">INDIRECT($B63&amp;"!"&amp;$B$2&amp;G$2)</f>
        <v>Minor Negative</v>
      </c>
      <c r="H63" s="28" t="str" cm="1">
        <f t="array" aca="1" ref="H63" ca="1">INDIRECT($B63&amp;"!"&amp;$B$2&amp;H$2)</f>
        <v>Minor Positive</v>
      </c>
      <c r="I63" s="28" t="str" cm="1">
        <f t="array" aca="1" ref="I63" ca="1">INDIRECT($B63&amp;"!"&amp;$B$2&amp;I$2)</f>
        <v>Neutral</v>
      </c>
      <c r="J63" s="28" t="str" cm="1">
        <f t="array" aca="1" ref="J63" ca="1">INDIRECT($B63&amp;"!"&amp;$B$2&amp;J$2)</f>
        <v>Neutral</v>
      </c>
      <c r="K63" s="28" t="str" cm="1">
        <f t="array" aca="1" ref="K63" ca="1">INDIRECT($B63&amp;"!"&amp;$B$2&amp;K$2)</f>
        <v>Minor Positive</v>
      </c>
      <c r="L63" s="28" t="str" cm="1">
        <f t="array" aca="1" ref="L63" ca="1">INDIRECT($B63&amp;"!"&amp;$B$2&amp;L$2)</f>
        <v>Minor Positive</v>
      </c>
      <c r="M63" s="28" t="str" cm="1">
        <f t="array" aca="1" ref="M63" ca="1">INDIRECT($B63&amp;"!"&amp;$B$2&amp;M$2)</f>
        <v>Neutral</v>
      </c>
      <c r="N63" s="28" t="str" cm="1">
        <f t="array" aca="1" ref="N63" ca="1">INDIRECT($B63&amp;"!"&amp;$B$2&amp;N$2)</f>
        <v>Minor Negative</v>
      </c>
      <c r="O63" s="28" t="str" cm="1">
        <f t="array" aca="1" ref="O63" ca="1">INDIRECT($B63&amp;"!"&amp;$B$2&amp;O$2)</f>
        <v>Neutral</v>
      </c>
      <c r="P63" s="28" t="str" cm="1">
        <f t="array" aca="1" ref="P63" ca="1">INDIRECT($B63&amp;"!"&amp;$B$2&amp;P$2)</f>
        <v>Minor Positive</v>
      </c>
      <c r="Q63" s="8"/>
      <c r="S63" s="77" t="s">
        <v>201</v>
      </c>
      <c r="T63" s="32">
        <f t="shared" ca="1" si="15"/>
        <v>0</v>
      </c>
      <c r="U63" s="32">
        <f t="shared" ca="1" si="16"/>
        <v>0</v>
      </c>
      <c r="V63" s="32" t="str">
        <f t="shared" ca="1" si="17"/>
        <v>+</v>
      </c>
      <c r="W63" s="32" t="str">
        <f t="shared" ca="1" si="18"/>
        <v>+</v>
      </c>
      <c r="X63" s="32" t="str">
        <f t="shared" ca="1" si="19"/>
        <v>-</v>
      </c>
      <c r="Y63" s="32" t="str">
        <f t="shared" ca="1" si="20"/>
        <v>+</v>
      </c>
      <c r="Z63" s="32">
        <f t="shared" ca="1" si="21"/>
        <v>0</v>
      </c>
      <c r="AA63" s="32">
        <f t="shared" ca="1" si="22"/>
        <v>0</v>
      </c>
      <c r="AB63" s="32" t="str">
        <f t="shared" ca="1" si="23"/>
        <v>+</v>
      </c>
      <c r="AC63" s="32" t="str">
        <f t="shared" ca="1" si="24"/>
        <v>+</v>
      </c>
      <c r="AD63" s="32">
        <f t="shared" ca="1" si="25"/>
        <v>0</v>
      </c>
      <c r="AE63" s="32" t="str">
        <f t="shared" ca="1" si="26"/>
        <v>-</v>
      </c>
      <c r="AF63" s="32">
        <f t="shared" ca="1" si="27"/>
        <v>0</v>
      </c>
      <c r="AG63" s="32" t="str">
        <f t="shared" ca="1" si="28"/>
        <v>+</v>
      </c>
    </row>
    <row r="64" spans="1:33" x14ac:dyDescent="0.35">
      <c r="A64" s="124"/>
      <c r="B64" s="147" t="s">
        <v>202</v>
      </c>
      <c r="C64" s="28" t="str" cm="1">
        <f t="array" aca="1" ref="C64" ca="1">INDIRECT($B64&amp;"!"&amp;$B$2&amp;C$2)</f>
        <v>Neutral</v>
      </c>
      <c r="D64" s="28" t="str" cm="1">
        <f t="array" aca="1" ref="D64" ca="1">INDIRECT($B64&amp;"!"&amp;$B$2&amp;D$2)</f>
        <v>Neutral</v>
      </c>
      <c r="E64" s="28" t="str" cm="1">
        <f t="array" aca="1" ref="E64" ca="1">INDIRECT($B64&amp;"!"&amp;$B$2&amp;E$2)</f>
        <v>Minor Negative</v>
      </c>
      <c r="F64" s="28" t="str" cm="1">
        <f t="array" aca="1" ref="F64" ca="1">INDIRECT($B64&amp;"!"&amp;$B$2&amp;F$2)</f>
        <v>Minor Positive</v>
      </c>
      <c r="G64" s="28" t="str" cm="1">
        <f t="array" aca="1" ref="G64" ca="1">INDIRECT($B64&amp;"!"&amp;$B$2&amp;G$2)</f>
        <v>Minor Negative</v>
      </c>
      <c r="H64" s="28" t="str" cm="1">
        <f t="array" aca="1" ref="H64" ca="1">INDIRECT($B64&amp;"!"&amp;$B$2&amp;H$2)</f>
        <v>Minor Positive</v>
      </c>
      <c r="I64" s="28" t="str" cm="1">
        <f t="array" aca="1" ref="I64" ca="1">INDIRECT($B64&amp;"!"&amp;$B$2&amp;I$2)</f>
        <v>Neutral</v>
      </c>
      <c r="J64" s="28" t="str" cm="1">
        <f t="array" aca="1" ref="J64" ca="1">INDIRECT($B64&amp;"!"&amp;$B$2&amp;J$2)</f>
        <v>Neutral</v>
      </c>
      <c r="K64" s="28" t="str" cm="1">
        <f t="array" aca="1" ref="K64" ca="1">INDIRECT($B64&amp;"!"&amp;$B$2&amp;K$2)</f>
        <v>Minor Positive</v>
      </c>
      <c r="L64" s="28" t="str" cm="1">
        <f t="array" aca="1" ref="L64" ca="1">INDIRECT($B64&amp;"!"&amp;$B$2&amp;L$2)</f>
        <v>Minor Positive</v>
      </c>
      <c r="M64" s="28" t="str" cm="1">
        <f t="array" aca="1" ref="M64" ca="1">INDIRECT($B64&amp;"!"&amp;$B$2&amp;M$2)</f>
        <v>Neutral</v>
      </c>
      <c r="N64" s="28" t="str" cm="1">
        <f t="array" aca="1" ref="N64" ca="1">INDIRECT($B64&amp;"!"&amp;$B$2&amp;N$2)</f>
        <v>Minor Negative</v>
      </c>
      <c r="O64" s="28" t="str" cm="1">
        <f t="array" aca="1" ref="O64" ca="1">INDIRECT($B64&amp;"!"&amp;$B$2&amp;O$2)</f>
        <v>Neutral</v>
      </c>
      <c r="P64" s="28" t="str" cm="1">
        <f t="array" aca="1" ref="P64" ca="1">INDIRECT($B64&amp;"!"&amp;$B$2&amp;P$2)</f>
        <v>Minor Positive</v>
      </c>
      <c r="Q64" s="8"/>
      <c r="S64" s="77" t="s">
        <v>202</v>
      </c>
      <c r="T64" s="32">
        <f t="shared" ca="1" si="15"/>
        <v>0</v>
      </c>
      <c r="U64" s="32">
        <f t="shared" ca="1" si="16"/>
        <v>0</v>
      </c>
      <c r="V64" s="32" t="str">
        <f t="shared" ca="1" si="17"/>
        <v>-</v>
      </c>
      <c r="W64" s="32" t="str">
        <f t="shared" ca="1" si="18"/>
        <v>+</v>
      </c>
      <c r="X64" s="32" t="str">
        <f t="shared" ca="1" si="19"/>
        <v>-</v>
      </c>
      <c r="Y64" s="32" t="str">
        <f t="shared" ca="1" si="20"/>
        <v>+</v>
      </c>
      <c r="Z64" s="32">
        <f t="shared" ca="1" si="21"/>
        <v>0</v>
      </c>
      <c r="AA64" s="32">
        <f t="shared" ca="1" si="22"/>
        <v>0</v>
      </c>
      <c r="AB64" s="32" t="str">
        <f t="shared" ca="1" si="23"/>
        <v>+</v>
      </c>
      <c r="AC64" s="32" t="str">
        <f t="shared" ca="1" si="24"/>
        <v>+</v>
      </c>
      <c r="AD64" s="32">
        <f t="shared" ca="1" si="25"/>
        <v>0</v>
      </c>
      <c r="AE64" s="32" t="str">
        <f t="shared" ca="1" si="26"/>
        <v>-</v>
      </c>
      <c r="AF64" s="32">
        <f t="shared" ca="1" si="27"/>
        <v>0</v>
      </c>
      <c r="AG64" s="32" t="str">
        <f t="shared" ca="1" si="28"/>
        <v>+</v>
      </c>
    </row>
    <row r="65" spans="1:33" hidden="1" x14ac:dyDescent="0.35">
      <c r="A65" s="124"/>
      <c r="B65" s="147" t="s">
        <v>203</v>
      </c>
      <c r="C65" s="28" t="str" cm="1">
        <f t="array" aca="1" ref="C65" ca="1">INDIRECT($B65&amp;"!"&amp;$B$2&amp;C$2)</f>
        <v>Neutral</v>
      </c>
      <c r="D65" s="28" t="str" cm="1">
        <f t="array" aca="1" ref="D65" ca="1">INDIRECT($B65&amp;"!"&amp;$B$2&amp;D$2)</f>
        <v>Neutral</v>
      </c>
      <c r="E65" s="28" t="str" cm="1">
        <f t="array" aca="1" ref="E65" ca="1">INDIRECT($B65&amp;"!"&amp;$B$2&amp;E$2)</f>
        <v>Minor Positive</v>
      </c>
      <c r="F65" s="28" t="str" cm="1">
        <f t="array" aca="1" ref="F65" ca="1">INDIRECT($B65&amp;"!"&amp;$B$2&amp;F$2)</f>
        <v>Neutral</v>
      </c>
      <c r="G65" s="28" t="str" cm="1">
        <f t="array" aca="1" ref="G65" ca="1">INDIRECT($B65&amp;"!"&amp;$B$2&amp;G$2)</f>
        <v>Minor Positive</v>
      </c>
      <c r="H65" s="28" t="str" cm="1">
        <f t="array" aca="1" ref="H65" ca="1">INDIRECT($B65&amp;"!"&amp;$B$2&amp;H$2)</f>
        <v>Neutral</v>
      </c>
      <c r="I65" s="28" t="str" cm="1">
        <f t="array" aca="1" ref="I65" ca="1">INDIRECT($B65&amp;"!"&amp;$B$2&amp;I$2)</f>
        <v>Neutral</v>
      </c>
      <c r="J65" s="28" t="str" cm="1">
        <f t="array" aca="1" ref="J65" ca="1">INDIRECT($B65&amp;"!"&amp;$B$2&amp;J$2)</f>
        <v>Neutral</v>
      </c>
      <c r="K65" s="28" t="str" cm="1">
        <f t="array" aca="1" ref="K65" ca="1">INDIRECT($B65&amp;"!"&amp;$B$2&amp;K$2)</f>
        <v>Neutral</v>
      </c>
      <c r="L65" s="28" t="str" cm="1">
        <f t="array" aca="1" ref="L65" ca="1">INDIRECT($B65&amp;"!"&amp;$B$2&amp;L$2)</f>
        <v>Neutral</v>
      </c>
      <c r="M65" s="28" t="str" cm="1">
        <f t="array" aca="1" ref="M65" ca="1">INDIRECT($B65&amp;"!"&amp;$B$2&amp;M$2)</f>
        <v>Neutral</v>
      </c>
      <c r="N65" s="28" t="str" cm="1">
        <f t="array" aca="1" ref="N65" ca="1">INDIRECT($B65&amp;"!"&amp;$B$2&amp;N$2)</f>
        <v>Neutral</v>
      </c>
      <c r="O65" s="28" t="str" cm="1">
        <f t="array" aca="1" ref="O65" ca="1">INDIRECT($B65&amp;"!"&amp;$B$2&amp;O$2)</f>
        <v>Neutral</v>
      </c>
      <c r="P65" s="28" t="str" cm="1">
        <f t="array" aca="1" ref="P65" ca="1">INDIRECT($B65&amp;"!"&amp;$B$2&amp;P$2)</f>
        <v>Neutral</v>
      </c>
      <c r="Q65" s="8"/>
      <c r="S65" s="77" t="s">
        <v>203</v>
      </c>
      <c r="T65" s="32">
        <f t="shared" ca="1" si="15"/>
        <v>0</v>
      </c>
      <c r="U65" s="32">
        <f t="shared" ca="1" si="16"/>
        <v>0</v>
      </c>
      <c r="V65" s="32" t="str">
        <f t="shared" ca="1" si="17"/>
        <v>+</v>
      </c>
      <c r="W65" s="32">
        <f t="shared" ca="1" si="18"/>
        <v>0</v>
      </c>
      <c r="X65" s="32" t="str">
        <f t="shared" ca="1" si="19"/>
        <v>+</v>
      </c>
      <c r="Y65" s="32">
        <f t="shared" ca="1" si="20"/>
        <v>0</v>
      </c>
      <c r="Z65" s="32">
        <f t="shared" ca="1" si="21"/>
        <v>0</v>
      </c>
      <c r="AA65" s="32">
        <f t="shared" ca="1" si="22"/>
        <v>0</v>
      </c>
      <c r="AB65" s="32">
        <f t="shared" ca="1" si="23"/>
        <v>0</v>
      </c>
      <c r="AC65" s="32">
        <f t="shared" ca="1" si="24"/>
        <v>0</v>
      </c>
      <c r="AD65" s="32">
        <f t="shared" ca="1" si="25"/>
        <v>0</v>
      </c>
      <c r="AE65" s="32">
        <f t="shared" ca="1" si="26"/>
        <v>0</v>
      </c>
      <c r="AF65" s="32">
        <f t="shared" ca="1" si="27"/>
        <v>0</v>
      </c>
      <c r="AG65" s="32">
        <f t="shared" ca="1" si="28"/>
        <v>0</v>
      </c>
    </row>
    <row r="66" spans="1:33" hidden="1" x14ac:dyDescent="0.35">
      <c r="A66" s="124"/>
      <c r="B66" s="147" t="s">
        <v>204</v>
      </c>
      <c r="C66" s="28" t="str" cm="1">
        <f t="array" aca="1" ref="C66" ca="1">INDIRECT($B66&amp;"!"&amp;$B$2&amp;C$2)</f>
        <v>Neutral</v>
      </c>
      <c r="D66" s="28" t="str" cm="1">
        <f t="array" aca="1" ref="D66" ca="1">INDIRECT($B66&amp;"!"&amp;$B$2&amp;D$2)</f>
        <v>Neutral</v>
      </c>
      <c r="E66" s="28" t="str" cm="1">
        <f t="array" aca="1" ref="E66" ca="1">INDIRECT($B66&amp;"!"&amp;$B$2&amp;E$2)</f>
        <v>Minor Positive</v>
      </c>
      <c r="F66" s="28" t="str" cm="1">
        <f t="array" aca="1" ref="F66" ca="1">INDIRECT($B66&amp;"!"&amp;$B$2&amp;F$2)</f>
        <v>Minor Positive</v>
      </c>
      <c r="G66" s="28" t="str" cm="1">
        <f t="array" aca="1" ref="G66" ca="1">INDIRECT($B66&amp;"!"&amp;$B$2&amp;G$2)</f>
        <v>Minor Positive</v>
      </c>
      <c r="H66" s="28" t="str" cm="1">
        <f t="array" aca="1" ref="H66" ca="1">INDIRECT($B66&amp;"!"&amp;$B$2&amp;H$2)</f>
        <v>Minor Positive</v>
      </c>
      <c r="I66" s="28" t="str" cm="1">
        <f t="array" aca="1" ref="I66" ca="1">INDIRECT($B66&amp;"!"&amp;$B$2&amp;I$2)</f>
        <v>Neutral</v>
      </c>
      <c r="J66" s="28" t="str" cm="1">
        <f t="array" aca="1" ref="J66" ca="1">INDIRECT($B66&amp;"!"&amp;$B$2&amp;J$2)</f>
        <v>Neutral</v>
      </c>
      <c r="K66" s="28" t="str" cm="1">
        <f t="array" aca="1" ref="K66" ca="1">INDIRECT($B66&amp;"!"&amp;$B$2&amp;K$2)</f>
        <v>Minor Positive</v>
      </c>
      <c r="L66" s="28" t="str" cm="1">
        <f t="array" aca="1" ref="L66" ca="1">INDIRECT($B66&amp;"!"&amp;$B$2&amp;L$2)</f>
        <v>Minor Positive</v>
      </c>
      <c r="M66" s="28" t="str" cm="1">
        <f t="array" aca="1" ref="M66" ca="1">INDIRECT($B66&amp;"!"&amp;$B$2&amp;M$2)</f>
        <v>Neutral</v>
      </c>
      <c r="N66" s="28" t="str" cm="1">
        <f t="array" aca="1" ref="N66" ca="1">INDIRECT($B66&amp;"!"&amp;$B$2&amp;N$2)</f>
        <v>Minor Positive</v>
      </c>
      <c r="O66" s="28" t="str" cm="1">
        <f t="array" aca="1" ref="O66" ca="1">INDIRECT($B66&amp;"!"&amp;$B$2&amp;O$2)</f>
        <v>Minor Positive</v>
      </c>
      <c r="P66" s="28" t="str" cm="1">
        <f t="array" aca="1" ref="P66" ca="1">INDIRECT($B66&amp;"!"&amp;$B$2&amp;P$2)</f>
        <v>Minor Positive</v>
      </c>
      <c r="Q66" s="8"/>
      <c r="S66" s="77" t="s">
        <v>204</v>
      </c>
      <c r="T66" s="32">
        <f t="shared" ca="1" si="15"/>
        <v>0</v>
      </c>
      <c r="U66" s="32">
        <f t="shared" ca="1" si="16"/>
        <v>0</v>
      </c>
      <c r="V66" s="32" t="str">
        <f t="shared" ca="1" si="17"/>
        <v>+</v>
      </c>
      <c r="W66" s="32" t="str">
        <f t="shared" ca="1" si="18"/>
        <v>+</v>
      </c>
      <c r="X66" s="32" t="str">
        <f t="shared" ca="1" si="19"/>
        <v>+</v>
      </c>
      <c r="Y66" s="32" t="str">
        <f t="shared" ca="1" si="20"/>
        <v>+</v>
      </c>
      <c r="Z66" s="32">
        <f t="shared" ca="1" si="21"/>
        <v>0</v>
      </c>
      <c r="AA66" s="32">
        <f t="shared" ca="1" si="22"/>
        <v>0</v>
      </c>
      <c r="AB66" s="32" t="str">
        <f t="shared" ca="1" si="23"/>
        <v>+</v>
      </c>
      <c r="AC66" s="32" t="str">
        <f t="shared" ca="1" si="24"/>
        <v>+</v>
      </c>
      <c r="AD66" s="32">
        <f t="shared" ca="1" si="25"/>
        <v>0</v>
      </c>
      <c r="AE66" s="32" t="str">
        <f t="shared" ca="1" si="26"/>
        <v>+</v>
      </c>
      <c r="AF66" s="32" t="str">
        <f t="shared" ca="1" si="27"/>
        <v>+</v>
      </c>
      <c r="AG66" s="32" t="str">
        <f t="shared" ca="1" si="28"/>
        <v>+</v>
      </c>
    </row>
    <row r="67" spans="1:33" x14ac:dyDescent="0.35">
      <c r="A67" s="124"/>
      <c r="B67" s="147" t="s">
        <v>205</v>
      </c>
      <c r="C67" s="28" t="str" cm="1">
        <f t="array" aca="1" ref="C67" ca="1">INDIRECT($B67&amp;"!"&amp;$B$2&amp;C$2)</f>
        <v>Neutral</v>
      </c>
      <c r="D67" s="28" t="str" cm="1">
        <f t="array" aca="1" ref="D67" ca="1">INDIRECT($B67&amp;"!"&amp;$B$2&amp;D$2)</f>
        <v>Neutral</v>
      </c>
      <c r="E67" s="28" t="str" cm="1">
        <f t="array" aca="1" ref="E67" ca="1">INDIRECT($B67&amp;"!"&amp;$B$2&amp;E$2)</f>
        <v>Uncertain</v>
      </c>
      <c r="F67" s="28" t="str" cm="1">
        <f t="array" aca="1" ref="F67" ca="1">INDIRECT($B67&amp;"!"&amp;$B$2&amp;F$2)</f>
        <v>Significant Negative</v>
      </c>
      <c r="G67" s="28" t="str" cm="1">
        <f t="array" aca="1" ref="G67" ca="1">INDIRECT($B67&amp;"!"&amp;$B$2&amp;G$2)</f>
        <v>Minor Negative</v>
      </c>
      <c r="H67" s="28" t="str" cm="1">
        <f t="array" aca="1" ref="H67" ca="1">INDIRECT($B67&amp;"!"&amp;$B$2&amp;H$2)</f>
        <v>Uncertain</v>
      </c>
      <c r="I67" s="28" t="str" cm="1">
        <f t="array" aca="1" ref="I67" ca="1">INDIRECT($B67&amp;"!"&amp;$B$2&amp;I$2)</f>
        <v>Neutral</v>
      </c>
      <c r="J67" s="28" t="str" cm="1">
        <f t="array" aca="1" ref="J67" ca="1">INDIRECT($B67&amp;"!"&amp;$B$2&amp;J$2)</f>
        <v>Neutral</v>
      </c>
      <c r="K67" s="28" t="str" cm="1">
        <f t="array" aca="1" ref="K67" ca="1">INDIRECT($B67&amp;"!"&amp;$B$2&amp;K$2)</f>
        <v>Minor Positive</v>
      </c>
      <c r="L67" s="28" t="str" cm="1">
        <f t="array" aca="1" ref="L67" ca="1">INDIRECT($B67&amp;"!"&amp;$B$2&amp;L$2)</f>
        <v>Uncertain</v>
      </c>
      <c r="M67" s="28" t="str" cm="1">
        <f t="array" aca="1" ref="M67" ca="1">INDIRECT($B67&amp;"!"&amp;$B$2&amp;M$2)</f>
        <v>Neutral</v>
      </c>
      <c r="N67" s="28" t="str" cm="1">
        <f t="array" aca="1" ref="N67" ca="1">INDIRECT($B67&amp;"!"&amp;$B$2&amp;N$2)</f>
        <v>Minor Negative</v>
      </c>
      <c r="O67" s="28" t="str" cm="1">
        <f t="array" aca="1" ref="O67" ca="1">INDIRECT($B67&amp;"!"&amp;$B$2&amp;O$2)</f>
        <v>Neutral</v>
      </c>
      <c r="P67" s="28" t="str" cm="1">
        <f t="array" aca="1" ref="P67" ca="1">INDIRECT($B67&amp;"!"&amp;$B$2&amp;P$2)</f>
        <v>Neutral</v>
      </c>
      <c r="Q67" s="8"/>
      <c r="R67" s="4"/>
      <c r="S67" s="77" t="s">
        <v>205</v>
      </c>
      <c r="T67" s="32">
        <f t="shared" ca="1" si="15"/>
        <v>0</v>
      </c>
      <c r="U67" s="32">
        <f t="shared" ca="1" si="16"/>
        <v>0</v>
      </c>
      <c r="V67" s="32" t="str">
        <f t="shared" ca="1" si="17"/>
        <v>?</v>
      </c>
      <c r="W67" s="32" t="str">
        <f t="shared" ca="1" si="18"/>
        <v>--</v>
      </c>
      <c r="X67" s="32" t="str">
        <f t="shared" ca="1" si="19"/>
        <v>-</v>
      </c>
      <c r="Y67" s="32" t="str">
        <f t="shared" ca="1" si="20"/>
        <v>?</v>
      </c>
      <c r="Z67" s="32">
        <f t="shared" ca="1" si="21"/>
        <v>0</v>
      </c>
      <c r="AA67" s="32">
        <f t="shared" ca="1" si="22"/>
        <v>0</v>
      </c>
      <c r="AB67" s="32" t="str">
        <f t="shared" ca="1" si="23"/>
        <v>+</v>
      </c>
      <c r="AC67" s="32" t="str">
        <f t="shared" ca="1" si="24"/>
        <v>?</v>
      </c>
      <c r="AD67" s="32">
        <f t="shared" ca="1" si="25"/>
        <v>0</v>
      </c>
      <c r="AE67" s="32" t="str">
        <f t="shared" ca="1" si="26"/>
        <v>-</v>
      </c>
      <c r="AF67" s="32">
        <f t="shared" ca="1" si="27"/>
        <v>0</v>
      </c>
      <c r="AG67" s="32">
        <f t="shared" ca="1" si="28"/>
        <v>0</v>
      </c>
    </row>
    <row r="68" spans="1:33" x14ac:dyDescent="0.35">
      <c r="A68" s="124"/>
      <c r="B68" s="147" t="s">
        <v>206</v>
      </c>
      <c r="C68" s="28" t="str" cm="1">
        <f t="array" aca="1" ref="C68" ca="1">INDIRECT($B68&amp;"!"&amp;$B$2&amp;C$2)</f>
        <v>Neutral</v>
      </c>
      <c r="D68" s="28" t="str" cm="1">
        <f t="array" aca="1" ref="D68" ca="1">INDIRECT($B68&amp;"!"&amp;$B$2&amp;D$2)</f>
        <v>Neutral</v>
      </c>
      <c r="E68" s="28" t="str" cm="1">
        <f t="array" aca="1" ref="E68" ca="1">INDIRECT($B68&amp;"!"&amp;$B$2&amp;E$2)</f>
        <v>Significant Negative</v>
      </c>
      <c r="F68" s="28" t="str" cm="1">
        <f t="array" aca="1" ref="F68" ca="1">INDIRECT($B68&amp;"!"&amp;$B$2&amp;F$2)</f>
        <v>Significant Negative</v>
      </c>
      <c r="G68" s="28" t="str" cm="1">
        <f t="array" aca="1" ref="G68" ca="1">INDIRECT($B68&amp;"!"&amp;$B$2&amp;G$2)</f>
        <v>Significant Negative</v>
      </c>
      <c r="H68" s="28" t="str" cm="1">
        <f t="array" aca="1" ref="H68" ca="1">INDIRECT($B68&amp;"!"&amp;$B$2&amp;H$2)</f>
        <v>Minor Positive</v>
      </c>
      <c r="I68" s="28" t="str" cm="1">
        <f t="array" aca="1" ref="I68" ca="1">INDIRECT($B68&amp;"!"&amp;$B$2&amp;I$2)</f>
        <v>Neutral</v>
      </c>
      <c r="J68" s="28" t="str" cm="1">
        <f t="array" aca="1" ref="J68" ca="1">INDIRECT($B68&amp;"!"&amp;$B$2&amp;J$2)</f>
        <v>Neutral</v>
      </c>
      <c r="K68" s="28" t="str" cm="1">
        <f t="array" aca="1" ref="K68" ca="1">INDIRECT($B68&amp;"!"&amp;$B$2&amp;K$2)</f>
        <v>Minor Positive</v>
      </c>
      <c r="L68" s="28" t="str" cm="1">
        <f t="array" aca="1" ref="L68" ca="1">INDIRECT($B68&amp;"!"&amp;$B$2&amp;L$2)</f>
        <v>Minor Positive</v>
      </c>
      <c r="M68" s="28" t="str" cm="1">
        <f t="array" aca="1" ref="M68" ca="1">INDIRECT($B68&amp;"!"&amp;$B$2&amp;M$2)</f>
        <v>Neutral</v>
      </c>
      <c r="N68" s="28" t="str" cm="1">
        <f t="array" aca="1" ref="N68" ca="1">INDIRECT($B68&amp;"!"&amp;$B$2&amp;N$2)</f>
        <v>Minor Positive</v>
      </c>
      <c r="O68" s="28" t="str" cm="1">
        <f t="array" aca="1" ref="O68" ca="1">INDIRECT($B68&amp;"!"&amp;$B$2&amp;O$2)</f>
        <v>Minor Positive</v>
      </c>
      <c r="P68" s="28" t="str" cm="1">
        <f t="array" aca="1" ref="P68" ca="1">INDIRECT($B68&amp;"!"&amp;$B$2&amp;P$2)</f>
        <v>Minor Positive</v>
      </c>
      <c r="Q68" s="8"/>
      <c r="S68" s="77" t="s">
        <v>206</v>
      </c>
      <c r="T68" s="32">
        <f t="shared" ref="T68:T99" ca="1" si="29">INDEX($AJ$26:$AJ$32,MATCH(C68,$AI$26:$AI$32,0))</f>
        <v>0</v>
      </c>
      <c r="U68" s="32">
        <f t="shared" ref="U68:U99" ca="1" si="30">INDEX($AJ$26:$AJ$32,MATCH(D68,$AI$26:$AI$32,0))</f>
        <v>0</v>
      </c>
      <c r="V68" s="32" t="str">
        <f t="shared" ref="V68:V99" ca="1" si="31">INDEX($AJ$26:$AJ$32,MATCH(E68,$AI$26:$AI$32,0))</f>
        <v>--</v>
      </c>
      <c r="W68" s="32" t="str">
        <f t="shared" ref="W68:W99" ca="1" si="32">INDEX($AJ$26:$AJ$32,MATCH(F68,$AI$26:$AI$32,0))</f>
        <v>--</v>
      </c>
      <c r="X68" s="32" t="str">
        <f t="shared" ref="X68:X99" ca="1" si="33">INDEX($AJ$26:$AJ$32,MATCH(G68,$AI$26:$AI$32,0))</f>
        <v>--</v>
      </c>
      <c r="Y68" s="32" t="str">
        <f t="shared" ref="Y68:Y99" ca="1" si="34">INDEX($AJ$26:$AJ$32,MATCH(H68,$AI$26:$AI$32,0))</f>
        <v>+</v>
      </c>
      <c r="Z68" s="32">
        <f t="shared" ref="Z68:Z99" ca="1" si="35">INDEX($AJ$26:$AJ$32,MATCH(I68,$AI$26:$AI$32,0))</f>
        <v>0</v>
      </c>
      <c r="AA68" s="32">
        <f t="shared" ref="AA68:AA99" ca="1" si="36">INDEX($AJ$26:$AJ$32,MATCH(J68,$AI$26:$AI$32,0))</f>
        <v>0</v>
      </c>
      <c r="AB68" s="32" t="str">
        <f t="shared" ref="AB68:AB99" ca="1" si="37">INDEX($AJ$26:$AJ$32,MATCH(K68,$AI$26:$AI$32,0))</f>
        <v>+</v>
      </c>
      <c r="AC68" s="32" t="str">
        <f t="shared" ref="AC68:AC99" ca="1" si="38">INDEX($AJ$26:$AJ$32,MATCH(L68,$AI$26:$AI$32,0))</f>
        <v>+</v>
      </c>
      <c r="AD68" s="32">
        <f t="shared" ref="AD68:AD99" ca="1" si="39">INDEX($AJ$26:$AJ$32,MATCH(M68,$AI$26:$AI$32,0))</f>
        <v>0</v>
      </c>
      <c r="AE68" s="32" t="str">
        <f t="shared" ref="AE68:AE99" ca="1" si="40">INDEX($AJ$26:$AJ$32,MATCH(N68,$AI$26:$AI$32,0))</f>
        <v>+</v>
      </c>
      <c r="AF68" s="32" t="str">
        <f t="shared" ref="AF68:AF99" ca="1" si="41">INDEX($AJ$26:$AJ$32,MATCH(O68,$AI$26:$AI$32,0))</f>
        <v>+</v>
      </c>
      <c r="AG68" s="32" t="str">
        <f t="shared" ref="AG68:AG99" ca="1" si="42">INDEX($AJ$26:$AJ$32,MATCH(P68,$AI$26:$AI$32,0))</f>
        <v>+</v>
      </c>
    </row>
    <row r="69" spans="1:33" hidden="1" x14ac:dyDescent="0.35">
      <c r="A69" s="124"/>
      <c r="B69" s="147" t="s">
        <v>207</v>
      </c>
      <c r="C69" s="28" t="str" cm="1">
        <f t="array" aca="1" ref="C69" ca="1">INDIRECT($B69&amp;"!"&amp;$B$2&amp;C$2)</f>
        <v>Significant Positive</v>
      </c>
      <c r="D69" s="28" t="str" cm="1">
        <f t="array" aca="1" ref="D69" ca="1">INDIRECT($B69&amp;"!"&amp;$B$2&amp;D$2)</f>
        <v>Significant Positive</v>
      </c>
      <c r="E69" s="28" t="str" cm="1">
        <f t="array" aca="1" ref="E69" ca="1">INDIRECT($B69&amp;"!"&amp;$B$2&amp;E$2)</f>
        <v>Neutral</v>
      </c>
      <c r="F69" s="28" t="str" cm="1">
        <f t="array" aca="1" ref="F69" ca="1">INDIRECT($B69&amp;"!"&amp;$B$2&amp;F$2)</f>
        <v>Neutral</v>
      </c>
      <c r="G69" s="28" t="str" cm="1">
        <f t="array" aca="1" ref="G69" ca="1">INDIRECT($B69&amp;"!"&amp;$B$2&amp;G$2)</f>
        <v>Uncertain</v>
      </c>
      <c r="H69" s="28" t="str" cm="1">
        <f t="array" aca="1" ref="H69" ca="1">INDIRECT($B69&amp;"!"&amp;$B$2&amp;H$2)</f>
        <v>Neutral</v>
      </c>
      <c r="I69" s="28" t="str" cm="1">
        <f t="array" aca="1" ref="I69" ca="1">INDIRECT($B69&amp;"!"&amp;$B$2&amp;I$2)</f>
        <v>Neutral</v>
      </c>
      <c r="J69" s="28" t="str" cm="1">
        <f t="array" aca="1" ref="J69" ca="1">INDIRECT($B69&amp;"!"&amp;$B$2&amp;J$2)</f>
        <v>Neutral</v>
      </c>
      <c r="K69" s="28" t="str" cm="1">
        <f t="array" aca="1" ref="K69" ca="1">INDIRECT($B69&amp;"!"&amp;$B$2&amp;K$2)</f>
        <v>Neutral</v>
      </c>
      <c r="L69" s="28" t="str" cm="1">
        <f t="array" aca="1" ref="L69" ca="1">INDIRECT($B69&amp;"!"&amp;$B$2&amp;L$2)</f>
        <v>Neutral</v>
      </c>
      <c r="M69" s="28" t="str" cm="1">
        <f t="array" aca="1" ref="M69" ca="1">INDIRECT($B69&amp;"!"&amp;$B$2&amp;M$2)</f>
        <v>Neutral</v>
      </c>
      <c r="N69" s="28" t="str" cm="1">
        <f t="array" aca="1" ref="N69" ca="1">INDIRECT($B69&amp;"!"&amp;$B$2&amp;N$2)</f>
        <v>Neutral</v>
      </c>
      <c r="O69" s="28" t="str" cm="1">
        <f t="array" aca="1" ref="O69" ca="1">INDIRECT($B69&amp;"!"&amp;$B$2&amp;O$2)</f>
        <v>Neutral</v>
      </c>
      <c r="P69" s="28" t="str" cm="1">
        <f t="array" aca="1" ref="P69" ca="1">INDIRECT($B69&amp;"!"&amp;$B$2&amp;P$2)</f>
        <v>Neutral</v>
      </c>
      <c r="Q69" s="8"/>
      <c r="R69" s="6"/>
      <c r="S69" s="77" t="s">
        <v>207</v>
      </c>
      <c r="T69" s="32" t="str">
        <f t="shared" ca="1" si="29"/>
        <v>+ +</v>
      </c>
      <c r="U69" s="32" t="str">
        <f t="shared" ca="1" si="30"/>
        <v>+ +</v>
      </c>
      <c r="V69" s="32">
        <f t="shared" ca="1" si="31"/>
        <v>0</v>
      </c>
      <c r="W69" s="32">
        <f t="shared" ca="1" si="32"/>
        <v>0</v>
      </c>
      <c r="X69" s="32" t="str">
        <f t="shared" ca="1" si="33"/>
        <v>?</v>
      </c>
      <c r="Y69" s="32">
        <f t="shared" ca="1" si="34"/>
        <v>0</v>
      </c>
      <c r="Z69" s="32">
        <f t="shared" ca="1" si="35"/>
        <v>0</v>
      </c>
      <c r="AA69" s="32">
        <f t="shared" ca="1" si="36"/>
        <v>0</v>
      </c>
      <c r="AB69" s="32">
        <f t="shared" ca="1" si="37"/>
        <v>0</v>
      </c>
      <c r="AC69" s="32">
        <f t="shared" ca="1" si="38"/>
        <v>0</v>
      </c>
      <c r="AD69" s="32">
        <f t="shared" ca="1" si="39"/>
        <v>0</v>
      </c>
      <c r="AE69" s="32">
        <f t="shared" ca="1" si="40"/>
        <v>0</v>
      </c>
      <c r="AF69" s="32">
        <f t="shared" ca="1" si="41"/>
        <v>0</v>
      </c>
      <c r="AG69" s="32">
        <f t="shared" ca="1" si="42"/>
        <v>0</v>
      </c>
    </row>
    <row r="70" spans="1:33" hidden="1" x14ac:dyDescent="0.35">
      <c r="A70" s="124"/>
      <c r="B70" s="147" t="s">
        <v>208</v>
      </c>
      <c r="C70" s="28" t="str" cm="1">
        <f t="array" aca="1" ref="C70" ca="1">INDIRECT($B70&amp;"!"&amp;$B$2&amp;C$2)</f>
        <v>Significant Positive</v>
      </c>
      <c r="D70" s="28" t="str" cm="1">
        <f t="array" aca="1" ref="D70" ca="1">INDIRECT($B70&amp;"!"&amp;$B$2&amp;D$2)</f>
        <v>Minor Positive</v>
      </c>
      <c r="E70" s="28" t="str" cm="1">
        <f t="array" aca="1" ref="E70" ca="1">INDIRECT($B70&amp;"!"&amp;$B$2&amp;E$2)</f>
        <v>Minor Positive</v>
      </c>
      <c r="F70" s="28" t="str" cm="1">
        <f t="array" aca="1" ref="F70" ca="1">INDIRECT($B70&amp;"!"&amp;$B$2&amp;F$2)</f>
        <v>Minor Positive</v>
      </c>
      <c r="G70" s="28" t="str" cm="1">
        <f t="array" aca="1" ref="G70" ca="1">INDIRECT($B70&amp;"!"&amp;$B$2&amp;G$2)</f>
        <v>Minor Positive</v>
      </c>
      <c r="H70" s="28" t="str" cm="1">
        <f t="array" aca="1" ref="H70" ca="1">INDIRECT($B70&amp;"!"&amp;$B$2&amp;H$2)</f>
        <v>Significant Positive</v>
      </c>
      <c r="I70" s="28" t="str" cm="1">
        <f t="array" aca="1" ref="I70" ca="1">INDIRECT($B70&amp;"!"&amp;$B$2&amp;I$2)</f>
        <v>Neutral</v>
      </c>
      <c r="J70" s="28" t="str" cm="1">
        <f t="array" aca="1" ref="J70" ca="1">INDIRECT($B70&amp;"!"&amp;$B$2&amp;J$2)</f>
        <v>Minor Positive</v>
      </c>
      <c r="K70" s="28" t="str" cm="1">
        <f t="array" aca="1" ref="K70" ca="1">INDIRECT($B70&amp;"!"&amp;$B$2&amp;K$2)</f>
        <v>Minor Positive</v>
      </c>
      <c r="L70" s="28" t="str" cm="1">
        <f t="array" aca="1" ref="L70" ca="1">INDIRECT($B70&amp;"!"&amp;$B$2&amp;L$2)</f>
        <v>Minor Positive</v>
      </c>
      <c r="M70" s="28" t="str" cm="1">
        <f t="array" aca="1" ref="M70" ca="1">INDIRECT($B70&amp;"!"&amp;$B$2&amp;M$2)</f>
        <v>Minor Positive</v>
      </c>
      <c r="N70" s="28" t="str" cm="1">
        <f t="array" aca="1" ref="N70" ca="1">INDIRECT($B70&amp;"!"&amp;$B$2&amp;N$2)</f>
        <v>Minor Positive</v>
      </c>
      <c r="O70" s="28" t="str" cm="1">
        <f t="array" aca="1" ref="O70" ca="1">INDIRECT($B70&amp;"!"&amp;$B$2&amp;O$2)</f>
        <v>Neutral</v>
      </c>
      <c r="P70" s="28" t="str" cm="1">
        <f t="array" aca="1" ref="P70" ca="1">INDIRECT($B70&amp;"!"&amp;$B$2&amp;P$2)</f>
        <v>Neutral</v>
      </c>
      <c r="Q70" s="8"/>
      <c r="R70" s="6"/>
      <c r="S70" s="77" t="s">
        <v>208</v>
      </c>
      <c r="T70" s="32" t="str">
        <f t="shared" ca="1" si="29"/>
        <v>+ +</v>
      </c>
      <c r="U70" s="32" t="str">
        <f t="shared" ca="1" si="30"/>
        <v>+</v>
      </c>
      <c r="V70" s="32" t="str">
        <f t="shared" ca="1" si="31"/>
        <v>+</v>
      </c>
      <c r="W70" s="32" t="str">
        <f t="shared" ca="1" si="32"/>
        <v>+</v>
      </c>
      <c r="X70" s="32" t="str">
        <f t="shared" ca="1" si="33"/>
        <v>+</v>
      </c>
      <c r="Y70" s="32" t="str">
        <f t="shared" ca="1" si="34"/>
        <v>+ +</v>
      </c>
      <c r="Z70" s="32">
        <f t="shared" ca="1" si="35"/>
        <v>0</v>
      </c>
      <c r="AA70" s="32" t="str">
        <f t="shared" ca="1" si="36"/>
        <v>+</v>
      </c>
      <c r="AB70" s="32" t="str">
        <f t="shared" ca="1" si="37"/>
        <v>+</v>
      </c>
      <c r="AC70" s="32" t="str">
        <f t="shared" ca="1" si="38"/>
        <v>+</v>
      </c>
      <c r="AD70" s="32" t="str">
        <f t="shared" ca="1" si="39"/>
        <v>+</v>
      </c>
      <c r="AE70" s="32" t="str">
        <f t="shared" ca="1" si="40"/>
        <v>+</v>
      </c>
      <c r="AF70" s="32">
        <f t="shared" ca="1" si="41"/>
        <v>0</v>
      </c>
      <c r="AG70" s="32">
        <f t="shared" ca="1" si="42"/>
        <v>0</v>
      </c>
    </row>
    <row r="71" spans="1:33" hidden="1" x14ac:dyDescent="0.35">
      <c r="A71" s="124"/>
      <c r="B71" s="147" t="s">
        <v>209</v>
      </c>
      <c r="C71" s="28" t="str" cm="1">
        <f t="array" aca="1" ref="C71" ca="1">INDIRECT($B71&amp;"!"&amp;$B$2&amp;C$2)</f>
        <v>Significant Positive</v>
      </c>
      <c r="D71" s="28" t="str" cm="1">
        <f t="array" aca="1" ref="D71" ca="1">INDIRECT($B71&amp;"!"&amp;$B$2&amp;D$2)</f>
        <v>Minor Positive</v>
      </c>
      <c r="E71" s="28" t="str" cm="1">
        <f t="array" aca="1" ref="E71" ca="1">INDIRECT($B71&amp;"!"&amp;$B$2&amp;E$2)</f>
        <v>Minor Positive</v>
      </c>
      <c r="F71" s="28" t="str" cm="1">
        <f t="array" aca="1" ref="F71" ca="1">INDIRECT($B71&amp;"!"&amp;$B$2&amp;F$2)</f>
        <v>Minor Positive</v>
      </c>
      <c r="G71" s="28" t="str" cm="1">
        <f t="array" aca="1" ref="G71" ca="1">INDIRECT($B71&amp;"!"&amp;$B$2&amp;G$2)</f>
        <v>Neutral</v>
      </c>
      <c r="H71" s="28" t="str" cm="1">
        <f t="array" aca="1" ref="H71" ca="1">INDIRECT($B71&amp;"!"&amp;$B$2&amp;H$2)</f>
        <v>Minor Positive</v>
      </c>
      <c r="I71" s="28" t="str" cm="1">
        <f t="array" aca="1" ref="I71" ca="1">INDIRECT($B71&amp;"!"&amp;$B$2&amp;I$2)</f>
        <v>Minor Positive</v>
      </c>
      <c r="J71" s="28" t="str" cm="1">
        <f t="array" aca="1" ref="J71" ca="1">INDIRECT($B71&amp;"!"&amp;$B$2&amp;J$2)</f>
        <v>Neutral</v>
      </c>
      <c r="K71" s="28" t="str" cm="1">
        <f t="array" aca="1" ref="K71" ca="1">INDIRECT($B71&amp;"!"&amp;$B$2&amp;K$2)</f>
        <v>Neutral</v>
      </c>
      <c r="L71" s="28" t="str" cm="1">
        <f t="array" aca="1" ref="L71" ca="1">INDIRECT($B71&amp;"!"&amp;$B$2&amp;L$2)</f>
        <v>Neutral</v>
      </c>
      <c r="M71" s="28" t="str" cm="1">
        <f t="array" aca="1" ref="M71" ca="1">INDIRECT($B71&amp;"!"&amp;$B$2&amp;M$2)</f>
        <v>Neutral</v>
      </c>
      <c r="N71" s="28" t="str" cm="1">
        <f t="array" aca="1" ref="N71" ca="1">INDIRECT($B71&amp;"!"&amp;$B$2&amp;N$2)</f>
        <v>Minor Positive</v>
      </c>
      <c r="O71" s="28" t="str" cm="1">
        <f t="array" aca="1" ref="O71" ca="1">INDIRECT($B71&amp;"!"&amp;$B$2&amp;O$2)</f>
        <v>Neutral</v>
      </c>
      <c r="P71" s="28" t="str" cm="1">
        <f t="array" aca="1" ref="P71" ca="1">INDIRECT($B71&amp;"!"&amp;$B$2&amp;P$2)</f>
        <v>Minor Positive</v>
      </c>
      <c r="Q71" s="8"/>
      <c r="S71" s="77" t="s">
        <v>209</v>
      </c>
      <c r="T71" s="32" t="str">
        <f t="shared" ca="1" si="29"/>
        <v>+ +</v>
      </c>
      <c r="U71" s="32" t="str">
        <f t="shared" ca="1" si="30"/>
        <v>+</v>
      </c>
      <c r="V71" s="32" t="str">
        <f t="shared" ca="1" si="31"/>
        <v>+</v>
      </c>
      <c r="W71" s="32" t="str">
        <f t="shared" ca="1" si="32"/>
        <v>+</v>
      </c>
      <c r="X71" s="32">
        <f t="shared" ca="1" si="33"/>
        <v>0</v>
      </c>
      <c r="Y71" s="32" t="str">
        <f t="shared" ca="1" si="34"/>
        <v>+</v>
      </c>
      <c r="Z71" s="32" t="str">
        <f t="shared" ca="1" si="35"/>
        <v>+</v>
      </c>
      <c r="AA71" s="32">
        <f t="shared" ca="1" si="36"/>
        <v>0</v>
      </c>
      <c r="AB71" s="32">
        <f t="shared" ca="1" si="37"/>
        <v>0</v>
      </c>
      <c r="AC71" s="32">
        <f t="shared" ca="1" si="38"/>
        <v>0</v>
      </c>
      <c r="AD71" s="32">
        <f t="shared" ca="1" si="39"/>
        <v>0</v>
      </c>
      <c r="AE71" s="32" t="str">
        <f t="shared" ca="1" si="40"/>
        <v>+</v>
      </c>
      <c r="AF71" s="32">
        <f t="shared" ca="1" si="41"/>
        <v>0</v>
      </c>
      <c r="AG71" s="32" t="str">
        <f t="shared" ca="1" si="42"/>
        <v>+</v>
      </c>
    </row>
    <row r="72" spans="1:33" x14ac:dyDescent="0.35">
      <c r="A72" s="124"/>
      <c r="B72" s="147" t="s">
        <v>209</v>
      </c>
      <c r="C72" s="28" t="str" cm="1">
        <f t="array" aca="1" ref="C72" ca="1">INDIRECT($B74&amp;"!"&amp;$B$2&amp;C$2)</f>
        <v>Minor Positive</v>
      </c>
      <c r="D72" s="28" t="str" cm="1">
        <f t="array" aca="1" ref="D72" ca="1">INDIRECT($B72&amp;"!"&amp;$B$2&amp;D$2)</f>
        <v>Minor Positive</v>
      </c>
      <c r="E72" s="28" t="str" cm="1">
        <f t="array" aca="1" ref="E72" ca="1">INDIRECT($B72&amp;"!"&amp;$B$2&amp;E$2)</f>
        <v>Minor Positive</v>
      </c>
      <c r="F72" s="28" t="str" cm="1">
        <f t="array" aca="1" ref="F72" ca="1">INDIRECT($B72&amp;"!"&amp;$B$2&amp;F$2)</f>
        <v>Minor Positive</v>
      </c>
      <c r="G72" s="28" t="str" cm="1">
        <f t="array" aca="1" ref="G72" ca="1">INDIRECT($B72&amp;"!"&amp;$B$2&amp;G$2)</f>
        <v>Neutral</v>
      </c>
      <c r="H72" s="28" t="str" cm="1">
        <f t="array" aca="1" ref="H72" ca="1">INDIRECT($B72&amp;"!"&amp;$B$2&amp;H$2)</f>
        <v>Minor Positive</v>
      </c>
      <c r="I72" s="28" t="str" cm="1">
        <f t="array" aca="1" ref="I72" ca="1">INDIRECT($B72&amp;"!"&amp;$B$2&amp;I$2)</f>
        <v>Minor Positive</v>
      </c>
      <c r="J72" s="28" t="str" cm="1">
        <f t="array" aca="1" ref="J72" ca="1">INDIRECT($B72&amp;"!"&amp;$B$2&amp;J$2)</f>
        <v>Neutral</v>
      </c>
      <c r="K72" s="28" t="str" cm="1">
        <f t="array" aca="1" ref="K72" ca="1">INDIRECT($B72&amp;"!"&amp;$B$2&amp;K$2)</f>
        <v>Neutral</v>
      </c>
      <c r="L72" s="28" t="str" cm="1">
        <f t="array" aca="1" ref="L72" ca="1">INDIRECT($B72&amp;"!"&amp;$B$2&amp;L$2)</f>
        <v>Neutral</v>
      </c>
      <c r="M72" s="28" t="str" cm="1">
        <f t="array" aca="1" ref="M72" ca="1">INDIRECT($B72&amp;"!"&amp;$B$2&amp;M$2)</f>
        <v>Neutral</v>
      </c>
      <c r="N72" s="28" t="str" cm="1">
        <f t="array" aca="1" ref="N72" ca="1">INDIRECT($B72&amp;"!"&amp;$B$2&amp;N$2)</f>
        <v>Minor Positive</v>
      </c>
      <c r="O72" s="28" t="str" cm="1">
        <f t="array" aca="1" ref="O72" ca="1">INDIRECT($B72&amp;"!"&amp;$B$2&amp;O$2)</f>
        <v>Neutral</v>
      </c>
      <c r="P72" s="28" t="str" cm="1">
        <f t="array" aca="1" ref="P72" ca="1">INDIRECT($B72&amp;"!"&amp;$B$2&amp;P$2)</f>
        <v>Minor Positive</v>
      </c>
      <c r="Q72" s="8"/>
      <c r="S72" s="77" t="s">
        <v>210</v>
      </c>
      <c r="T72" s="32" t="str">
        <f t="shared" ca="1" si="29"/>
        <v>+</v>
      </c>
      <c r="U72" s="32" t="str">
        <f t="shared" ca="1" si="30"/>
        <v>+</v>
      </c>
      <c r="V72" s="32" t="str">
        <f t="shared" ca="1" si="31"/>
        <v>+</v>
      </c>
      <c r="W72" s="32" t="str">
        <f t="shared" ca="1" si="32"/>
        <v>+</v>
      </c>
      <c r="X72" s="32">
        <f t="shared" ca="1" si="33"/>
        <v>0</v>
      </c>
      <c r="Y72" s="32" t="str">
        <f t="shared" ca="1" si="34"/>
        <v>+</v>
      </c>
      <c r="Z72" s="32" t="str">
        <f t="shared" ca="1" si="35"/>
        <v>+</v>
      </c>
      <c r="AA72" s="32">
        <f t="shared" ca="1" si="36"/>
        <v>0</v>
      </c>
      <c r="AB72" s="32">
        <f t="shared" ca="1" si="37"/>
        <v>0</v>
      </c>
      <c r="AC72" s="32">
        <f t="shared" ca="1" si="38"/>
        <v>0</v>
      </c>
      <c r="AD72" s="32">
        <f t="shared" ca="1" si="39"/>
        <v>0</v>
      </c>
      <c r="AE72" s="32" t="str">
        <f t="shared" ca="1" si="40"/>
        <v>+</v>
      </c>
      <c r="AF72" s="32">
        <f t="shared" ca="1" si="41"/>
        <v>0</v>
      </c>
      <c r="AG72" s="32" t="str">
        <f t="shared" ca="1" si="42"/>
        <v>+</v>
      </c>
    </row>
    <row r="73" spans="1:33" hidden="1" x14ac:dyDescent="0.35">
      <c r="A73" s="124"/>
      <c r="B73" s="147" t="s">
        <v>211</v>
      </c>
      <c r="C73" s="28" t="str" cm="1">
        <f t="array" aca="1" ref="C73" ca="1">INDIRECT($B73&amp;"!"&amp;$B$2&amp;C$2)</f>
        <v>Significant Positive</v>
      </c>
      <c r="D73" s="28" t="str" cm="1">
        <f t="array" aca="1" ref="D73" ca="1">INDIRECT($B73&amp;"!"&amp;$B$2&amp;D$2)</f>
        <v>Minor Positive</v>
      </c>
      <c r="E73" s="28" t="str" cm="1">
        <f t="array" aca="1" ref="E73" ca="1">INDIRECT($B73&amp;"!"&amp;$B$2&amp;E$2)</f>
        <v>Neutral</v>
      </c>
      <c r="F73" s="28" t="str" cm="1">
        <f t="array" aca="1" ref="F73" ca="1">INDIRECT($B73&amp;"!"&amp;$B$2&amp;F$2)</f>
        <v>Neutral</v>
      </c>
      <c r="G73" s="28" t="str" cm="1">
        <f t="array" aca="1" ref="G73" ca="1">INDIRECT($B73&amp;"!"&amp;$B$2&amp;G$2)</f>
        <v>Neutral</v>
      </c>
      <c r="H73" s="28" t="str" cm="1">
        <f t="array" aca="1" ref="H73" ca="1">INDIRECT($B73&amp;"!"&amp;$B$2&amp;H$2)</f>
        <v>Neutral</v>
      </c>
      <c r="I73" s="28" t="str" cm="1">
        <f t="array" aca="1" ref="I73" ca="1">INDIRECT($B73&amp;"!"&amp;$B$2&amp;I$2)</f>
        <v>Minor Positive</v>
      </c>
      <c r="J73" s="28" t="str" cm="1">
        <f t="array" aca="1" ref="J73" ca="1">INDIRECT($B73&amp;"!"&amp;$B$2&amp;J$2)</f>
        <v>Neutral</v>
      </c>
      <c r="K73" s="28" t="str" cm="1">
        <f t="array" aca="1" ref="K73" ca="1">INDIRECT($B73&amp;"!"&amp;$B$2&amp;K$2)</f>
        <v>Neutral</v>
      </c>
      <c r="L73" s="28" t="str" cm="1">
        <f t="array" aca="1" ref="L73" ca="1">INDIRECT($B73&amp;"!"&amp;$B$2&amp;L$2)</f>
        <v>Neutral</v>
      </c>
      <c r="M73" s="28" t="str" cm="1">
        <f t="array" aca="1" ref="M73" ca="1">INDIRECT($B73&amp;"!"&amp;$B$2&amp;M$2)</f>
        <v>Neutral</v>
      </c>
      <c r="N73" s="28" t="str" cm="1">
        <f t="array" aca="1" ref="N73" ca="1">INDIRECT($B73&amp;"!"&amp;$B$2&amp;N$2)</f>
        <v>Neutral</v>
      </c>
      <c r="O73" s="28" t="str" cm="1">
        <f t="array" aca="1" ref="O73" ca="1">INDIRECT($B73&amp;"!"&amp;$B$2&amp;O$2)</f>
        <v>Neutral</v>
      </c>
      <c r="P73" s="28" t="str" cm="1">
        <f t="array" aca="1" ref="P73" ca="1">INDIRECT($B73&amp;"!"&amp;$B$2&amp;P$2)</f>
        <v>Neutral</v>
      </c>
      <c r="Q73" s="8"/>
      <c r="S73" s="77" t="s">
        <v>211</v>
      </c>
      <c r="T73" s="32" t="str">
        <f t="shared" ca="1" si="29"/>
        <v>+ +</v>
      </c>
      <c r="U73" s="32" t="str">
        <f t="shared" ca="1" si="30"/>
        <v>+</v>
      </c>
      <c r="V73" s="32">
        <f t="shared" ca="1" si="31"/>
        <v>0</v>
      </c>
      <c r="W73" s="32">
        <f t="shared" ca="1" si="32"/>
        <v>0</v>
      </c>
      <c r="X73" s="32">
        <f t="shared" ca="1" si="33"/>
        <v>0</v>
      </c>
      <c r="Y73" s="32">
        <f t="shared" ca="1" si="34"/>
        <v>0</v>
      </c>
      <c r="Z73" s="32" t="str">
        <f t="shared" ca="1" si="35"/>
        <v>+</v>
      </c>
      <c r="AA73" s="32">
        <f t="shared" ca="1" si="36"/>
        <v>0</v>
      </c>
      <c r="AB73" s="32">
        <f t="shared" ca="1" si="37"/>
        <v>0</v>
      </c>
      <c r="AC73" s="32">
        <f t="shared" ca="1" si="38"/>
        <v>0</v>
      </c>
      <c r="AD73" s="32">
        <f t="shared" ca="1" si="39"/>
        <v>0</v>
      </c>
      <c r="AE73" s="32">
        <f t="shared" ca="1" si="40"/>
        <v>0</v>
      </c>
      <c r="AF73" s="32">
        <f t="shared" ca="1" si="41"/>
        <v>0</v>
      </c>
      <c r="AG73" s="32">
        <f t="shared" ca="1" si="42"/>
        <v>0</v>
      </c>
    </row>
    <row r="74" spans="1:33" hidden="1" x14ac:dyDescent="0.35">
      <c r="A74" s="124"/>
      <c r="B74" s="147" t="s">
        <v>212</v>
      </c>
      <c r="C74" s="28" t="str" cm="1">
        <f t="array" aca="1" ref="C74" ca="1">INDIRECT($B74&amp;"!"&amp;$B$2&amp;C$2)</f>
        <v>Minor Positive</v>
      </c>
      <c r="D74" s="28" t="str" cm="1">
        <f t="array" aca="1" ref="D74" ca="1">INDIRECT($B74&amp;"!"&amp;$B$2&amp;D$2)</f>
        <v>Minor Positive</v>
      </c>
      <c r="E74" s="28" t="str" cm="1">
        <f t="array" aca="1" ref="E74" ca="1">INDIRECT($B74&amp;"!"&amp;$B$2&amp;E$2)</f>
        <v>Neutral</v>
      </c>
      <c r="F74" s="28" t="str" cm="1">
        <f t="array" aca="1" ref="F74" ca="1">INDIRECT($B74&amp;"!"&amp;$B$2&amp;F$2)</f>
        <v>Neutral</v>
      </c>
      <c r="G74" s="28" t="str" cm="1">
        <f t="array" aca="1" ref="G74" ca="1">INDIRECT($B74&amp;"!"&amp;$B$2&amp;G$2)</f>
        <v>Neutral</v>
      </c>
      <c r="H74" s="28" t="str" cm="1">
        <f t="array" aca="1" ref="H74" ca="1">INDIRECT($B74&amp;"!"&amp;$B$2&amp;H$2)</f>
        <v>Minor Positive</v>
      </c>
      <c r="I74" s="28" t="str" cm="1">
        <f t="array" aca="1" ref="I74" ca="1">INDIRECT($B74&amp;"!"&amp;$B$2&amp;I$2)</f>
        <v>Neutral</v>
      </c>
      <c r="J74" s="28" t="str" cm="1">
        <f t="array" aca="1" ref="J74" ca="1">INDIRECT($B74&amp;"!"&amp;$B$2&amp;J$2)</f>
        <v>Minor Positive</v>
      </c>
      <c r="K74" s="28" t="str" cm="1">
        <f t="array" aca="1" ref="K74" ca="1">INDIRECT($B74&amp;"!"&amp;$B$2&amp;K$2)</f>
        <v>Neutral</v>
      </c>
      <c r="L74" s="28" t="str" cm="1">
        <f t="array" aca="1" ref="L74" ca="1">INDIRECT($B74&amp;"!"&amp;$B$2&amp;L$2)</f>
        <v>Neutral</v>
      </c>
      <c r="M74" s="28" t="str" cm="1">
        <f t="array" aca="1" ref="M74" ca="1">INDIRECT($B74&amp;"!"&amp;$B$2&amp;M$2)</f>
        <v>Neutral</v>
      </c>
      <c r="N74" s="28" t="str" cm="1">
        <f t="array" aca="1" ref="N74" ca="1">INDIRECT($B74&amp;"!"&amp;$B$2&amp;N$2)</f>
        <v>Neutral</v>
      </c>
      <c r="O74" s="28" t="str" cm="1">
        <f t="array" aca="1" ref="O74" ca="1">INDIRECT($B74&amp;"!"&amp;$B$2&amp;O$2)</f>
        <v>Neutral</v>
      </c>
      <c r="P74" s="28" t="str" cm="1">
        <f t="array" aca="1" ref="P74" ca="1">INDIRECT($B74&amp;"!"&amp;$B$2&amp;P$2)</f>
        <v>Minor Positive</v>
      </c>
      <c r="Q74" s="8"/>
      <c r="S74" s="77" t="s">
        <v>212</v>
      </c>
      <c r="T74" s="32" t="str">
        <f t="shared" ca="1" si="29"/>
        <v>+</v>
      </c>
      <c r="U74" s="32" t="str">
        <f t="shared" ca="1" si="30"/>
        <v>+</v>
      </c>
      <c r="V74" s="32">
        <f t="shared" ca="1" si="31"/>
        <v>0</v>
      </c>
      <c r="W74" s="32">
        <f t="shared" ca="1" si="32"/>
        <v>0</v>
      </c>
      <c r="X74" s="32">
        <f t="shared" ca="1" si="33"/>
        <v>0</v>
      </c>
      <c r="Y74" s="32" t="str">
        <f t="shared" ca="1" si="34"/>
        <v>+</v>
      </c>
      <c r="Z74" s="32">
        <f t="shared" ca="1" si="35"/>
        <v>0</v>
      </c>
      <c r="AA74" s="32" t="str">
        <f t="shared" ca="1" si="36"/>
        <v>+</v>
      </c>
      <c r="AB74" s="32">
        <f t="shared" ca="1" si="37"/>
        <v>0</v>
      </c>
      <c r="AC74" s="32">
        <f t="shared" ca="1" si="38"/>
        <v>0</v>
      </c>
      <c r="AD74" s="32">
        <f t="shared" ca="1" si="39"/>
        <v>0</v>
      </c>
      <c r="AE74" s="32">
        <f t="shared" ca="1" si="40"/>
        <v>0</v>
      </c>
      <c r="AF74" s="32">
        <f t="shared" ca="1" si="41"/>
        <v>0</v>
      </c>
      <c r="AG74" s="32" t="str">
        <f t="shared" ca="1" si="42"/>
        <v>+</v>
      </c>
    </row>
    <row r="75" spans="1:33" x14ac:dyDescent="0.35">
      <c r="A75" s="124"/>
      <c r="B75" s="147" t="s">
        <v>212</v>
      </c>
      <c r="C75" s="28" t="str" cm="1">
        <f t="array" aca="1" ref="C75" ca="1">INDIRECT($B75&amp;"!"&amp;$B$2&amp;C$2)</f>
        <v>Minor Positive</v>
      </c>
      <c r="D75" s="28" t="str" cm="1">
        <f t="array" aca="1" ref="D75" ca="1">INDIRECT($B75&amp;"!"&amp;$B$2&amp;D$2)</f>
        <v>Minor Positive</v>
      </c>
      <c r="E75" s="28" t="str" cm="1">
        <f t="array" aca="1" ref="E75" ca="1">INDIRECT($B75&amp;"!"&amp;$B$2&amp;E$2)</f>
        <v>Neutral</v>
      </c>
      <c r="F75" s="28" t="str" cm="1">
        <f t="array" aca="1" ref="F75" ca="1">INDIRECT($B75&amp;"!"&amp;$B$2&amp;F$2)</f>
        <v>Neutral</v>
      </c>
      <c r="G75" s="28" t="str" cm="1">
        <f t="array" aca="1" ref="G75" ca="1">INDIRECT($B75&amp;"!"&amp;$B$2&amp;G$2)</f>
        <v>Neutral</v>
      </c>
      <c r="H75" s="28" t="str" cm="1">
        <f t="array" aca="1" ref="H75" ca="1">INDIRECT($B75&amp;"!"&amp;$B$2&amp;H$2)</f>
        <v>Minor Positive</v>
      </c>
      <c r="I75" s="28" t="str" cm="1">
        <f t="array" aca="1" ref="I75" ca="1">INDIRECT($B75&amp;"!"&amp;$B$2&amp;I$2)</f>
        <v>Neutral</v>
      </c>
      <c r="J75" s="28" t="str" cm="1">
        <f t="array" aca="1" ref="J75" ca="1">INDIRECT($B75&amp;"!"&amp;$B$2&amp;J$2)</f>
        <v>Minor Positive</v>
      </c>
      <c r="K75" s="28" t="str" cm="1">
        <f t="array" aca="1" ref="K75" ca="1">INDIRECT($B75&amp;"!"&amp;$B$2&amp;K$2)</f>
        <v>Neutral</v>
      </c>
      <c r="L75" s="28" t="str" cm="1">
        <f t="array" aca="1" ref="L75" ca="1">INDIRECT($B75&amp;"!"&amp;$B$2&amp;L$2)</f>
        <v>Neutral</v>
      </c>
      <c r="M75" s="28" t="str" cm="1">
        <f t="array" aca="1" ref="M75" ca="1">INDIRECT($B75&amp;"!"&amp;$B$2&amp;M$2)</f>
        <v>Neutral</v>
      </c>
      <c r="N75" s="28" t="str" cm="1">
        <f t="array" aca="1" ref="N75" ca="1">INDIRECT($B75&amp;"!"&amp;$B$2&amp;N$2)</f>
        <v>Neutral</v>
      </c>
      <c r="O75" s="28" t="str" cm="1">
        <f t="array" aca="1" ref="O75" ca="1">INDIRECT($B75&amp;"!"&amp;$B$2&amp;O$2)</f>
        <v>Neutral</v>
      </c>
      <c r="P75" s="28" t="str" cm="1">
        <f t="array" aca="1" ref="P75" ca="1">INDIRECT($B75&amp;"!"&amp;$B$2&amp;P$2)</f>
        <v>Minor Positive</v>
      </c>
      <c r="Q75" s="8"/>
      <c r="S75" s="77" t="s">
        <v>213</v>
      </c>
      <c r="T75" s="32" t="str">
        <f t="shared" ca="1" si="29"/>
        <v>+</v>
      </c>
      <c r="U75" s="32" t="str">
        <f t="shared" ca="1" si="30"/>
        <v>+</v>
      </c>
      <c r="V75" s="32">
        <f t="shared" ca="1" si="31"/>
        <v>0</v>
      </c>
      <c r="W75" s="32">
        <f t="shared" ca="1" si="32"/>
        <v>0</v>
      </c>
      <c r="X75" s="32">
        <f t="shared" ca="1" si="33"/>
        <v>0</v>
      </c>
      <c r="Y75" s="32" t="str">
        <f t="shared" ca="1" si="34"/>
        <v>+</v>
      </c>
      <c r="Z75" s="32">
        <f t="shared" ca="1" si="35"/>
        <v>0</v>
      </c>
      <c r="AA75" s="32" t="str">
        <f t="shared" ca="1" si="36"/>
        <v>+</v>
      </c>
      <c r="AB75" s="32">
        <f t="shared" ca="1" si="37"/>
        <v>0</v>
      </c>
      <c r="AC75" s="32">
        <f t="shared" ca="1" si="38"/>
        <v>0</v>
      </c>
      <c r="AD75" s="32">
        <f t="shared" ca="1" si="39"/>
        <v>0</v>
      </c>
      <c r="AE75" s="32">
        <f t="shared" ca="1" si="40"/>
        <v>0</v>
      </c>
      <c r="AF75" s="32">
        <f t="shared" ca="1" si="41"/>
        <v>0</v>
      </c>
      <c r="AG75" s="32" t="str">
        <f t="shared" ca="1" si="42"/>
        <v>+</v>
      </c>
    </row>
    <row r="76" spans="1:33" x14ac:dyDescent="0.35">
      <c r="A76" s="124"/>
      <c r="B76" s="147" t="s">
        <v>214</v>
      </c>
      <c r="C76" s="28" t="str" cm="1">
        <f t="array" aca="1" ref="C76" ca="1">INDIRECT($B76&amp;"!"&amp;$B$2&amp;C$2)</f>
        <v>Uncertain</v>
      </c>
      <c r="D76" s="28" t="str" cm="1">
        <f t="array" aca="1" ref="D76" ca="1">INDIRECT($B76&amp;"!"&amp;$B$2&amp;D$2)</f>
        <v>Minor Positive</v>
      </c>
      <c r="E76" s="28" t="str" cm="1">
        <f t="array" aca="1" ref="E76" ca="1">INDIRECT($B76&amp;"!"&amp;$B$2&amp;E$2)</f>
        <v>Neutral</v>
      </c>
      <c r="F76" s="28" t="str" cm="1">
        <f t="array" aca="1" ref="F76" ca="1">INDIRECT($B76&amp;"!"&amp;$B$2&amp;F$2)</f>
        <v>Neutral</v>
      </c>
      <c r="G76" s="28" t="str" cm="1">
        <f t="array" aca="1" ref="G76" ca="1">INDIRECT($B76&amp;"!"&amp;$B$2&amp;G$2)</f>
        <v>Minor Positive</v>
      </c>
      <c r="H76" s="28" t="str" cm="1">
        <f t="array" aca="1" ref="H76" ca="1">INDIRECT($B76&amp;"!"&amp;$B$2&amp;H$2)</f>
        <v>Minor Positive</v>
      </c>
      <c r="I76" s="28" t="str" cm="1">
        <f t="array" aca="1" ref="I76" ca="1">INDIRECT($B76&amp;"!"&amp;$B$2&amp;I$2)</f>
        <v>Neutral</v>
      </c>
      <c r="J76" s="28" t="str" cm="1">
        <f t="array" aca="1" ref="J76" ca="1">INDIRECT($B76&amp;"!"&amp;$B$2&amp;J$2)</f>
        <v>Minor Positive</v>
      </c>
      <c r="K76" s="28" t="str" cm="1">
        <f t="array" aca="1" ref="K76" ca="1">INDIRECT($B76&amp;"!"&amp;$B$2&amp;K$2)</f>
        <v>Neutral</v>
      </c>
      <c r="L76" s="28" t="str" cm="1">
        <f t="array" aca="1" ref="L76" ca="1">INDIRECT($B76&amp;"!"&amp;$B$2&amp;L$2)</f>
        <v>Neutral</v>
      </c>
      <c r="M76" s="28" t="str" cm="1">
        <f t="array" aca="1" ref="M76" ca="1">INDIRECT($B76&amp;"!"&amp;$B$2&amp;M$2)</f>
        <v>Neutral</v>
      </c>
      <c r="N76" s="28" t="str" cm="1">
        <f t="array" aca="1" ref="N76" ca="1">INDIRECT($B76&amp;"!"&amp;$B$2&amp;N$2)</f>
        <v>Neutral</v>
      </c>
      <c r="O76" s="28" t="str" cm="1">
        <f t="array" aca="1" ref="O76" ca="1">INDIRECT($B76&amp;"!"&amp;$B$2&amp;O$2)</f>
        <v>Neutral</v>
      </c>
      <c r="P76" s="28" t="str" cm="1">
        <f t="array" aca="1" ref="P76" ca="1">INDIRECT($B76&amp;"!"&amp;$B$2&amp;P$2)</f>
        <v>Minor Positive</v>
      </c>
      <c r="Q76" s="8"/>
      <c r="S76" s="77" t="s">
        <v>214</v>
      </c>
      <c r="T76" s="32" t="str">
        <f t="shared" ca="1" si="29"/>
        <v>?</v>
      </c>
      <c r="U76" s="32" t="str">
        <f t="shared" ca="1" si="30"/>
        <v>+</v>
      </c>
      <c r="V76" s="32">
        <f t="shared" ca="1" si="31"/>
        <v>0</v>
      </c>
      <c r="W76" s="32">
        <f t="shared" ca="1" si="32"/>
        <v>0</v>
      </c>
      <c r="X76" s="32" t="str">
        <f t="shared" ca="1" si="33"/>
        <v>+</v>
      </c>
      <c r="Y76" s="32" t="str">
        <f t="shared" ca="1" si="34"/>
        <v>+</v>
      </c>
      <c r="Z76" s="32">
        <f t="shared" ca="1" si="35"/>
        <v>0</v>
      </c>
      <c r="AA76" s="32" t="str">
        <f t="shared" ca="1" si="36"/>
        <v>+</v>
      </c>
      <c r="AB76" s="32">
        <f t="shared" ca="1" si="37"/>
        <v>0</v>
      </c>
      <c r="AC76" s="32">
        <f t="shared" ca="1" si="38"/>
        <v>0</v>
      </c>
      <c r="AD76" s="32">
        <f t="shared" ca="1" si="39"/>
        <v>0</v>
      </c>
      <c r="AE76" s="32">
        <f t="shared" ca="1" si="40"/>
        <v>0</v>
      </c>
      <c r="AF76" s="32">
        <f t="shared" ca="1" si="41"/>
        <v>0</v>
      </c>
      <c r="AG76" s="32" t="str">
        <f t="shared" ca="1" si="42"/>
        <v>+</v>
      </c>
    </row>
    <row r="77" spans="1:33" hidden="1" x14ac:dyDescent="0.35">
      <c r="A77" s="182"/>
      <c r="B77" s="147" t="s">
        <v>215</v>
      </c>
      <c r="C77" s="28" t="str" cm="1">
        <f t="array" aca="1" ref="C77" ca="1">INDIRECT($B77&amp;"!"&amp;$B$2&amp;C$2)</f>
        <v>Minor Positive</v>
      </c>
      <c r="D77" s="28" t="str" cm="1">
        <f t="array" aca="1" ref="D77" ca="1">INDIRECT($B77&amp;"!"&amp;$B$2&amp;D$2)</f>
        <v>Minor Positive</v>
      </c>
      <c r="E77" s="28" t="str" cm="1">
        <f t="array" aca="1" ref="E77" ca="1">INDIRECT($B77&amp;"!"&amp;$B$2&amp;E$2)</f>
        <v>Neutral</v>
      </c>
      <c r="F77" s="28" t="str" cm="1">
        <f t="array" aca="1" ref="F77" ca="1">INDIRECT($B77&amp;"!"&amp;$B$2&amp;F$2)</f>
        <v>Minor Positive</v>
      </c>
      <c r="G77" s="28" t="str" cm="1">
        <f t="array" aca="1" ref="G77" ca="1">INDIRECT($B77&amp;"!"&amp;$B$2&amp;G$2)</f>
        <v>Neutral</v>
      </c>
      <c r="H77" s="28" t="str" cm="1">
        <f t="array" aca="1" ref="H77" ca="1">INDIRECT($B77&amp;"!"&amp;$B$2&amp;H$2)</f>
        <v>Neutral</v>
      </c>
      <c r="I77" s="28" t="str" cm="1">
        <f t="array" aca="1" ref="I77" ca="1">INDIRECT($B77&amp;"!"&amp;$B$2&amp;I$2)</f>
        <v>Minor Positive</v>
      </c>
      <c r="J77" s="28" t="str" cm="1">
        <f t="array" aca="1" ref="J77" ca="1">INDIRECT($B77&amp;"!"&amp;$B$2&amp;J$2)</f>
        <v>Neutral</v>
      </c>
      <c r="K77" s="28" t="str" cm="1">
        <f t="array" aca="1" ref="K77" ca="1">INDIRECT($B77&amp;"!"&amp;$B$2&amp;K$2)</f>
        <v>Neutral</v>
      </c>
      <c r="L77" s="28" t="str" cm="1">
        <f t="array" aca="1" ref="L77" ca="1">INDIRECT($B77&amp;"!"&amp;$B$2&amp;L$2)</f>
        <v>Neutral</v>
      </c>
      <c r="M77" s="28" t="str" cm="1">
        <f t="array" aca="1" ref="M77" ca="1">INDIRECT($B77&amp;"!"&amp;$B$2&amp;M$2)</f>
        <v>Minor Positive</v>
      </c>
      <c r="N77" s="28" t="str" cm="1">
        <f t="array" aca="1" ref="N77" ca="1">INDIRECT($B77&amp;"!"&amp;$B$2&amp;N$2)</f>
        <v>Minor Positive</v>
      </c>
      <c r="O77" s="28" t="str" cm="1">
        <f t="array" aca="1" ref="O77" ca="1">INDIRECT($B77&amp;"!"&amp;$B$2&amp;O$2)</f>
        <v>Neutral</v>
      </c>
      <c r="P77" s="28" t="str" cm="1">
        <f t="array" aca="1" ref="P77" ca="1">INDIRECT($B77&amp;"!"&amp;$B$2&amp;P$2)</f>
        <v>Neutral</v>
      </c>
      <c r="Q77" s="8"/>
      <c r="S77" s="77" t="s">
        <v>215</v>
      </c>
      <c r="T77" s="32" t="str">
        <f t="shared" ca="1" si="29"/>
        <v>+</v>
      </c>
      <c r="U77" s="32" t="str">
        <f t="shared" ca="1" si="30"/>
        <v>+</v>
      </c>
      <c r="V77" s="32">
        <f t="shared" ca="1" si="31"/>
        <v>0</v>
      </c>
      <c r="W77" s="32" t="str">
        <f t="shared" ca="1" si="32"/>
        <v>+</v>
      </c>
      <c r="X77" s="32">
        <f t="shared" ca="1" si="33"/>
        <v>0</v>
      </c>
      <c r="Y77" s="32">
        <f t="shared" ca="1" si="34"/>
        <v>0</v>
      </c>
      <c r="Z77" s="32" t="str">
        <f t="shared" ca="1" si="35"/>
        <v>+</v>
      </c>
      <c r="AA77" s="32">
        <f t="shared" ca="1" si="36"/>
        <v>0</v>
      </c>
      <c r="AB77" s="32">
        <f t="shared" ca="1" si="37"/>
        <v>0</v>
      </c>
      <c r="AC77" s="32">
        <f t="shared" ca="1" si="38"/>
        <v>0</v>
      </c>
      <c r="AD77" s="32" t="str">
        <f t="shared" ca="1" si="39"/>
        <v>+</v>
      </c>
      <c r="AE77" s="32" t="str">
        <f t="shared" ca="1" si="40"/>
        <v>+</v>
      </c>
      <c r="AF77" s="32">
        <f t="shared" ca="1" si="41"/>
        <v>0</v>
      </c>
      <c r="AG77" s="32">
        <f t="shared" ca="1" si="42"/>
        <v>0</v>
      </c>
    </row>
    <row r="78" spans="1:33" hidden="1" x14ac:dyDescent="0.35">
      <c r="A78" s="182"/>
      <c r="B78" s="147" t="s">
        <v>216</v>
      </c>
      <c r="C78" s="28" t="str" cm="1">
        <f t="array" aca="1" ref="C78" ca="1">INDIRECT($B78&amp;"!"&amp;$B$2&amp;C$2)</f>
        <v>Significant Positive</v>
      </c>
      <c r="D78" s="28" t="str" cm="1">
        <f t="array" aca="1" ref="D78" ca="1">INDIRECT($B78&amp;"!"&amp;$B$2&amp;D$2)</f>
        <v>Minor Positive</v>
      </c>
      <c r="E78" s="28" t="str" cm="1">
        <f t="array" aca="1" ref="E78" ca="1">INDIRECT($B78&amp;"!"&amp;$B$2&amp;E$2)</f>
        <v>Minor Positive</v>
      </c>
      <c r="F78" s="28" t="str" cm="1">
        <f t="array" aca="1" ref="F78" ca="1">INDIRECT($B78&amp;"!"&amp;$B$2&amp;F$2)</f>
        <v>Minor Positive</v>
      </c>
      <c r="G78" s="28" t="str" cm="1">
        <f t="array" aca="1" ref="G78" ca="1">INDIRECT($B78&amp;"!"&amp;$B$2&amp;G$2)</f>
        <v>Minor Positive</v>
      </c>
      <c r="H78" s="28" t="str" cm="1">
        <f t="array" aca="1" ref="H78" ca="1">INDIRECT($B78&amp;"!"&amp;$B$2&amp;H$2)</f>
        <v>Minor Positive</v>
      </c>
      <c r="I78" s="28" t="str" cm="1">
        <f t="array" aca="1" ref="I78" ca="1">INDIRECT($B78&amp;"!"&amp;$B$2&amp;I$2)</f>
        <v>Minor Positive</v>
      </c>
      <c r="J78" s="28" t="str" cm="1">
        <f t="array" aca="1" ref="J78" ca="1">INDIRECT($B78&amp;"!"&amp;$B$2&amp;J$2)</f>
        <v>Neutral</v>
      </c>
      <c r="K78" s="28" t="str" cm="1">
        <f t="array" aca="1" ref="K78" ca="1">INDIRECT($B78&amp;"!"&amp;$B$2&amp;K$2)</f>
        <v>Neutral</v>
      </c>
      <c r="L78" s="28" t="str" cm="1">
        <f t="array" aca="1" ref="L78" ca="1">INDIRECT($B78&amp;"!"&amp;$B$2&amp;L$2)</f>
        <v>Neutral</v>
      </c>
      <c r="M78" s="28" t="str" cm="1">
        <f t="array" aca="1" ref="M78" ca="1">INDIRECT($B78&amp;"!"&amp;$B$2&amp;M$2)</f>
        <v>Minor Positive</v>
      </c>
      <c r="N78" s="28" t="str" cm="1">
        <f t="array" aca="1" ref="N78" ca="1">INDIRECT($B78&amp;"!"&amp;$B$2&amp;N$2)</f>
        <v>Minor Positive</v>
      </c>
      <c r="O78" s="28" t="str" cm="1">
        <f t="array" aca="1" ref="O78" ca="1">INDIRECT($B78&amp;"!"&amp;$B$2&amp;O$2)</f>
        <v>Neutral</v>
      </c>
      <c r="P78" s="28" t="str" cm="1">
        <f t="array" aca="1" ref="P78" ca="1">INDIRECT($B78&amp;"!"&amp;$B$2&amp;P$2)</f>
        <v>Minor Positive</v>
      </c>
      <c r="Q78" s="8"/>
      <c r="S78" s="77" t="s">
        <v>216</v>
      </c>
      <c r="T78" s="32" t="str">
        <f t="shared" ca="1" si="29"/>
        <v>+ +</v>
      </c>
      <c r="U78" s="32" t="str">
        <f t="shared" ca="1" si="30"/>
        <v>+</v>
      </c>
      <c r="V78" s="32" t="str">
        <f t="shared" ca="1" si="31"/>
        <v>+</v>
      </c>
      <c r="W78" s="32" t="str">
        <f t="shared" ca="1" si="32"/>
        <v>+</v>
      </c>
      <c r="X78" s="32" t="str">
        <f t="shared" ca="1" si="33"/>
        <v>+</v>
      </c>
      <c r="Y78" s="32" t="str">
        <f t="shared" ca="1" si="34"/>
        <v>+</v>
      </c>
      <c r="Z78" s="32" t="str">
        <f t="shared" ca="1" si="35"/>
        <v>+</v>
      </c>
      <c r="AA78" s="32">
        <f t="shared" ca="1" si="36"/>
        <v>0</v>
      </c>
      <c r="AB78" s="32">
        <f t="shared" ca="1" si="37"/>
        <v>0</v>
      </c>
      <c r="AC78" s="32">
        <f t="shared" ca="1" si="38"/>
        <v>0</v>
      </c>
      <c r="AD78" s="32" t="str">
        <f t="shared" ca="1" si="39"/>
        <v>+</v>
      </c>
      <c r="AE78" s="32" t="str">
        <f t="shared" ca="1" si="40"/>
        <v>+</v>
      </c>
      <c r="AF78" s="32">
        <f t="shared" ca="1" si="41"/>
        <v>0</v>
      </c>
      <c r="AG78" s="32" t="str">
        <f t="shared" ca="1" si="42"/>
        <v>+</v>
      </c>
    </row>
    <row r="79" spans="1:33" hidden="1" x14ac:dyDescent="0.35">
      <c r="A79" s="182"/>
      <c r="B79" s="147" t="s">
        <v>217</v>
      </c>
      <c r="C79" s="28" t="str" cm="1">
        <f t="array" aca="1" ref="C79" ca="1">INDIRECT($B79&amp;"!"&amp;$B$2&amp;C$2)</f>
        <v>Minor Positive</v>
      </c>
      <c r="D79" s="28" t="str" cm="1">
        <f t="array" aca="1" ref="D79" ca="1">INDIRECT($B79&amp;"!"&amp;$B$2&amp;D$2)</f>
        <v>Minor Positive</v>
      </c>
      <c r="E79" s="28" t="str" cm="1">
        <f t="array" aca="1" ref="E79" ca="1">INDIRECT($B79&amp;"!"&amp;$B$2&amp;E$2)</f>
        <v>Minor Positive</v>
      </c>
      <c r="F79" s="28" t="str" cm="1">
        <f t="array" aca="1" ref="F79" ca="1">INDIRECT($B79&amp;"!"&amp;$B$2&amp;F$2)</f>
        <v>Minor Positive</v>
      </c>
      <c r="G79" s="28" t="str" cm="1">
        <f t="array" aca="1" ref="G79" ca="1">INDIRECT($B79&amp;"!"&amp;$B$2&amp;G$2)</f>
        <v>Neutral</v>
      </c>
      <c r="H79" s="28" t="str" cm="1">
        <f t="array" aca="1" ref="H79" ca="1">INDIRECT($B79&amp;"!"&amp;$B$2&amp;H$2)</f>
        <v>Neutral</v>
      </c>
      <c r="I79" s="28" t="str" cm="1">
        <f t="array" aca="1" ref="I79" ca="1">INDIRECT($B79&amp;"!"&amp;$B$2&amp;I$2)</f>
        <v>Neutral</v>
      </c>
      <c r="J79" s="28" t="str" cm="1">
        <f t="array" aca="1" ref="J79" ca="1">INDIRECT($B79&amp;"!"&amp;$B$2&amp;J$2)</f>
        <v>Neutral</v>
      </c>
      <c r="K79" s="28" t="str" cm="1">
        <f t="array" aca="1" ref="K79" ca="1">INDIRECT($B79&amp;"!"&amp;$B$2&amp;K$2)</f>
        <v>Minor Positive</v>
      </c>
      <c r="L79" s="28" t="str" cm="1">
        <f t="array" aca="1" ref="L79" ca="1">INDIRECT($B79&amp;"!"&amp;$B$2&amp;L$2)</f>
        <v>Minor Positive</v>
      </c>
      <c r="M79" s="28" t="str" cm="1">
        <f t="array" aca="1" ref="M79" ca="1">INDIRECT($B79&amp;"!"&amp;$B$2&amp;M$2)</f>
        <v>Neutral</v>
      </c>
      <c r="N79" s="28" t="str" cm="1">
        <f t="array" aca="1" ref="N79" ca="1">INDIRECT($B79&amp;"!"&amp;$B$2&amp;N$2)</f>
        <v>Neutral</v>
      </c>
      <c r="O79" s="28" t="str" cm="1">
        <f t="array" aca="1" ref="O79" ca="1">INDIRECT($B79&amp;"!"&amp;$B$2&amp;O$2)</f>
        <v>Neutral</v>
      </c>
      <c r="P79" s="28" t="str" cm="1">
        <f t="array" aca="1" ref="P79" ca="1">INDIRECT($B79&amp;"!"&amp;$B$2&amp;P$2)</f>
        <v>Neutral</v>
      </c>
      <c r="Q79" s="8"/>
      <c r="S79" s="77" t="s">
        <v>217</v>
      </c>
      <c r="T79" s="32" t="str">
        <f t="shared" ca="1" si="29"/>
        <v>+</v>
      </c>
      <c r="U79" s="32" t="str">
        <f t="shared" ca="1" si="30"/>
        <v>+</v>
      </c>
      <c r="V79" s="32" t="str">
        <f t="shared" ca="1" si="31"/>
        <v>+</v>
      </c>
      <c r="W79" s="32" t="str">
        <f t="shared" ca="1" si="32"/>
        <v>+</v>
      </c>
      <c r="X79" s="32">
        <f t="shared" ca="1" si="33"/>
        <v>0</v>
      </c>
      <c r="Y79" s="32">
        <f t="shared" ca="1" si="34"/>
        <v>0</v>
      </c>
      <c r="Z79" s="32">
        <f t="shared" ca="1" si="35"/>
        <v>0</v>
      </c>
      <c r="AA79" s="32">
        <f t="shared" ca="1" si="36"/>
        <v>0</v>
      </c>
      <c r="AB79" s="32" t="str">
        <f t="shared" ca="1" si="37"/>
        <v>+</v>
      </c>
      <c r="AC79" s="32" t="str">
        <f t="shared" ca="1" si="38"/>
        <v>+</v>
      </c>
      <c r="AD79" s="32">
        <f t="shared" ca="1" si="39"/>
        <v>0</v>
      </c>
      <c r="AE79" s="32">
        <f t="shared" ca="1" si="40"/>
        <v>0</v>
      </c>
      <c r="AF79" s="32">
        <f t="shared" ca="1" si="41"/>
        <v>0</v>
      </c>
      <c r="AG79" s="32">
        <f t="shared" ca="1" si="42"/>
        <v>0</v>
      </c>
    </row>
    <row r="80" spans="1:33" hidden="1" x14ac:dyDescent="0.35">
      <c r="A80" s="182"/>
      <c r="B80" s="147" t="s">
        <v>218</v>
      </c>
      <c r="C80" s="28" t="str" cm="1">
        <f t="array" aca="1" ref="C80" ca="1">INDIRECT($B80&amp;"!"&amp;$B$2&amp;C$2)</f>
        <v>Minor Positive</v>
      </c>
      <c r="D80" s="28" t="str" cm="1">
        <f t="array" aca="1" ref="D80" ca="1">INDIRECT($B80&amp;"!"&amp;$B$2&amp;D$2)</f>
        <v>Minor Positive</v>
      </c>
      <c r="E80" s="28" t="str" cm="1">
        <f t="array" aca="1" ref="E80" ca="1">INDIRECT($B80&amp;"!"&amp;$B$2&amp;E$2)</f>
        <v>Minor Positive</v>
      </c>
      <c r="F80" s="28" t="str" cm="1">
        <f t="array" aca="1" ref="F80" ca="1">INDIRECT($B80&amp;"!"&amp;$B$2&amp;F$2)</f>
        <v>Significant Positive</v>
      </c>
      <c r="G80" s="28" t="str" cm="1">
        <f t="array" aca="1" ref="G80" ca="1">INDIRECT($B80&amp;"!"&amp;$B$2&amp;G$2)</f>
        <v>Neutral</v>
      </c>
      <c r="H80" s="28" t="str" cm="1">
        <f t="array" aca="1" ref="H80" ca="1">INDIRECT($B80&amp;"!"&amp;$B$2&amp;H$2)</f>
        <v>Minor Positive</v>
      </c>
      <c r="I80" s="28" t="str" cm="1">
        <f t="array" aca="1" ref="I80" ca="1">INDIRECT($B80&amp;"!"&amp;$B$2&amp;I$2)</f>
        <v>Minor Positive</v>
      </c>
      <c r="J80" s="28" t="str" cm="1">
        <f t="array" aca="1" ref="J80" ca="1">INDIRECT($B80&amp;"!"&amp;$B$2&amp;J$2)</f>
        <v>Neutral</v>
      </c>
      <c r="K80" s="28" t="str" cm="1">
        <f t="array" aca="1" ref="K80" ca="1">INDIRECT($B80&amp;"!"&amp;$B$2&amp;K$2)</f>
        <v>Neutral</v>
      </c>
      <c r="L80" s="28" t="str" cm="1">
        <f t="array" aca="1" ref="L80" ca="1">INDIRECT($B80&amp;"!"&amp;$B$2&amp;L$2)</f>
        <v>Neutral</v>
      </c>
      <c r="M80" s="28" t="str" cm="1">
        <f t="array" aca="1" ref="M80" ca="1">INDIRECT($B80&amp;"!"&amp;$B$2&amp;M$2)</f>
        <v>Neutral</v>
      </c>
      <c r="N80" s="28" t="str" cm="1">
        <f t="array" aca="1" ref="N80" ca="1">INDIRECT($B80&amp;"!"&amp;$B$2&amp;N$2)</f>
        <v>Neutral</v>
      </c>
      <c r="O80" s="28" t="str" cm="1">
        <f t="array" aca="1" ref="O80" ca="1">INDIRECT($B80&amp;"!"&amp;$B$2&amp;O$2)</f>
        <v>Neutral</v>
      </c>
      <c r="P80" s="28" t="str" cm="1">
        <f t="array" aca="1" ref="P80" ca="1">INDIRECT($B80&amp;"!"&amp;$B$2&amp;P$2)</f>
        <v>Minor Positive</v>
      </c>
      <c r="Q80" s="8"/>
      <c r="S80" s="77" t="s">
        <v>218</v>
      </c>
      <c r="T80" s="32" t="str">
        <f t="shared" ca="1" si="29"/>
        <v>+</v>
      </c>
      <c r="U80" s="32" t="str">
        <f t="shared" ca="1" si="30"/>
        <v>+</v>
      </c>
      <c r="V80" s="32" t="str">
        <f t="shared" ca="1" si="31"/>
        <v>+</v>
      </c>
      <c r="W80" s="32" t="str">
        <f t="shared" ca="1" si="32"/>
        <v>+ +</v>
      </c>
      <c r="X80" s="32">
        <f t="shared" ca="1" si="33"/>
        <v>0</v>
      </c>
      <c r="Y80" s="32" t="str">
        <f t="shared" ca="1" si="34"/>
        <v>+</v>
      </c>
      <c r="Z80" s="32" t="str">
        <f t="shared" ca="1" si="35"/>
        <v>+</v>
      </c>
      <c r="AA80" s="32">
        <f t="shared" ca="1" si="36"/>
        <v>0</v>
      </c>
      <c r="AB80" s="32">
        <f t="shared" ca="1" si="37"/>
        <v>0</v>
      </c>
      <c r="AC80" s="32">
        <f t="shared" ca="1" si="38"/>
        <v>0</v>
      </c>
      <c r="AD80" s="32">
        <f t="shared" ca="1" si="39"/>
        <v>0</v>
      </c>
      <c r="AE80" s="32">
        <f t="shared" ca="1" si="40"/>
        <v>0</v>
      </c>
      <c r="AF80" s="32">
        <f t="shared" ca="1" si="41"/>
        <v>0</v>
      </c>
      <c r="AG80" s="32" t="str">
        <f t="shared" ca="1" si="42"/>
        <v>+</v>
      </c>
    </row>
    <row r="81" spans="1:36" hidden="1" x14ac:dyDescent="0.35">
      <c r="A81" s="182"/>
      <c r="B81" s="147" t="s">
        <v>219</v>
      </c>
      <c r="C81" s="28" t="str" cm="1">
        <f t="array" aca="1" ref="C81" ca="1">INDIRECT($B81&amp;"!"&amp;$B$2&amp;C$2)</f>
        <v>Neutral</v>
      </c>
      <c r="D81" s="28" t="str" cm="1">
        <f t="array" aca="1" ref="D81" ca="1">INDIRECT($B81&amp;"!"&amp;$B$2&amp;D$2)</f>
        <v>Neutral</v>
      </c>
      <c r="E81" s="28" t="str" cm="1">
        <f t="array" aca="1" ref="E81" ca="1">INDIRECT($B81&amp;"!"&amp;$B$2&amp;E$2)</f>
        <v>Minor Positive</v>
      </c>
      <c r="F81" s="28" t="str" cm="1">
        <f t="array" aca="1" ref="F81" ca="1">INDIRECT($B81&amp;"!"&amp;$B$2&amp;F$2)</f>
        <v>Significant Positive</v>
      </c>
      <c r="G81" s="28" t="str" cm="1">
        <f t="array" aca="1" ref="G81" ca="1">INDIRECT($B81&amp;"!"&amp;$B$2&amp;G$2)</f>
        <v>Neutral</v>
      </c>
      <c r="H81" s="28" t="str" cm="1">
        <f t="array" aca="1" ref="H81" ca="1">INDIRECT($B81&amp;"!"&amp;$B$2&amp;H$2)</f>
        <v>Neutral</v>
      </c>
      <c r="I81" s="28" t="str" cm="1">
        <f t="array" aca="1" ref="I81" ca="1">INDIRECT($B81&amp;"!"&amp;$B$2&amp;I$2)</f>
        <v>Neutral</v>
      </c>
      <c r="J81" s="28" t="str" cm="1">
        <f t="array" aca="1" ref="J81" ca="1">INDIRECT($B81&amp;"!"&amp;$B$2&amp;J$2)</f>
        <v>Neutral</v>
      </c>
      <c r="K81" s="28" t="str" cm="1">
        <f t="array" aca="1" ref="K81" ca="1">INDIRECT($B81&amp;"!"&amp;$B$2&amp;K$2)</f>
        <v>Minor Positive</v>
      </c>
      <c r="L81" s="28" t="str" cm="1">
        <f t="array" aca="1" ref="L81" ca="1">INDIRECT($B81&amp;"!"&amp;$B$2&amp;L$2)</f>
        <v>Minor Positive</v>
      </c>
      <c r="M81" s="28" t="str" cm="1">
        <f t="array" aca="1" ref="M81" ca="1">INDIRECT($B81&amp;"!"&amp;$B$2&amp;M$2)</f>
        <v>Neutral</v>
      </c>
      <c r="N81" s="28" t="str" cm="1">
        <f t="array" aca="1" ref="N81" ca="1">INDIRECT($B81&amp;"!"&amp;$B$2&amp;N$2)</f>
        <v>Neutral</v>
      </c>
      <c r="O81" s="28" t="str" cm="1">
        <f t="array" aca="1" ref="O81" ca="1">INDIRECT($B81&amp;"!"&amp;$B$2&amp;O$2)</f>
        <v>Neutral</v>
      </c>
      <c r="P81" s="28" t="str" cm="1">
        <f t="array" aca="1" ref="P81" ca="1">INDIRECT($B81&amp;"!"&amp;$B$2&amp;P$2)</f>
        <v>Neutral</v>
      </c>
      <c r="Q81" s="8"/>
      <c r="S81" s="77" t="s">
        <v>219</v>
      </c>
      <c r="T81" s="32">
        <f t="shared" ca="1" si="29"/>
        <v>0</v>
      </c>
      <c r="U81" s="32">
        <f t="shared" ca="1" si="30"/>
        <v>0</v>
      </c>
      <c r="V81" s="32" t="str">
        <f t="shared" ca="1" si="31"/>
        <v>+</v>
      </c>
      <c r="W81" s="32" t="str">
        <f t="shared" ca="1" si="32"/>
        <v>+ +</v>
      </c>
      <c r="X81" s="32">
        <f t="shared" ca="1" si="33"/>
        <v>0</v>
      </c>
      <c r="Y81" s="32">
        <f t="shared" ca="1" si="34"/>
        <v>0</v>
      </c>
      <c r="Z81" s="32">
        <f t="shared" ca="1" si="35"/>
        <v>0</v>
      </c>
      <c r="AA81" s="32">
        <f t="shared" ca="1" si="36"/>
        <v>0</v>
      </c>
      <c r="AB81" s="32" t="str">
        <f t="shared" ca="1" si="37"/>
        <v>+</v>
      </c>
      <c r="AC81" s="32" t="str">
        <f t="shared" ca="1" si="38"/>
        <v>+</v>
      </c>
      <c r="AD81" s="32">
        <f t="shared" ca="1" si="39"/>
        <v>0</v>
      </c>
      <c r="AE81" s="32">
        <f t="shared" ca="1" si="40"/>
        <v>0</v>
      </c>
      <c r="AF81" s="32">
        <f t="shared" ca="1" si="41"/>
        <v>0</v>
      </c>
      <c r="AG81" s="32">
        <f t="shared" ca="1" si="42"/>
        <v>0</v>
      </c>
    </row>
    <row r="82" spans="1:36" hidden="1" x14ac:dyDescent="0.35">
      <c r="A82" s="182"/>
      <c r="B82" s="147" t="s">
        <v>220</v>
      </c>
      <c r="C82" s="28" t="str" cm="1">
        <f t="array" aca="1" ref="C82" ca="1">INDIRECT($B82&amp;"!"&amp;$B$2&amp;C$2)</f>
        <v>Minor Positive</v>
      </c>
      <c r="D82" s="28" t="str" cm="1">
        <f t="array" aca="1" ref="D82" ca="1">INDIRECT($B82&amp;"!"&amp;$B$2&amp;D$2)</f>
        <v>Minor Positive</v>
      </c>
      <c r="E82" s="28" t="str" cm="1">
        <f t="array" aca="1" ref="E82" ca="1">INDIRECT($B82&amp;"!"&amp;$B$2&amp;E$2)</f>
        <v>Minor Positive</v>
      </c>
      <c r="F82" s="28" t="str" cm="1">
        <f t="array" aca="1" ref="F82" ca="1">INDIRECT($B82&amp;"!"&amp;$B$2&amp;F$2)</f>
        <v>Significant Positive</v>
      </c>
      <c r="G82" s="28" t="str" cm="1">
        <f t="array" aca="1" ref="G82" ca="1">INDIRECT($B82&amp;"!"&amp;$B$2&amp;G$2)</f>
        <v>Neutral</v>
      </c>
      <c r="H82" s="28" t="str" cm="1">
        <f t="array" aca="1" ref="H82" ca="1">INDIRECT($B82&amp;"!"&amp;$B$2&amp;H$2)</f>
        <v>Minor Positive</v>
      </c>
      <c r="I82" s="28" t="str" cm="1">
        <f t="array" aca="1" ref="I82" ca="1">INDIRECT($B82&amp;"!"&amp;$B$2&amp;I$2)</f>
        <v>Minor Positive</v>
      </c>
      <c r="J82" s="28" t="str" cm="1">
        <f t="array" aca="1" ref="J82" ca="1">INDIRECT($B82&amp;"!"&amp;$B$2&amp;J$2)</f>
        <v>Neutral</v>
      </c>
      <c r="K82" s="28" t="str" cm="1">
        <f t="array" aca="1" ref="K82" ca="1">INDIRECT($B82&amp;"!"&amp;$B$2&amp;K$2)</f>
        <v>Neutral</v>
      </c>
      <c r="L82" s="28" t="str" cm="1">
        <f t="array" aca="1" ref="L82" ca="1">INDIRECT($B82&amp;"!"&amp;$B$2&amp;L$2)</f>
        <v>Minor Positive</v>
      </c>
      <c r="M82" s="28" t="str" cm="1">
        <f t="array" aca="1" ref="M82" ca="1">INDIRECT($B82&amp;"!"&amp;$B$2&amp;M$2)</f>
        <v>Minor Positive</v>
      </c>
      <c r="N82" s="28" t="str" cm="1">
        <f t="array" aca="1" ref="N82" ca="1">INDIRECT($B82&amp;"!"&amp;$B$2&amp;N$2)</f>
        <v>Minor Positive</v>
      </c>
      <c r="O82" s="28" t="str" cm="1">
        <f t="array" aca="1" ref="O82" ca="1">INDIRECT($B82&amp;"!"&amp;$B$2&amp;O$2)</f>
        <v>Minor Positive</v>
      </c>
      <c r="P82" s="28" t="str" cm="1">
        <f t="array" aca="1" ref="P82" ca="1">INDIRECT($B82&amp;"!"&amp;$B$2&amp;P$2)</f>
        <v>Neutral</v>
      </c>
      <c r="Q82" s="8"/>
      <c r="S82" s="77" t="s">
        <v>220</v>
      </c>
      <c r="T82" s="32" t="str">
        <f t="shared" ca="1" si="29"/>
        <v>+</v>
      </c>
      <c r="U82" s="32" t="str">
        <f t="shared" ca="1" si="30"/>
        <v>+</v>
      </c>
      <c r="V82" s="32" t="str">
        <f t="shared" ca="1" si="31"/>
        <v>+</v>
      </c>
      <c r="W82" s="32" t="str">
        <f t="shared" ca="1" si="32"/>
        <v>+ +</v>
      </c>
      <c r="X82" s="32">
        <f t="shared" ca="1" si="33"/>
        <v>0</v>
      </c>
      <c r="Y82" s="32" t="str">
        <f t="shared" ca="1" si="34"/>
        <v>+</v>
      </c>
      <c r="Z82" s="32" t="str">
        <f t="shared" ca="1" si="35"/>
        <v>+</v>
      </c>
      <c r="AA82" s="32">
        <f t="shared" ca="1" si="36"/>
        <v>0</v>
      </c>
      <c r="AB82" s="32">
        <f t="shared" ca="1" si="37"/>
        <v>0</v>
      </c>
      <c r="AC82" s="32" t="str">
        <f t="shared" ca="1" si="38"/>
        <v>+</v>
      </c>
      <c r="AD82" s="32" t="str">
        <f t="shared" ca="1" si="39"/>
        <v>+</v>
      </c>
      <c r="AE82" s="32" t="str">
        <f t="shared" ca="1" si="40"/>
        <v>+</v>
      </c>
      <c r="AF82" s="32" t="str">
        <f t="shared" ca="1" si="41"/>
        <v>+</v>
      </c>
      <c r="AG82" s="32">
        <f t="shared" ca="1" si="42"/>
        <v>0</v>
      </c>
    </row>
    <row r="83" spans="1:36" hidden="1" x14ac:dyDescent="0.35">
      <c r="A83" s="182"/>
      <c r="B83" s="147" t="s">
        <v>221</v>
      </c>
      <c r="C83" s="28" t="str" cm="1">
        <f t="array" aca="1" ref="C83" ca="1">INDIRECT($B83&amp;"!"&amp;$B$2&amp;C$2)</f>
        <v>Minor Positive</v>
      </c>
      <c r="D83" s="28" t="str" cm="1">
        <f t="array" aca="1" ref="D83" ca="1">INDIRECT($B83&amp;"!"&amp;$B$2&amp;D$2)</f>
        <v>Minor Positive</v>
      </c>
      <c r="E83" s="28" t="str" cm="1">
        <f t="array" aca="1" ref="E83" ca="1">INDIRECT($B83&amp;"!"&amp;$B$2&amp;E$2)</f>
        <v>Minor Positive</v>
      </c>
      <c r="F83" s="28" t="str" cm="1">
        <f t="array" aca="1" ref="F83" ca="1">INDIRECT($B83&amp;"!"&amp;$B$2&amp;F$2)</f>
        <v>Neutral</v>
      </c>
      <c r="G83" s="28" t="str" cm="1">
        <f t="array" aca="1" ref="G83" ca="1">INDIRECT($B83&amp;"!"&amp;$B$2&amp;G$2)</f>
        <v>Neutral</v>
      </c>
      <c r="H83" s="28" t="str" cm="1">
        <f t="array" aca="1" ref="H83" ca="1">INDIRECT($B83&amp;"!"&amp;$B$2&amp;H$2)</f>
        <v>Neutral</v>
      </c>
      <c r="I83" s="28" t="str" cm="1">
        <f t="array" aca="1" ref="I83" ca="1">INDIRECT($B83&amp;"!"&amp;$B$2&amp;I$2)</f>
        <v>Neutral</v>
      </c>
      <c r="J83" s="28" t="str" cm="1">
        <f t="array" aca="1" ref="J83" ca="1">INDIRECT($B83&amp;"!"&amp;$B$2&amp;J$2)</f>
        <v>Neutral</v>
      </c>
      <c r="K83" s="28" t="str" cm="1">
        <f t="array" aca="1" ref="K83" ca="1">INDIRECT($B83&amp;"!"&amp;$B$2&amp;K$2)</f>
        <v>Neutral</v>
      </c>
      <c r="L83" s="28" t="str" cm="1">
        <f t="array" aca="1" ref="L83" ca="1">INDIRECT($B83&amp;"!"&amp;$B$2&amp;L$2)</f>
        <v>Minor Positive</v>
      </c>
      <c r="M83" s="28" t="str" cm="1">
        <f t="array" aca="1" ref="M83" ca="1">INDIRECT($B83&amp;"!"&amp;$B$2&amp;M$2)</f>
        <v>Minor Positive</v>
      </c>
      <c r="N83" s="28" t="str" cm="1">
        <f t="array" aca="1" ref="N83" ca="1">INDIRECT($B83&amp;"!"&amp;$B$2&amp;N$2)</f>
        <v>Minor Positive</v>
      </c>
      <c r="O83" s="28" t="str" cm="1">
        <f t="array" aca="1" ref="O83" ca="1">INDIRECT($B83&amp;"!"&amp;$B$2&amp;O$2)</f>
        <v>Neutral</v>
      </c>
      <c r="P83" s="28" t="str" cm="1">
        <f t="array" aca="1" ref="P83" ca="1">INDIRECT($B83&amp;"!"&amp;$B$2&amp;P$2)</f>
        <v>Neutral</v>
      </c>
      <c r="Q83" s="8"/>
      <c r="S83" s="77" t="s">
        <v>221</v>
      </c>
      <c r="T83" s="32" t="str">
        <f t="shared" ca="1" si="29"/>
        <v>+</v>
      </c>
      <c r="U83" s="32" t="str">
        <f t="shared" ca="1" si="30"/>
        <v>+</v>
      </c>
      <c r="V83" s="32" t="str">
        <f t="shared" ca="1" si="31"/>
        <v>+</v>
      </c>
      <c r="W83" s="32">
        <f t="shared" ca="1" si="32"/>
        <v>0</v>
      </c>
      <c r="X83" s="32">
        <f t="shared" ca="1" si="33"/>
        <v>0</v>
      </c>
      <c r="Y83" s="32">
        <f t="shared" ca="1" si="34"/>
        <v>0</v>
      </c>
      <c r="Z83" s="32">
        <f t="shared" ca="1" si="35"/>
        <v>0</v>
      </c>
      <c r="AA83" s="32">
        <f t="shared" ca="1" si="36"/>
        <v>0</v>
      </c>
      <c r="AB83" s="32">
        <f t="shared" ca="1" si="37"/>
        <v>0</v>
      </c>
      <c r="AC83" s="32" t="str">
        <f t="shared" ca="1" si="38"/>
        <v>+</v>
      </c>
      <c r="AD83" s="32" t="str">
        <f t="shared" ca="1" si="39"/>
        <v>+</v>
      </c>
      <c r="AE83" s="32" t="str">
        <f t="shared" ca="1" si="40"/>
        <v>+</v>
      </c>
      <c r="AF83" s="32">
        <f t="shared" ca="1" si="41"/>
        <v>0</v>
      </c>
      <c r="AG83" s="32">
        <f t="shared" ca="1" si="42"/>
        <v>0</v>
      </c>
    </row>
    <row r="84" spans="1:36" hidden="1" x14ac:dyDescent="0.35">
      <c r="A84" s="182"/>
      <c r="B84" s="147" t="s">
        <v>222</v>
      </c>
      <c r="C84" s="28" t="str" cm="1">
        <f t="array" aca="1" ref="C84" ca="1">INDIRECT($B84&amp;"!"&amp;$B$2&amp;C$2)</f>
        <v>Neutral</v>
      </c>
      <c r="D84" s="28" t="str" cm="1">
        <f t="array" aca="1" ref="D84" ca="1">INDIRECT($B84&amp;"!"&amp;$B$2&amp;D$2)</f>
        <v>Neutral</v>
      </c>
      <c r="E84" s="28" t="str" cm="1">
        <f t="array" aca="1" ref="E84" ca="1">INDIRECT($B84&amp;"!"&amp;$B$2&amp;E$2)</f>
        <v>Neutral</v>
      </c>
      <c r="F84" s="28" t="str" cm="1">
        <f t="array" aca="1" ref="F84" ca="1">INDIRECT($B84&amp;"!"&amp;$B$2&amp;F$2)</f>
        <v>Minor Positive</v>
      </c>
      <c r="G84" s="28" t="str" cm="1">
        <f t="array" aca="1" ref="G84" ca="1">INDIRECT($B84&amp;"!"&amp;$B$2&amp;G$2)</f>
        <v>Neutral</v>
      </c>
      <c r="H84" s="28" t="str" cm="1">
        <f t="array" aca="1" ref="H84" ca="1">INDIRECT($B84&amp;"!"&amp;$B$2&amp;H$2)</f>
        <v>Neutral</v>
      </c>
      <c r="I84" s="28" t="str" cm="1">
        <f t="array" aca="1" ref="I84" ca="1">INDIRECT($B84&amp;"!"&amp;$B$2&amp;I$2)</f>
        <v>Minor Positive</v>
      </c>
      <c r="J84" s="28" t="str" cm="1">
        <f t="array" aca="1" ref="J84" ca="1">INDIRECT($B84&amp;"!"&amp;$B$2&amp;J$2)</f>
        <v>Neutral</v>
      </c>
      <c r="K84" s="28" t="str" cm="1">
        <f t="array" aca="1" ref="K84" ca="1">INDIRECT($B84&amp;"!"&amp;$B$2&amp;K$2)</f>
        <v>Minor Positive</v>
      </c>
      <c r="L84" s="28" t="str" cm="1">
        <f t="array" aca="1" ref="L84" ca="1">INDIRECT($B84&amp;"!"&amp;$B$2&amp;L$2)</f>
        <v>Minor Positive</v>
      </c>
      <c r="M84" s="28" t="str" cm="1">
        <f t="array" aca="1" ref="M84" ca="1">INDIRECT($B84&amp;"!"&amp;$B$2&amp;M$2)</f>
        <v>Neutral</v>
      </c>
      <c r="N84" s="28" t="str" cm="1">
        <f t="array" aca="1" ref="N84" ca="1">INDIRECT($B84&amp;"!"&amp;$B$2&amp;N$2)</f>
        <v>Minor Positive</v>
      </c>
      <c r="O84" s="28" t="str" cm="1">
        <f t="array" aca="1" ref="O84" ca="1">INDIRECT($B84&amp;"!"&amp;$B$2&amp;O$2)</f>
        <v>Minor Positive</v>
      </c>
      <c r="P84" s="28" t="str" cm="1">
        <f t="array" aca="1" ref="P84" ca="1">INDIRECT($B84&amp;"!"&amp;$B$2&amp;P$2)</f>
        <v>Neutral</v>
      </c>
      <c r="Q84" s="8"/>
      <c r="S84" s="77" t="s">
        <v>222</v>
      </c>
      <c r="T84" s="32">
        <f t="shared" ca="1" si="29"/>
        <v>0</v>
      </c>
      <c r="U84" s="32">
        <f t="shared" ca="1" si="30"/>
        <v>0</v>
      </c>
      <c r="V84" s="32">
        <f t="shared" ca="1" si="31"/>
        <v>0</v>
      </c>
      <c r="W84" s="32" t="str">
        <f t="shared" ca="1" si="32"/>
        <v>+</v>
      </c>
      <c r="X84" s="32">
        <f t="shared" ca="1" si="33"/>
        <v>0</v>
      </c>
      <c r="Y84" s="32">
        <f t="shared" ca="1" si="34"/>
        <v>0</v>
      </c>
      <c r="Z84" s="32" t="str">
        <f t="shared" ca="1" si="35"/>
        <v>+</v>
      </c>
      <c r="AA84" s="32">
        <f t="shared" ca="1" si="36"/>
        <v>0</v>
      </c>
      <c r="AB84" s="32" t="str">
        <f t="shared" ca="1" si="37"/>
        <v>+</v>
      </c>
      <c r="AC84" s="32" t="str">
        <f t="shared" ca="1" si="38"/>
        <v>+</v>
      </c>
      <c r="AD84" s="32">
        <f t="shared" ca="1" si="39"/>
        <v>0</v>
      </c>
      <c r="AE84" s="32" t="str">
        <f t="shared" ca="1" si="40"/>
        <v>+</v>
      </c>
      <c r="AF84" s="32" t="str">
        <f t="shared" ca="1" si="41"/>
        <v>+</v>
      </c>
      <c r="AG84" s="32">
        <f t="shared" ca="1" si="42"/>
        <v>0</v>
      </c>
    </row>
    <row r="85" spans="1:36" hidden="1" x14ac:dyDescent="0.35">
      <c r="A85" s="182"/>
      <c r="B85" s="147" t="s">
        <v>223</v>
      </c>
      <c r="C85" s="28" t="str" cm="1">
        <f t="array" aca="1" ref="C85" ca="1">INDIRECT($B85&amp;"!"&amp;$B$2&amp;C$2)</f>
        <v>Neutral</v>
      </c>
      <c r="D85" s="28" t="str" cm="1">
        <f t="array" aca="1" ref="D85" ca="1">INDIRECT($B85&amp;"!"&amp;$B$2&amp;D$2)</f>
        <v>Neutral</v>
      </c>
      <c r="E85" s="28" t="str" cm="1">
        <f t="array" aca="1" ref="E85" ca="1">INDIRECT($B85&amp;"!"&amp;$B$2&amp;E$2)</f>
        <v>Neutral</v>
      </c>
      <c r="F85" s="28" t="str" cm="1">
        <f t="array" aca="1" ref="F85" ca="1">INDIRECT($B85&amp;"!"&amp;$B$2&amp;F$2)</f>
        <v>Minor Positive</v>
      </c>
      <c r="G85" s="28" t="str" cm="1">
        <f t="array" aca="1" ref="G85" ca="1">INDIRECT($B85&amp;"!"&amp;$B$2&amp;G$2)</f>
        <v>Neutral</v>
      </c>
      <c r="H85" s="28" t="str" cm="1">
        <f t="array" aca="1" ref="H85" ca="1">INDIRECT($B85&amp;"!"&amp;$B$2&amp;H$2)</f>
        <v>Neutral</v>
      </c>
      <c r="I85" s="28" t="str" cm="1">
        <f t="array" aca="1" ref="I85" ca="1">INDIRECT($B85&amp;"!"&amp;$B$2&amp;I$2)</f>
        <v>Neutral</v>
      </c>
      <c r="J85" s="28" t="str" cm="1">
        <f t="array" aca="1" ref="J85" ca="1">INDIRECT($B85&amp;"!"&amp;$B$2&amp;J$2)</f>
        <v>Neutral</v>
      </c>
      <c r="K85" s="28" t="str" cm="1">
        <f t="array" aca="1" ref="K85" ca="1">INDIRECT($B85&amp;"!"&amp;$B$2&amp;K$2)</f>
        <v>Neutral</v>
      </c>
      <c r="L85" s="28" t="str" cm="1">
        <f t="array" aca="1" ref="L85" ca="1">INDIRECT($B85&amp;"!"&amp;$B$2&amp;L$2)</f>
        <v>Minor Positive</v>
      </c>
      <c r="M85" s="28" t="str" cm="1">
        <f t="array" aca="1" ref="M85" ca="1">INDIRECT($B85&amp;"!"&amp;$B$2&amp;M$2)</f>
        <v>Minor Positive</v>
      </c>
      <c r="N85" s="28" t="str" cm="1">
        <f t="array" aca="1" ref="N85" ca="1">INDIRECT($B85&amp;"!"&amp;$B$2&amp;N$2)</f>
        <v>Minor Positive</v>
      </c>
      <c r="O85" s="28" t="str" cm="1">
        <f t="array" aca="1" ref="O85" ca="1">INDIRECT($B85&amp;"!"&amp;$B$2&amp;O$2)</f>
        <v>Minor Positive</v>
      </c>
      <c r="P85" s="28" t="str" cm="1">
        <f t="array" aca="1" ref="P85" ca="1">INDIRECT($B85&amp;"!"&amp;$B$2&amp;P$2)</f>
        <v>Neutral</v>
      </c>
      <c r="Q85" s="8"/>
      <c r="S85" s="77" t="s">
        <v>223</v>
      </c>
      <c r="T85" s="32">
        <f t="shared" ca="1" si="29"/>
        <v>0</v>
      </c>
      <c r="U85" s="32">
        <f t="shared" ca="1" si="30"/>
        <v>0</v>
      </c>
      <c r="V85" s="32">
        <f t="shared" ca="1" si="31"/>
        <v>0</v>
      </c>
      <c r="W85" s="32" t="str">
        <f t="shared" ca="1" si="32"/>
        <v>+</v>
      </c>
      <c r="X85" s="32">
        <f t="shared" ca="1" si="33"/>
        <v>0</v>
      </c>
      <c r="Y85" s="32">
        <f t="shared" ca="1" si="34"/>
        <v>0</v>
      </c>
      <c r="Z85" s="32">
        <f t="shared" ca="1" si="35"/>
        <v>0</v>
      </c>
      <c r="AA85" s="32">
        <f t="shared" ca="1" si="36"/>
        <v>0</v>
      </c>
      <c r="AB85" s="32">
        <f t="shared" ca="1" si="37"/>
        <v>0</v>
      </c>
      <c r="AC85" s="32" t="str">
        <f t="shared" ca="1" si="38"/>
        <v>+</v>
      </c>
      <c r="AD85" s="32" t="str">
        <f t="shared" ca="1" si="39"/>
        <v>+</v>
      </c>
      <c r="AE85" s="32" t="str">
        <f t="shared" ca="1" si="40"/>
        <v>+</v>
      </c>
      <c r="AF85" s="32" t="str">
        <f t="shared" ca="1" si="41"/>
        <v>+</v>
      </c>
      <c r="AG85" s="32">
        <f t="shared" ca="1" si="42"/>
        <v>0</v>
      </c>
    </row>
    <row r="86" spans="1:36" hidden="1" x14ac:dyDescent="0.35">
      <c r="A86" s="182"/>
      <c r="B86" s="147" t="s">
        <v>224</v>
      </c>
      <c r="C86" s="28" t="str" cm="1">
        <f t="array" aca="1" ref="C86" ca="1">INDIRECT($B86&amp;"!"&amp;$B$2&amp;C$2)</f>
        <v>Neutral</v>
      </c>
      <c r="D86" s="28" t="str" cm="1">
        <f t="array" aca="1" ref="D86" ca="1">INDIRECT($B86&amp;"!"&amp;$B$2&amp;D$2)</f>
        <v>Neutral</v>
      </c>
      <c r="E86" s="28" t="str" cm="1">
        <f t="array" aca="1" ref="E86" ca="1">INDIRECT($B86&amp;"!"&amp;$B$2&amp;E$2)</f>
        <v>Minor Positive</v>
      </c>
      <c r="F86" s="28" t="str" cm="1">
        <f t="array" aca="1" ref="F86" ca="1">INDIRECT($B86&amp;"!"&amp;$B$2&amp;F$2)</f>
        <v>Minor Positive</v>
      </c>
      <c r="G86" s="28" t="str" cm="1">
        <f t="array" aca="1" ref="G86" ca="1">INDIRECT($B86&amp;"!"&amp;$B$2&amp;G$2)</f>
        <v>Neutral</v>
      </c>
      <c r="H86" s="28" t="str" cm="1">
        <f t="array" aca="1" ref="H86" ca="1">INDIRECT($B86&amp;"!"&amp;$B$2&amp;H$2)</f>
        <v>Neutral</v>
      </c>
      <c r="I86" s="28" t="str" cm="1">
        <f t="array" aca="1" ref="I86" ca="1">INDIRECT($B86&amp;"!"&amp;$B$2&amp;I$2)</f>
        <v>Neutral</v>
      </c>
      <c r="J86" s="28" t="str" cm="1">
        <f t="array" aca="1" ref="J86" ca="1">INDIRECT($B86&amp;"!"&amp;$B$2&amp;J$2)</f>
        <v>Neutral</v>
      </c>
      <c r="K86" s="28" t="str" cm="1">
        <f t="array" aca="1" ref="K86" ca="1">INDIRECT($B86&amp;"!"&amp;$B$2&amp;K$2)</f>
        <v>Minor Positive</v>
      </c>
      <c r="L86" s="28" t="str" cm="1">
        <f t="array" aca="1" ref="L86" ca="1">INDIRECT($B86&amp;"!"&amp;$B$2&amp;L$2)</f>
        <v>Uncertain</v>
      </c>
      <c r="M86" s="28" t="str" cm="1">
        <f t="array" aca="1" ref="M86" ca="1">INDIRECT($B86&amp;"!"&amp;$B$2&amp;M$2)</f>
        <v>Neutral</v>
      </c>
      <c r="N86" s="28" t="str" cm="1">
        <f t="array" aca="1" ref="N86" ca="1">INDIRECT($B86&amp;"!"&amp;$B$2&amp;N$2)</f>
        <v>Neutral</v>
      </c>
      <c r="O86" s="28" t="str" cm="1">
        <f t="array" aca="1" ref="O86" ca="1">INDIRECT($B86&amp;"!"&amp;$B$2&amp;O$2)</f>
        <v>Neutral</v>
      </c>
      <c r="P86" s="28" t="str" cm="1">
        <f t="array" aca="1" ref="P86" ca="1">INDIRECT($B86&amp;"!"&amp;$B$2&amp;P$2)</f>
        <v>Neutral</v>
      </c>
      <c r="Q86" s="8"/>
      <c r="S86" s="77" t="s">
        <v>224</v>
      </c>
      <c r="T86" s="32">
        <f t="shared" ca="1" si="29"/>
        <v>0</v>
      </c>
      <c r="U86" s="32">
        <f t="shared" ca="1" si="30"/>
        <v>0</v>
      </c>
      <c r="V86" s="32" t="str">
        <f t="shared" ca="1" si="31"/>
        <v>+</v>
      </c>
      <c r="W86" s="32" t="str">
        <f t="shared" ca="1" si="32"/>
        <v>+</v>
      </c>
      <c r="X86" s="32">
        <f t="shared" ca="1" si="33"/>
        <v>0</v>
      </c>
      <c r="Y86" s="32">
        <f t="shared" ca="1" si="34"/>
        <v>0</v>
      </c>
      <c r="Z86" s="32">
        <f t="shared" ca="1" si="35"/>
        <v>0</v>
      </c>
      <c r="AA86" s="32">
        <f t="shared" ca="1" si="36"/>
        <v>0</v>
      </c>
      <c r="AB86" s="32" t="str">
        <f t="shared" ca="1" si="37"/>
        <v>+</v>
      </c>
      <c r="AC86" s="32" t="str">
        <f t="shared" ca="1" si="38"/>
        <v>?</v>
      </c>
      <c r="AD86" s="32">
        <f t="shared" ca="1" si="39"/>
        <v>0</v>
      </c>
      <c r="AE86" s="32">
        <f t="shared" ca="1" si="40"/>
        <v>0</v>
      </c>
      <c r="AF86" s="32">
        <f t="shared" ca="1" si="41"/>
        <v>0</v>
      </c>
      <c r="AG86" s="32">
        <f t="shared" ca="1" si="42"/>
        <v>0</v>
      </c>
    </row>
    <row r="87" spans="1:36" x14ac:dyDescent="0.35">
      <c r="A87" s="124"/>
      <c r="B87" s="147" t="s">
        <v>225</v>
      </c>
      <c r="C87" s="28" t="str" cm="1">
        <f t="array" aca="1" ref="C87" ca="1">INDIRECT($B87&amp;"!"&amp;$B$2&amp;C$2)</f>
        <v>Neutral</v>
      </c>
      <c r="D87" s="28" t="str" cm="1">
        <f t="array" aca="1" ref="D87" ca="1">INDIRECT($B87&amp;"!"&amp;$B$2&amp;D$2)</f>
        <v>Neutral</v>
      </c>
      <c r="E87" s="28" t="str" cm="1">
        <f t="array" aca="1" ref="E87" ca="1">INDIRECT($B87&amp;"!"&amp;$B$2&amp;E$2)</f>
        <v>Neutral</v>
      </c>
      <c r="F87" s="28" t="str" cm="1">
        <f t="array" aca="1" ref="F87" ca="1">INDIRECT($B87&amp;"!"&amp;$B$2&amp;F$2)</f>
        <v>Minor Positive</v>
      </c>
      <c r="G87" s="28" t="str" cm="1">
        <f t="array" aca="1" ref="G87" ca="1">INDIRECT($B87&amp;"!"&amp;$B$2&amp;G$2)</f>
        <v>Neutral</v>
      </c>
      <c r="H87" s="28" t="str" cm="1">
        <f t="array" aca="1" ref="H87" ca="1">INDIRECT($B87&amp;"!"&amp;$B$2&amp;H$2)</f>
        <v>Neutral</v>
      </c>
      <c r="I87" s="28" t="str" cm="1">
        <f t="array" aca="1" ref="I87" ca="1">INDIRECT($B87&amp;"!"&amp;$B$2&amp;I$2)</f>
        <v>Neutral</v>
      </c>
      <c r="J87" s="28" t="str" cm="1">
        <f t="array" aca="1" ref="J87" ca="1">INDIRECT($B87&amp;"!"&amp;$B$2&amp;J$2)</f>
        <v>Neutral</v>
      </c>
      <c r="K87" s="28" t="str" cm="1">
        <f t="array" aca="1" ref="K87" ca="1">INDIRECT($B87&amp;"!"&amp;$B$2&amp;K$2)</f>
        <v>Minor Positive</v>
      </c>
      <c r="L87" s="28" t="str" cm="1">
        <f t="array" aca="1" ref="L87" ca="1">INDIRECT($B87&amp;"!"&amp;$B$2&amp;L$2)</f>
        <v>Minor Positive</v>
      </c>
      <c r="M87" s="28" t="str" cm="1">
        <f t="array" aca="1" ref="M87" ca="1">INDIRECT($B87&amp;"!"&amp;$B$2&amp;M$2)</f>
        <v>Neutral</v>
      </c>
      <c r="N87" s="28" t="str" cm="1">
        <f t="array" aca="1" ref="N87" ca="1">INDIRECT($B87&amp;"!"&amp;$B$2&amp;N$2)</f>
        <v>Neutral</v>
      </c>
      <c r="O87" s="28" t="str" cm="1">
        <f t="array" aca="1" ref="O87" ca="1">INDIRECT($B87&amp;"!"&amp;$B$2&amp;O$2)</f>
        <v>Neutral</v>
      </c>
      <c r="P87" s="28" t="str" cm="1">
        <f t="array" aca="1" ref="P87" ca="1">INDIRECT($B87&amp;"!"&amp;$B$2&amp;P$2)</f>
        <v>Neutral</v>
      </c>
      <c r="Q87" s="8"/>
      <c r="S87" s="77" t="s">
        <v>225</v>
      </c>
      <c r="T87" s="32">
        <f t="shared" ca="1" si="29"/>
        <v>0</v>
      </c>
      <c r="U87" s="32">
        <f t="shared" ca="1" si="30"/>
        <v>0</v>
      </c>
      <c r="V87" s="32">
        <f t="shared" ca="1" si="31"/>
        <v>0</v>
      </c>
      <c r="W87" s="32" t="str">
        <f t="shared" ca="1" si="32"/>
        <v>+</v>
      </c>
      <c r="X87" s="32">
        <f t="shared" ca="1" si="33"/>
        <v>0</v>
      </c>
      <c r="Y87" s="32">
        <f t="shared" ca="1" si="34"/>
        <v>0</v>
      </c>
      <c r="Z87" s="32">
        <f t="shared" ca="1" si="35"/>
        <v>0</v>
      </c>
      <c r="AA87" s="32">
        <f t="shared" ca="1" si="36"/>
        <v>0</v>
      </c>
      <c r="AB87" s="32" t="str">
        <f t="shared" ca="1" si="37"/>
        <v>+</v>
      </c>
      <c r="AC87" s="32" t="str">
        <f t="shared" ca="1" si="38"/>
        <v>+</v>
      </c>
      <c r="AD87" s="32">
        <f t="shared" ca="1" si="39"/>
        <v>0</v>
      </c>
      <c r="AE87" s="32">
        <f t="shared" ca="1" si="40"/>
        <v>0</v>
      </c>
      <c r="AF87" s="32">
        <f t="shared" ca="1" si="41"/>
        <v>0</v>
      </c>
      <c r="AG87" s="32">
        <f t="shared" ca="1" si="42"/>
        <v>0</v>
      </c>
      <c r="AI87" s="31"/>
      <c r="AJ87" s="31"/>
    </row>
    <row r="88" spans="1:36" hidden="1" x14ac:dyDescent="0.35">
      <c r="A88" s="124"/>
      <c r="B88" s="147" t="s">
        <v>226</v>
      </c>
      <c r="C88" s="28" t="str" cm="1">
        <f t="array" aca="1" ref="C88" ca="1">INDIRECT($B88&amp;"!"&amp;$B$2&amp;C$2)</f>
        <v>Neutral</v>
      </c>
      <c r="D88" s="28" t="str" cm="1">
        <f t="array" aca="1" ref="D88" ca="1">INDIRECT($B88&amp;"!"&amp;$B$2&amp;D$2)</f>
        <v>Neutral</v>
      </c>
      <c r="E88" s="28" t="str" cm="1">
        <f t="array" aca="1" ref="E88" ca="1">INDIRECT($B88&amp;"!"&amp;$B$2&amp;E$2)</f>
        <v>Neutral</v>
      </c>
      <c r="F88" s="28" t="str" cm="1">
        <f t="array" aca="1" ref="F88" ca="1">INDIRECT($B88&amp;"!"&amp;$B$2&amp;F$2)</f>
        <v>Minor Positive</v>
      </c>
      <c r="G88" s="28" t="str" cm="1">
        <f t="array" aca="1" ref="G88" ca="1">INDIRECT($B88&amp;"!"&amp;$B$2&amp;G$2)</f>
        <v>Neutral</v>
      </c>
      <c r="H88" s="28" t="str" cm="1">
        <f t="array" aca="1" ref="H88" ca="1">INDIRECT($B88&amp;"!"&amp;$B$2&amp;H$2)</f>
        <v>Neutral</v>
      </c>
      <c r="I88" s="28" t="str" cm="1">
        <f t="array" aca="1" ref="I88" ca="1">INDIRECT($B88&amp;"!"&amp;$B$2&amp;I$2)</f>
        <v>Neutral</v>
      </c>
      <c r="J88" s="28" t="str" cm="1">
        <f t="array" aca="1" ref="J88" ca="1">INDIRECT($B88&amp;"!"&amp;$B$2&amp;J$2)</f>
        <v>Neutral</v>
      </c>
      <c r="K88" s="28" t="str" cm="1">
        <f t="array" aca="1" ref="K88" ca="1">INDIRECT($B88&amp;"!"&amp;$B$2&amp;K$2)</f>
        <v>Minor Positive</v>
      </c>
      <c r="L88" s="28" t="str" cm="1">
        <f t="array" aca="1" ref="L88" ca="1">INDIRECT($B88&amp;"!"&amp;$B$2&amp;L$2)</f>
        <v>Significant Positive</v>
      </c>
      <c r="M88" s="28" t="str" cm="1">
        <f t="array" aca="1" ref="M88" ca="1">INDIRECT($B88&amp;"!"&amp;$B$2&amp;M$2)</f>
        <v>Minor Positive</v>
      </c>
      <c r="N88" s="28" t="str" cm="1">
        <f t="array" aca="1" ref="N88" ca="1">INDIRECT($B88&amp;"!"&amp;$B$2&amp;N$2)</f>
        <v>Neutral</v>
      </c>
      <c r="O88" s="28" t="str" cm="1">
        <f t="array" aca="1" ref="O88" ca="1">INDIRECT($B88&amp;"!"&amp;$B$2&amp;O$2)</f>
        <v>Minor Positive</v>
      </c>
      <c r="P88" s="28" t="str" cm="1">
        <f t="array" aca="1" ref="P88" ca="1">INDIRECT($B88&amp;"!"&amp;$B$2&amp;P$2)</f>
        <v>Neutral</v>
      </c>
      <c r="Q88" s="8"/>
      <c r="S88" s="77" t="s">
        <v>226</v>
      </c>
      <c r="T88" s="32">
        <f t="shared" ca="1" si="29"/>
        <v>0</v>
      </c>
      <c r="U88" s="32">
        <f t="shared" ca="1" si="30"/>
        <v>0</v>
      </c>
      <c r="V88" s="32">
        <f t="shared" ca="1" si="31"/>
        <v>0</v>
      </c>
      <c r="W88" s="32" t="str">
        <f t="shared" ca="1" si="32"/>
        <v>+</v>
      </c>
      <c r="X88" s="32">
        <f t="shared" ca="1" si="33"/>
        <v>0</v>
      </c>
      <c r="Y88" s="32">
        <f t="shared" ca="1" si="34"/>
        <v>0</v>
      </c>
      <c r="Z88" s="32">
        <f t="shared" ca="1" si="35"/>
        <v>0</v>
      </c>
      <c r="AA88" s="32">
        <f t="shared" ca="1" si="36"/>
        <v>0</v>
      </c>
      <c r="AB88" s="32" t="str">
        <f t="shared" ca="1" si="37"/>
        <v>+</v>
      </c>
      <c r="AC88" s="32" t="str">
        <f t="shared" ca="1" si="38"/>
        <v>+ +</v>
      </c>
      <c r="AD88" s="32" t="str">
        <f t="shared" ca="1" si="39"/>
        <v>+</v>
      </c>
      <c r="AE88" s="32">
        <f t="shared" ca="1" si="40"/>
        <v>0</v>
      </c>
      <c r="AF88" s="32" t="str">
        <f t="shared" ca="1" si="41"/>
        <v>+</v>
      </c>
      <c r="AG88" s="32">
        <f t="shared" ca="1" si="42"/>
        <v>0</v>
      </c>
    </row>
    <row r="89" spans="1:36" x14ac:dyDescent="0.35">
      <c r="A89" s="124"/>
      <c r="B89" s="147" t="s">
        <v>226</v>
      </c>
      <c r="C89" s="28" t="str" cm="1">
        <f t="array" aca="1" ref="C89" ca="1">INDIRECT($B89&amp;"!"&amp;$B$2&amp;C$2)</f>
        <v>Neutral</v>
      </c>
      <c r="D89" s="28" t="str" cm="1">
        <f t="array" aca="1" ref="D89" ca="1">INDIRECT($B89&amp;"!"&amp;$B$2&amp;D$2)</f>
        <v>Neutral</v>
      </c>
      <c r="E89" s="28" t="str" cm="1">
        <f t="array" aca="1" ref="E89" ca="1">INDIRECT($B89&amp;"!"&amp;$B$2&amp;E$2)</f>
        <v>Neutral</v>
      </c>
      <c r="F89" s="28" t="str" cm="1">
        <f t="array" aca="1" ref="F89" ca="1">INDIRECT($B89&amp;"!"&amp;$B$2&amp;F$2)</f>
        <v>Minor Positive</v>
      </c>
      <c r="G89" s="28" t="str" cm="1">
        <f t="array" aca="1" ref="G89" ca="1">INDIRECT($B89&amp;"!"&amp;$B$2&amp;G$2)</f>
        <v>Neutral</v>
      </c>
      <c r="H89" s="28" t="str" cm="1">
        <f t="array" aca="1" ref="H89" ca="1">INDIRECT($B89&amp;"!"&amp;$B$2&amp;H$2)</f>
        <v>Neutral</v>
      </c>
      <c r="I89" s="28" t="str" cm="1">
        <f t="array" aca="1" ref="I89" ca="1">INDIRECT($B89&amp;"!"&amp;$B$2&amp;I$2)</f>
        <v>Neutral</v>
      </c>
      <c r="J89" s="28" t="str" cm="1">
        <f t="array" aca="1" ref="J89" ca="1">INDIRECT($B89&amp;"!"&amp;$B$2&amp;J$2)</f>
        <v>Neutral</v>
      </c>
      <c r="K89" s="28" t="str" cm="1">
        <f t="array" aca="1" ref="K89" ca="1">INDIRECT($B89&amp;"!"&amp;$B$2&amp;K$2)</f>
        <v>Minor Positive</v>
      </c>
      <c r="L89" s="28" t="str" cm="1">
        <f t="array" aca="1" ref="L89" ca="1">INDIRECT($B89&amp;"!"&amp;$B$2&amp;L$2)</f>
        <v>Significant Positive</v>
      </c>
      <c r="M89" s="28" t="str" cm="1">
        <f t="array" aca="1" ref="M89" ca="1">INDIRECT($B89&amp;"!"&amp;$B$2&amp;M$2)</f>
        <v>Minor Positive</v>
      </c>
      <c r="N89" s="28" t="str" cm="1">
        <f t="array" aca="1" ref="N89" ca="1">INDIRECT($B89&amp;"!"&amp;$B$2&amp;N$2)</f>
        <v>Neutral</v>
      </c>
      <c r="O89" s="28" t="str" cm="1">
        <f t="array" aca="1" ref="O89" ca="1">INDIRECT($B89&amp;"!"&amp;$B$2&amp;O$2)</f>
        <v>Minor Positive</v>
      </c>
      <c r="P89" s="28" t="str" cm="1">
        <f t="array" aca="1" ref="P89" ca="1">INDIRECT($B89&amp;"!"&amp;$B$2&amp;P$2)</f>
        <v>Neutral</v>
      </c>
      <c r="Q89" s="8"/>
      <c r="S89" s="77" t="s">
        <v>227</v>
      </c>
      <c r="T89" s="32">
        <f t="shared" ca="1" si="29"/>
        <v>0</v>
      </c>
      <c r="U89" s="32">
        <f t="shared" ca="1" si="30"/>
        <v>0</v>
      </c>
      <c r="V89" s="32">
        <f t="shared" ca="1" si="31"/>
        <v>0</v>
      </c>
      <c r="W89" s="32" t="str">
        <f t="shared" ca="1" si="32"/>
        <v>+</v>
      </c>
      <c r="X89" s="32">
        <f t="shared" ca="1" si="33"/>
        <v>0</v>
      </c>
      <c r="Y89" s="32">
        <f t="shared" ca="1" si="34"/>
        <v>0</v>
      </c>
      <c r="Z89" s="32">
        <f t="shared" ca="1" si="35"/>
        <v>0</v>
      </c>
      <c r="AA89" s="32">
        <f t="shared" ca="1" si="36"/>
        <v>0</v>
      </c>
      <c r="AB89" s="32" t="str">
        <f t="shared" ca="1" si="37"/>
        <v>+</v>
      </c>
      <c r="AC89" s="32" t="str">
        <f t="shared" ca="1" si="38"/>
        <v>+ +</v>
      </c>
      <c r="AD89" s="32" t="str">
        <f t="shared" ca="1" si="39"/>
        <v>+</v>
      </c>
      <c r="AE89" s="32">
        <f t="shared" ca="1" si="40"/>
        <v>0</v>
      </c>
      <c r="AF89" s="32" t="str">
        <f t="shared" ca="1" si="41"/>
        <v>+</v>
      </c>
      <c r="AG89" s="32">
        <f t="shared" ca="1" si="42"/>
        <v>0</v>
      </c>
    </row>
    <row r="90" spans="1:36" hidden="1" x14ac:dyDescent="0.35">
      <c r="A90" s="124"/>
      <c r="B90" s="147" t="s">
        <v>228</v>
      </c>
      <c r="C90" s="28" t="str" cm="1">
        <f t="array" aca="1" ref="C90" ca="1">INDIRECT($B90&amp;"!"&amp;$B$2&amp;C$2)</f>
        <v>Neutral</v>
      </c>
      <c r="D90" s="28" t="str" cm="1">
        <f t="array" aca="1" ref="D90" ca="1">INDIRECT($B90&amp;"!"&amp;$B$2&amp;D$2)</f>
        <v>Neutral</v>
      </c>
      <c r="E90" s="28" t="str" cm="1">
        <f t="array" aca="1" ref="E90" ca="1">INDIRECT($B90&amp;"!"&amp;$B$2&amp;E$2)</f>
        <v>Neutral</v>
      </c>
      <c r="F90" s="28" t="str" cm="1">
        <f t="array" aca="1" ref="F90" ca="1">INDIRECT($B90&amp;"!"&amp;$B$2&amp;F$2)</f>
        <v>Neutral</v>
      </c>
      <c r="G90" s="28" t="str" cm="1">
        <f t="array" aca="1" ref="G90" ca="1">INDIRECT($B90&amp;"!"&amp;$B$2&amp;G$2)</f>
        <v>Neutral</v>
      </c>
      <c r="H90" s="28" t="str" cm="1">
        <f t="array" aca="1" ref="H90" ca="1">INDIRECT($B90&amp;"!"&amp;$B$2&amp;H$2)</f>
        <v>Neutral</v>
      </c>
      <c r="I90" s="28" t="str" cm="1">
        <f t="array" aca="1" ref="I90" ca="1">INDIRECT($B90&amp;"!"&amp;$B$2&amp;I$2)</f>
        <v>Minor Positive</v>
      </c>
      <c r="J90" s="28" t="str" cm="1">
        <f t="array" aca="1" ref="J90" ca="1">INDIRECT($B90&amp;"!"&amp;$B$2&amp;J$2)</f>
        <v>Neutral</v>
      </c>
      <c r="K90" s="28" t="str" cm="1">
        <f t="array" aca="1" ref="K90" ca="1">INDIRECT($B90&amp;"!"&amp;$B$2&amp;K$2)</f>
        <v>Minor Positive</v>
      </c>
      <c r="L90" s="28" t="str" cm="1">
        <f t="array" aca="1" ref="L90" ca="1">INDIRECT($B90&amp;"!"&amp;$B$2&amp;L$2)</f>
        <v>Significant Positive</v>
      </c>
      <c r="M90" s="28" t="str" cm="1">
        <f t="array" aca="1" ref="M90" ca="1">INDIRECT($B90&amp;"!"&amp;$B$2&amp;M$2)</f>
        <v>Minor Positive</v>
      </c>
      <c r="N90" s="28" t="str" cm="1">
        <f t="array" aca="1" ref="N90" ca="1">INDIRECT($B90&amp;"!"&amp;$B$2&amp;N$2)</f>
        <v>Minor Positive</v>
      </c>
      <c r="O90" s="28" t="str" cm="1">
        <f t="array" aca="1" ref="O90" ca="1">INDIRECT($B90&amp;"!"&amp;$B$2&amp;O$2)</f>
        <v>Minor Positive</v>
      </c>
      <c r="P90" s="28" t="str" cm="1">
        <f t="array" aca="1" ref="P90" ca="1">INDIRECT($B90&amp;"!"&amp;$B$2&amp;P$2)</f>
        <v>Neutral</v>
      </c>
      <c r="Q90" s="8"/>
      <c r="S90" s="77" t="s">
        <v>228</v>
      </c>
      <c r="T90" s="32">
        <f t="shared" ca="1" si="29"/>
        <v>0</v>
      </c>
      <c r="U90" s="32">
        <f t="shared" ca="1" si="30"/>
        <v>0</v>
      </c>
      <c r="V90" s="32">
        <f t="shared" ca="1" si="31"/>
        <v>0</v>
      </c>
      <c r="W90" s="32">
        <f t="shared" ca="1" si="32"/>
        <v>0</v>
      </c>
      <c r="X90" s="32">
        <f t="shared" ca="1" si="33"/>
        <v>0</v>
      </c>
      <c r="Y90" s="32">
        <f t="shared" ca="1" si="34"/>
        <v>0</v>
      </c>
      <c r="Z90" s="32" t="str">
        <f t="shared" ca="1" si="35"/>
        <v>+</v>
      </c>
      <c r="AA90" s="32">
        <f t="shared" ca="1" si="36"/>
        <v>0</v>
      </c>
      <c r="AB90" s="32" t="str">
        <f t="shared" ca="1" si="37"/>
        <v>+</v>
      </c>
      <c r="AC90" s="32" t="str">
        <f t="shared" ca="1" si="38"/>
        <v>+ +</v>
      </c>
      <c r="AD90" s="32" t="str">
        <f t="shared" ca="1" si="39"/>
        <v>+</v>
      </c>
      <c r="AE90" s="32" t="str">
        <f t="shared" ca="1" si="40"/>
        <v>+</v>
      </c>
      <c r="AF90" s="32" t="str">
        <f t="shared" ca="1" si="41"/>
        <v>+</v>
      </c>
      <c r="AG90" s="32">
        <f t="shared" ca="1" si="42"/>
        <v>0</v>
      </c>
    </row>
    <row r="91" spans="1:36" hidden="1" x14ac:dyDescent="0.35">
      <c r="A91" s="124"/>
      <c r="B91" s="147" t="s">
        <v>229</v>
      </c>
      <c r="C91" s="28" t="str" cm="1">
        <f t="array" aca="1" ref="C91" ca="1">INDIRECT($B91&amp;"!"&amp;$B$2&amp;C$2)</f>
        <v>Neutral</v>
      </c>
      <c r="D91" s="28" t="str" cm="1">
        <f t="array" aca="1" ref="D91" ca="1">INDIRECT($B91&amp;"!"&amp;$B$2&amp;D$2)</f>
        <v>Neutral</v>
      </c>
      <c r="E91" s="28" t="str" cm="1">
        <f t="array" aca="1" ref="E91" ca="1">INDIRECT($B91&amp;"!"&amp;$B$2&amp;E$2)</f>
        <v>Neutral</v>
      </c>
      <c r="F91" s="28" t="str" cm="1">
        <f t="array" aca="1" ref="F91" ca="1">INDIRECT($B91&amp;"!"&amp;$B$2&amp;F$2)</f>
        <v>Minor Positive</v>
      </c>
      <c r="G91" s="28" t="str" cm="1">
        <f t="array" aca="1" ref="G91" ca="1">INDIRECT($B91&amp;"!"&amp;$B$2&amp;G$2)</f>
        <v>Neutral</v>
      </c>
      <c r="H91" s="28" t="str" cm="1">
        <f t="array" aca="1" ref="H91" ca="1">INDIRECT($B91&amp;"!"&amp;$B$2&amp;H$2)</f>
        <v>Neutral</v>
      </c>
      <c r="I91" s="28" t="str" cm="1">
        <f t="array" aca="1" ref="I91" ca="1">INDIRECT($B91&amp;"!"&amp;$B$2&amp;I$2)</f>
        <v>Neutral</v>
      </c>
      <c r="J91" s="28" t="str" cm="1">
        <f t="array" aca="1" ref="J91" ca="1">INDIRECT($B91&amp;"!"&amp;$B$2&amp;J$2)</f>
        <v>Neutral</v>
      </c>
      <c r="K91" s="28" t="str" cm="1">
        <f t="array" aca="1" ref="K91" ca="1">INDIRECT($B91&amp;"!"&amp;$B$2&amp;K$2)</f>
        <v>Minor Positive</v>
      </c>
      <c r="L91" s="28" t="str" cm="1">
        <f t="array" aca="1" ref="L91" ca="1">INDIRECT($B91&amp;"!"&amp;$B$2&amp;L$2)</f>
        <v>Minor Positive</v>
      </c>
      <c r="M91" s="28" t="str" cm="1">
        <f t="array" aca="1" ref="M91" ca="1">INDIRECT($B91&amp;"!"&amp;$B$2&amp;M$2)</f>
        <v>Neutral</v>
      </c>
      <c r="N91" s="28" t="str" cm="1">
        <f t="array" aca="1" ref="N91" ca="1">INDIRECT($B91&amp;"!"&amp;$B$2&amp;N$2)</f>
        <v>Neutral</v>
      </c>
      <c r="O91" s="28" t="str" cm="1">
        <f t="array" aca="1" ref="O91" ca="1">INDIRECT($B91&amp;"!"&amp;$B$2&amp;O$2)</f>
        <v>Minor Positive</v>
      </c>
      <c r="P91" s="28" t="str" cm="1">
        <f t="array" aca="1" ref="P91" ca="1">INDIRECT($B91&amp;"!"&amp;$B$2&amp;P$2)</f>
        <v>Neutral</v>
      </c>
      <c r="Q91" s="8"/>
      <c r="S91" s="77" t="s">
        <v>229</v>
      </c>
      <c r="T91" s="32">
        <f t="shared" ca="1" si="29"/>
        <v>0</v>
      </c>
      <c r="U91" s="32">
        <f t="shared" ca="1" si="30"/>
        <v>0</v>
      </c>
      <c r="V91" s="32">
        <f t="shared" ca="1" si="31"/>
        <v>0</v>
      </c>
      <c r="W91" s="32" t="str">
        <f t="shared" ca="1" si="32"/>
        <v>+</v>
      </c>
      <c r="X91" s="32">
        <f t="shared" ca="1" si="33"/>
        <v>0</v>
      </c>
      <c r="Y91" s="32">
        <f t="shared" ca="1" si="34"/>
        <v>0</v>
      </c>
      <c r="Z91" s="32">
        <f t="shared" ca="1" si="35"/>
        <v>0</v>
      </c>
      <c r="AA91" s="32">
        <f t="shared" ca="1" si="36"/>
        <v>0</v>
      </c>
      <c r="AB91" s="32" t="str">
        <f t="shared" ca="1" si="37"/>
        <v>+</v>
      </c>
      <c r="AC91" s="32" t="str">
        <f t="shared" ca="1" si="38"/>
        <v>+</v>
      </c>
      <c r="AD91" s="32">
        <f t="shared" ca="1" si="39"/>
        <v>0</v>
      </c>
      <c r="AE91" s="32">
        <f t="shared" ca="1" si="40"/>
        <v>0</v>
      </c>
      <c r="AF91" s="32" t="str">
        <f t="shared" ca="1" si="41"/>
        <v>+</v>
      </c>
      <c r="AG91" s="32">
        <f t="shared" ca="1" si="42"/>
        <v>0</v>
      </c>
    </row>
    <row r="92" spans="1:36" hidden="1" x14ac:dyDescent="0.35">
      <c r="A92" s="182"/>
      <c r="B92" s="147" t="s">
        <v>230</v>
      </c>
      <c r="C92" s="28" t="str" cm="1">
        <f t="array" aca="1" ref="C92" ca="1">INDIRECT($B92&amp;"!"&amp;$B$2&amp;C$2)</f>
        <v>Neutral</v>
      </c>
      <c r="D92" s="28" t="str" cm="1">
        <f t="array" aca="1" ref="D92" ca="1">INDIRECT($B92&amp;"!"&amp;$B$2&amp;D$2)</f>
        <v>Minor Positive</v>
      </c>
      <c r="E92" s="28" t="str" cm="1">
        <f t="array" aca="1" ref="E92" ca="1">INDIRECT($B92&amp;"!"&amp;$B$2&amp;E$2)</f>
        <v>Neutral</v>
      </c>
      <c r="F92" s="28" t="str" cm="1">
        <f t="array" aca="1" ref="F92" ca="1">INDIRECT($B92&amp;"!"&amp;$B$2&amp;F$2)</f>
        <v>Minor Positive</v>
      </c>
      <c r="G92" s="28" t="str" cm="1">
        <f t="array" aca="1" ref="G92" ca="1">INDIRECT($B92&amp;"!"&amp;$B$2&amp;G$2)</f>
        <v>Uncertain</v>
      </c>
      <c r="H92" s="28" t="str" cm="1">
        <f t="array" aca="1" ref="H92" ca="1">INDIRECT($B92&amp;"!"&amp;$B$2&amp;H$2)</f>
        <v>Significant Positive</v>
      </c>
      <c r="I92" s="28" t="str" cm="1">
        <f t="array" aca="1" ref="I92" ca="1">INDIRECT($B92&amp;"!"&amp;$B$2&amp;I$2)</f>
        <v>Minor Positive</v>
      </c>
      <c r="J92" s="28" t="str" cm="1">
        <f t="array" aca="1" ref="J92" ca="1">INDIRECT($B92&amp;"!"&amp;$B$2&amp;J$2)</f>
        <v>Significant Positive</v>
      </c>
      <c r="K92" s="28" t="str" cm="1">
        <f t="array" aca="1" ref="K92" ca="1">INDIRECT($B92&amp;"!"&amp;$B$2&amp;K$2)</f>
        <v>Minor Positive</v>
      </c>
      <c r="L92" s="28" t="str" cm="1">
        <f t="array" aca="1" ref="L92" ca="1">INDIRECT($B92&amp;"!"&amp;$B$2&amp;L$2)</f>
        <v>Minor Positive</v>
      </c>
      <c r="M92" s="28" t="str" cm="1">
        <f t="array" aca="1" ref="M92" ca="1">INDIRECT($B92&amp;"!"&amp;$B$2&amp;M$2)</f>
        <v>Neutral</v>
      </c>
      <c r="N92" s="28" t="str" cm="1">
        <f t="array" aca="1" ref="N92" ca="1">INDIRECT($B92&amp;"!"&amp;$B$2&amp;N$2)</f>
        <v>Neutral</v>
      </c>
      <c r="O92" s="28" t="str" cm="1">
        <f t="array" aca="1" ref="O92" ca="1">INDIRECT($B92&amp;"!"&amp;$B$2&amp;O$2)</f>
        <v>Minor Positive</v>
      </c>
      <c r="P92" s="28" t="str" cm="1">
        <f t="array" aca="1" ref="P92" ca="1">INDIRECT($B92&amp;"!"&amp;$B$2&amp;P$2)</f>
        <v>Minor Positive</v>
      </c>
      <c r="Q92" s="8"/>
      <c r="S92" s="77" t="s">
        <v>230</v>
      </c>
      <c r="T92" s="32">
        <f t="shared" ca="1" si="29"/>
        <v>0</v>
      </c>
      <c r="U92" s="32" t="str">
        <f t="shared" ca="1" si="30"/>
        <v>+</v>
      </c>
      <c r="V92" s="32">
        <f t="shared" ca="1" si="31"/>
        <v>0</v>
      </c>
      <c r="W92" s="32" t="str">
        <f t="shared" ca="1" si="32"/>
        <v>+</v>
      </c>
      <c r="X92" s="32" t="str">
        <f t="shared" ca="1" si="33"/>
        <v>?</v>
      </c>
      <c r="Y92" s="32" t="str">
        <f t="shared" ca="1" si="34"/>
        <v>+ +</v>
      </c>
      <c r="Z92" s="32" t="str">
        <f t="shared" ca="1" si="35"/>
        <v>+</v>
      </c>
      <c r="AA92" s="32" t="str">
        <f t="shared" ca="1" si="36"/>
        <v>+ +</v>
      </c>
      <c r="AB92" s="32" t="str">
        <f t="shared" ca="1" si="37"/>
        <v>+</v>
      </c>
      <c r="AC92" s="32" t="str">
        <f t="shared" ca="1" si="38"/>
        <v>+</v>
      </c>
      <c r="AD92" s="32">
        <f t="shared" ca="1" si="39"/>
        <v>0</v>
      </c>
      <c r="AE92" s="32">
        <f t="shared" ca="1" si="40"/>
        <v>0</v>
      </c>
      <c r="AF92" s="32" t="str">
        <f t="shared" ca="1" si="41"/>
        <v>+</v>
      </c>
      <c r="AG92" s="32" t="str">
        <f t="shared" ca="1" si="42"/>
        <v>+</v>
      </c>
    </row>
    <row r="93" spans="1:36" hidden="1" x14ac:dyDescent="0.35">
      <c r="A93" s="182"/>
      <c r="B93" s="147" t="s">
        <v>231</v>
      </c>
      <c r="C93" s="28" t="str" cm="1">
        <f t="array" aca="1" ref="C93" ca="1">INDIRECT($B93&amp;"!"&amp;$B$2&amp;C$2)</f>
        <v>Minor Positive</v>
      </c>
      <c r="D93" s="28" t="str" cm="1">
        <f t="array" aca="1" ref="D93" ca="1">INDIRECT($B93&amp;"!"&amp;$B$2&amp;D$2)</f>
        <v>Minor Positive</v>
      </c>
      <c r="E93" s="28" t="str" cm="1">
        <f t="array" aca="1" ref="E93" ca="1">INDIRECT($B93&amp;"!"&amp;$B$2&amp;E$2)</f>
        <v>Neutral</v>
      </c>
      <c r="F93" s="28" t="str" cm="1">
        <f t="array" aca="1" ref="F93" ca="1">INDIRECT($B93&amp;"!"&amp;$B$2&amp;F$2)</f>
        <v>Minor Positive</v>
      </c>
      <c r="G93" s="28" t="str" cm="1">
        <f t="array" aca="1" ref="G93" ca="1">INDIRECT($B93&amp;"!"&amp;$B$2&amp;G$2)</f>
        <v>Neutral</v>
      </c>
      <c r="H93" s="28" t="str" cm="1">
        <f t="array" aca="1" ref="H93" ca="1">INDIRECT($B93&amp;"!"&amp;$B$2&amp;H$2)</f>
        <v>Neutral</v>
      </c>
      <c r="I93" s="28" t="str" cm="1">
        <f t="array" aca="1" ref="I93" ca="1">INDIRECT($B93&amp;"!"&amp;$B$2&amp;I$2)</f>
        <v>Neutral</v>
      </c>
      <c r="J93" s="28" t="str" cm="1">
        <f t="array" aca="1" ref="J93" ca="1">INDIRECT($B93&amp;"!"&amp;$B$2&amp;J$2)</f>
        <v>Significant Positive</v>
      </c>
      <c r="K93" s="28" t="str" cm="1">
        <f t="array" aca="1" ref="K93" ca="1">INDIRECT($B93&amp;"!"&amp;$B$2&amp;K$2)</f>
        <v>Minor Positive</v>
      </c>
      <c r="L93" s="28" t="str" cm="1">
        <f t="array" aca="1" ref="L93" ca="1">INDIRECT($B93&amp;"!"&amp;$B$2&amp;L$2)</f>
        <v>Minor Positive</v>
      </c>
      <c r="M93" s="28" t="str" cm="1">
        <f t="array" aca="1" ref="M93" ca="1">INDIRECT($B93&amp;"!"&amp;$B$2&amp;M$2)</f>
        <v>Minor Positive</v>
      </c>
      <c r="N93" s="28" t="str" cm="1">
        <f t="array" aca="1" ref="N93" ca="1">INDIRECT($B93&amp;"!"&amp;$B$2&amp;N$2)</f>
        <v>Minor Positive</v>
      </c>
      <c r="O93" s="28" t="str" cm="1">
        <f t="array" aca="1" ref="O93" ca="1">INDIRECT($B93&amp;"!"&amp;$B$2&amp;O$2)</f>
        <v>Neutral</v>
      </c>
      <c r="P93" s="28" t="str" cm="1">
        <f t="array" aca="1" ref="P93" ca="1">INDIRECT($B93&amp;"!"&amp;$B$2&amp;P$2)</f>
        <v>Neutral</v>
      </c>
      <c r="Q93" s="8"/>
      <c r="S93" s="77" t="s">
        <v>231</v>
      </c>
      <c r="T93" s="32" t="str">
        <f t="shared" ca="1" si="29"/>
        <v>+</v>
      </c>
      <c r="U93" s="32" t="str">
        <f t="shared" ca="1" si="30"/>
        <v>+</v>
      </c>
      <c r="V93" s="32">
        <f t="shared" ca="1" si="31"/>
        <v>0</v>
      </c>
      <c r="W93" s="32" t="str">
        <f t="shared" ca="1" si="32"/>
        <v>+</v>
      </c>
      <c r="X93" s="32">
        <f t="shared" ca="1" si="33"/>
        <v>0</v>
      </c>
      <c r="Y93" s="32">
        <f t="shared" ca="1" si="34"/>
        <v>0</v>
      </c>
      <c r="Z93" s="32">
        <f t="shared" ca="1" si="35"/>
        <v>0</v>
      </c>
      <c r="AA93" s="32" t="str">
        <f t="shared" ca="1" si="36"/>
        <v>+ +</v>
      </c>
      <c r="AB93" s="32" t="str">
        <f t="shared" ca="1" si="37"/>
        <v>+</v>
      </c>
      <c r="AC93" s="32" t="str">
        <f t="shared" ca="1" si="38"/>
        <v>+</v>
      </c>
      <c r="AD93" s="32" t="str">
        <f t="shared" ca="1" si="39"/>
        <v>+</v>
      </c>
      <c r="AE93" s="32" t="str">
        <f t="shared" ca="1" si="40"/>
        <v>+</v>
      </c>
      <c r="AF93" s="32">
        <f t="shared" ca="1" si="41"/>
        <v>0</v>
      </c>
      <c r="AG93" s="32">
        <f t="shared" ca="1" si="42"/>
        <v>0</v>
      </c>
    </row>
    <row r="94" spans="1:36" x14ac:dyDescent="0.35">
      <c r="A94" s="182"/>
      <c r="B94" s="147" t="s">
        <v>232</v>
      </c>
      <c r="C94" s="28" t="str" cm="1">
        <f t="array" aca="1" ref="C94" ca="1">INDIRECT($B94&amp;"!"&amp;$B$2&amp;C$2)</f>
        <v>Minor Positive</v>
      </c>
      <c r="D94" s="28" t="str" cm="1">
        <f t="array" aca="1" ref="D94" ca="1">INDIRECT($B94&amp;"!"&amp;$B$2&amp;D$2)</f>
        <v>Minor Positive</v>
      </c>
      <c r="E94" s="28" t="str" cm="1">
        <f t="array" aca="1" ref="E94" ca="1">INDIRECT($B94&amp;"!"&amp;$B$2&amp;E$2)</f>
        <v>Neutral</v>
      </c>
      <c r="F94" s="28" t="str" cm="1">
        <f t="array" aca="1" ref="F94" ca="1">INDIRECT($B94&amp;"!"&amp;$B$2&amp;F$2)</f>
        <v>Minor Positive</v>
      </c>
      <c r="G94" s="28" t="str" cm="1">
        <f t="array" aca="1" ref="G94" ca="1">INDIRECT($B94&amp;"!"&amp;$B$2&amp;G$2)</f>
        <v>Minor Positive</v>
      </c>
      <c r="H94" s="28" t="str" cm="1">
        <f t="array" aca="1" ref="H94" ca="1">INDIRECT($B94&amp;"!"&amp;$B$2&amp;H$2)</f>
        <v>Neutral</v>
      </c>
      <c r="I94" s="28" t="str" cm="1">
        <f t="array" aca="1" ref="I94" ca="1">INDIRECT($B94&amp;"!"&amp;$B$2&amp;I$2)</f>
        <v>Neutral</v>
      </c>
      <c r="J94" s="28" t="str" cm="1">
        <f t="array" aca="1" ref="J94" ca="1">INDIRECT($B94&amp;"!"&amp;$B$2&amp;J$2)</f>
        <v>Significant negative</v>
      </c>
      <c r="K94" s="28" t="str" cm="1">
        <f t="array" aca="1" ref="K94" ca="1">INDIRECT($B94&amp;"!"&amp;$B$2&amp;K$2)</f>
        <v>Minor Positive</v>
      </c>
      <c r="L94" s="28" t="str" cm="1">
        <f t="array" aca="1" ref="L94" ca="1">INDIRECT($B94&amp;"!"&amp;$B$2&amp;L$2)</f>
        <v>Minor Positive</v>
      </c>
      <c r="M94" s="28" t="str" cm="1">
        <f t="array" aca="1" ref="M94" ca="1">INDIRECT($B94&amp;"!"&amp;$B$2&amp;M$2)</f>
        <v>Minor Positive</v>
      </c>
      <c r="N94" s="28" t="str" cm="1">
        <f t="array" aca="1" ref="N94" ca="1">INDIRECT($B94&amp;"!"&amp;$B$2&amp;N$2)</f>
        <v>Minor Positive</v>
      </c>
      <c r="O94" s="28" t="str" cm="1">
        <f t="array" aca="1" ref="O94" ca="1">INDIRECT($B94&amp;"!"&amp;$B$2&amp;O$2)</f>
        <v>Neutral</v>
      </c>
      <c r="P94" s="28" t="str" cm="1">
        <f t="array" aca="1" ref="P94" ca="1">INDIRECT($B94&amp;"!"&amp;$B$2&amp;P$2)</f>
        <v>Neutral</v>
      </c>
      <c r="Q94" s="8"/>
      <c r="S94" s="77" t="s">
        <v>232</v>
      </c>
      <c r="T94" s="32" t="str">
        <f t="shared" ca="1" si="29"/>
        <v>+</v>
      </c>
      <c r="U94" s="32" t="str">
        <f t="shared" ca="1" si="30"/>
        <v>+</v>
      </c>
      <c r="V94" s="32">
        <f t="shared" ca="1" si="31"/>
        <v>0</v>
      </c>
      <c r="W94" s="32" t="str">
        <f t="shared" ca="1" si="32"/>
        <v>+</v>
      </c>
      <c r="X94" s="32" t="str">
        <f t="shared" ca="1" si="33"/>
        <v>+</v>
      </c>
      <c r="Y94" s="32">
        <f t="shared" ca="1" si="34"/>
        <v>0</v>
      </c>
      <c r="Z94" s="32">
        <f t="shared" ca="1" si="35"/>
        <v>0</v>
      </c>
      <c r="AA94" s="32" t="str">
        <f t="shared" ca="1" si="36"/>
        <v>--</v>
      </c>
      <c r="AB94" s="32" t="str">
        <f t="shared" ca="1" si="37"/>
        <v>+</v>
      </c>
      <c r="AC94" s="32" t="str">
        <f t="shared" ca="1" si="38"/>
        <v>+</v>
      </c>
      <c r="AD94" s="32" t="str">
        <f t="shared" ca="1" si="39"/>
        <v>+</v>
      </c>
      <c r="AE94" s="32" t="str">
        <f t="shared" ca="1" si="40"/>
        <v>+</v>
      </c>
      <c r="AF94" s="32">
        <f t="shared" ca="1" si="41"/>
        <v>0</v>
      </c>
      <c r="AG94" s="32">
        <f t="shared" ca="1" si="42"/>
        <v>0</v>
      </c>
    </row>
    <row r="95" spans="1:36" x14ac:dyDescent="0.35">
      <c r="A95" s="182"/>
      <c r="B95" s="147" t="s">
        <v>233</v>
      </c>
      <c r="C95" s="28" t="str" cm="1">
        <f t="array" aca="1" ref="C95" ca="1">INDIRECT($B95&amp;"!"&amp;$B$2&amp;C$2)</f>
        <v>Minor Positive</v>
      </c>
      <c r="D95" s="28" t="str" cm="1">
        <f t="array" aca="1" ref="D95" ca="1">INDIRECT($B95&amp;"!"&amp;$B$2&amp;D$2)</f>
        <v>Minor Positive</v>
      </c>
      <c r="E95" s="28" t="str" cm="1">
        <f t="array" aca="1" ref="E95" ca="1">INDIRECT($B95&amp;"!"&amp;$B$2&amp;E$2)</f>
        <v>Neutral</v>
      </c>
      <c r="F95" s="28" t="str" cm="1">
        <f t="array" aca="1" ref="F95" ca="1">INDIRECT($B95&amp;"!"&amp;$B$2&amp;F$2)</f>
        <v>Minor Positive</v>
      </c>
      <c r="G95" s="28" t="str" cm="1">
        <f t="array" aca="1" ref="G95" ca="1">INDIRECT($B95&amp;"!"&amp;$B$2&amp;G$2)</f>
        <v>Neutral</v>
      </c>
      <c r="H95" s="28" t="str" cm="1">
        <f t="array" aca="1" ref="H95" ca="1">INDIRECT($B95&amp;"!"&amp;$B$2&amp;H$2)</f>
        <v>Neutral</v>
      </c>
      <c r="I95" s="28" t="str" cm="1">
        <f t="array" aca="1" ref="I95" ca="1">INDIRECT($B95&amp;"!"&amp;$B$2&amp;I$2)</f>
        <v>Neutral</v>
      </c>
      <c r="J95" s="28" t="str" cm="1">
        <f t="array" aca="1" ref="J95" ca="1">INDIRECT($B95&amp;"!"&amp;$B$2&amp;J$2)</f>
        <v>Minor Positive</v>
      </c>
      <c r="K95" s="28" t="str" cm="1">
        <f t="array" aca="1" ref="K95" ca="1">INDIRECT($B95&amp;"!"&amp;$B$2&amp;K$2)</f>
        <v>Minor Positive</v>
      </c>
      <c r="L95" s="28" t="str" cm="1">
        <f t="array" aca="1" ref="L95" ca="1">INDIRECT($B95&amp;"!"&amp;$B$2&amp;L$2)</f>
        <v>Minor Positive</v>
      </c>
      <c r="M95" s="28" t="str" cm="1">
        <f t="array" aca="1" ref="M95" ca="1">INDIRECT($B95&amp;"!"&amp;$B$2&amp;M$2)</f>
        <v>Minor Positive</v>
      </c>
      <c r="N95" s="28" t="str" cm="1">
        <f t="array" aca="1" ref="N95" ca="1">INDIRECT($B95&amp;"!"&amp;$B$2&amp;N$2)</f>
        <v>Minor Positive</v>
      </c>
      <c r="O95" s="28" t="str" cm="1">
        <f t="array" aca="1" ref="O95" ca="1">INDIRECT($B95&amp;"!"&amp;$B$2&amp;O$2)</f>
        <v>Neutral</v>
      </c>
      <c r="P95" s="28" t="str" cm="1">
        <f t="array" aca="1" ref="P95" ca="1">INDIRECT($B95&amp;"!"&amp;$B$2&amp;P$2)</f>
        <v>Neutral</v>
      </c>
      <c r="Q95" s="8"/>
      <c r="S95" s="77" t="s">
        <v>233</v>
      </c>
      <c r="T95" s="32" t="str">
        <f t="shared" ca="1" si="29"/>
        <v>+</v>
      </c>
      <c r="U95" s="32" t="str">
        <f t="shared" ca="1" si="30"/>
        <v>+</v>
      </c>
      <c r="V95" s="32">
        <f t="shared" ca="1" si="31"/>
        <v>0</v>
      </c>
      <c r="W95" s="32" t="str">
        <f t="shared" ca="1" si="32"/>
        <v>+</v>
      </c>
      <c r="X95" s="32">
        <f t="shared" ca="1" si="33"/>
        <v>0</v>
      </c>
      <c r="Y95" s="32">
        <f t="shared" ca="1" si="34"/>
        <v>0</v>
      </c>
      <c r="Z95" s="32">
        <f t="shared" ca="1" si="35"/>
        <v>0</v>
      </c>
      <c r="AA95" s="32" t="str">
        <f t="shared" ca="1" si="36"/>
        <v>+</v>
      </c>
      <c r="AB95" s="32" t="str">
        <f t="shared" ca="1" si="37"/>
        <v>+</v>
      </c>
      <c r="AC95" s="32" t="str">
        <f t="shared" ca="1" si="38"/>
        <v>+</v>
      </c>
      <c r="AD95" s="32" t="str">
        <f t="shared" ca="1" si="39"/>
        <v>+</v>
      </c>
      <c r="AE95" s="32" t="str">
        <f t="shared" ca="1" si="40"/>
        <v>+</v>
      </c>
      <c r="AF95" s="32">
        <f t="shared" ca="1" si="41"/>
        <v>0</v>
      </c>
      <c r="AG95" s="32">
        <f t="shared" ca="1" si="42"/>
        <v>0</v>
      </c>
    </row>
    <row r="96" spans="1:36" hidden="1" x14ac:dyDescent="0.35">
      <c r="A96" s="124"/>
      <c r="B96" s="147" t="s">
        <v>234</v>
      </c>
      <c r="C96" s="28" t="str" cm="1">
        <f t="array" aca="1" ref="C96" ca="1">INDIRECT($B96&amp;"!"&amp;$B$2&amp;C$2)</f>
        <v>Neutral</v>
      </c>
      <c r="D96" s="28" t="str" cm="1">
        <f t="array" aca="1" ref="D96" ca="1">INDIRECT($B96&amp;"!"&amp;$B$2&amp;D$2)</f>
        <v>Minor Positive</v>
      </c>
      <c r="E96" s="28" t="str" cm="1">
        <f t="array" aca="1" ref="E96" ca="1">INDIRECT($B96&amp;"!"&amp;$B$2&amp;E$2)</f>
        <v>Neutral</v>
      </c>
      <c r="F96" s="28" t="str" cm="1">
        <f t="array" aca="1" ref="F96" ca="1">INDIRECT($B96&amp;"!"&amp;$B$2&amp;F$2)</f>
        <v>Neutral</v>
      </c>
      <c r="G96" s="28" t="str" cm="1">
        <f t="array" aca="1" ref="G96" ca="1">INDIRECT($B96&amp;"!"&amp;$B$2&amp;G$2)</f>
        <v>Neutral</v>
      </c>
      <c r="H96" s="28" t="str" cm="1">
        <f t="array" aca="1" ref="H96" ca="1">INDIRECT($B96&amp;"!"&amp;$B$2&amp;H$2)</f>
        <v>Minor Positive</v>
      </c>
      <c r="I96" s="28" t="str" cm="1">
        <f t="array" aca="1" ref="I96" ca="1">INDIRECT($B96&amp;"!"&amp;$B$2&amp;I$2)</f>
        <v>Minor Positive</v>
      </c>
      <c r="J96" s="28" t="str" cm="1">
        <f t="array" aca="1" ref="J96" ca="1">INDIRECT($B96&amp;"!"&amp;$B$2&amp;J$2)</f>
        <v>Significant Positive</v>
      </c>
      <c r="K96" s="28" t="str" cm="1">
        <f t="array" aca="1" ref="K96" ca="1">INDIRECT($B96&amp;"!"&amp;$B$2&amp;K$2)</f>
        <v>Neutral</v>
      </c>
      <c r="L96" s="28" t="str" cm="1">
        <f t="array" aca="1" ref="L96" ca="1">INDIRECT($B96&amp;"!"&amp;$B$2&amp;L$2)</f>
        <v>Minor Positive</v>
      </c>
      <c r="M96" s="28" t="str" cm="1">
        <f t="array" aca="1" ref="M96" ca="1">INDIRECT($B96&amp;"!"&amp;$B$2&amp;M$2)</f>
        <v>Neutral</v>
      </c>
      <c r="N96" s="28" t="str" cm="1">
        <f t="array" aca="1" ref="N96" ca="1">INDIRECT($B96&amp;"!"&amp;$B$2&amp;N$2)</f>
        <v>Minor Positive</v>
      </c>
      <c r="O96" s="28" t="str" cm="1">
        <f t="array" aca="1" ref="O96" ca="1">INDIRECT($B96&amp;"!"&amp;$B$2&amp;O$2)</f>
        <v>Neutral</v>
      </c>
      <c r="P96" s="28" t="str" cm="1">
        <f t="array" aca="1" ref="P96" ca="1">INDIRECT($B96&amp;"!"&amp;$B$2&amp;P$2)</f>
        <v>Neutral</v>
      </c>
      <c r="Q96" s="8"/>
      <c r="S96" s="77" t="s">
        <v>234</v>
      </c>
      <c r="T96" s="32">
        <f t="shared" ca="1" si="29"/>
        <v>0</v>
      </c>
      <c r="U96" s="32" t="str">
        <f t="shared" ca="1" si="30"/>
        <v>+</v>
      </c>
      <c r="V96" s="32">
        <f t="shared" ca="1" si="31"/>
        <v>0</v>
      </c>
      <c r="W96" s="32">
        <f t="shared" ca="1" si="32"/>
        <v>0</v>
      </c>
      <c r="X96" s="32">
        <f t="shared" ca="1" si="33"/>
        <v>0</v>
      </c>
      <c r="Y96" s="32" t="str">
        <f t="shared" ca="1" si="34"/>
        <v>+</v>
      </c>
      <c r="Z96" s="32" t="str">
        <f t="shared" ca="1" si="35"/>
        <v>+</v>
      </c>
      <c r="AA96" s="32" t="str">
        <f t="shared" ca="1" si="36"/>
        <v>+ +</v>
      </c>
      <c r="AB96" s="32">
        <f t="shared" ca="1" si="37"/>
        <v>0</v>
      </c>
      <c r="AC96" s="32" t="str">
        <f t="shared" ca="1" si="38"/>
        <v>+</v>
      </c>
      <c r="AD96" s="32">
        <f t="shared" ca="1" si="39"/>
        <v>0</v>
      </c>
      <c r="AE96" s="32" t="str">
        <f t="shared" ca="1" si="40"/>
        <v>+</v>
      </c>
      <c r="AF96" s="32">
        <f t="shared" ca="1" si="41"/>
        <v>0</v>
      </c>
      <c r="AG96" s="32">
        <f t="shared" ca="1" si="42"/>
        <v>0</v>
      </c>
    </row>
    <row r="97" spans="1:33" hidden="1" x14ac:dyDescent="0.35">
      <c r="A97" s="182"/>
      <c r="B97" s="147" t="s">
        <v>235</v>
      </c>
      <c r="C97" s="28" t="str" cm="1">
        <f t="array" aca="1" ref="C97" ca="1">INDIRECT($B97&amp;"!"&amp;$B$2&amp;C$2)</f>
        <v>Minor Positive</v>
      </c>
      <c r="D97" s="28" t="str" cm="1">
        <f t="array" aca="1" ref="D97" ca="1">INDIRECT($B97&amp;"!"&amp;$B$2&amp;D$2)</f>
        <v>Neutral</v>
      </c>
      <c r="E97" s="28" t="str" cm="1">
        <f t="array" aca="1" ref="E97" ca="1">INDIRECT($B97&amp;"!"&amp;$B$2&amp;E$2)</f>
        <v>Neutral</v>
      </c>
      <c r="F97" s="28" t="str" cm="1">
        <f t="array" aca="1" ref="F97" ca="1">INDIRECT($B97&amp;"!"&amp;$B$2&amp;F$2)</f>
        <v>Minor Positive</v>
      </c>
      <c r="G97" s="28" t="str" cm="1">
        <f t="array" aca="1" ref="G97" ca="1">INDIRECT($B97&amp;"!"&amp;$B$2&amp;G$2)</f>
        <v>Neutral</v>
      </c>
      <c r="H97" s="28" t="str" cm="1">
        <f t="array" aca="1" ref="H97" ca="1">INDIRECT($B97&amp;"!"&amp;$B$2&amp;H$2)</f>
        <v>Neutral</v>
      </c>
      <c r="I97" s="28" t="str" cm="1">
        <f t="array" aca="1" ref="I97" ca="1">INDIRECT($B97&amp;"!"&amp;$B$2&amp;I$2)</f>
        <v>Neutral</v>
      </c>
      <c r="J97" s="28" t="str" cm="1">
        <f t="array" aca="1" ref="J97" ca="1">INDIRECT($B97&amp;"!"&amp;$B$2&amp;J$2)</f>
        <v>Neutral</v>
      </c>
      <c r="K97" s="28" t="str" cm="1">
        <f t="array" aca="1" ref="K97" ca="1">INDIRECT($B97&amp;"!"&amp;$B$2&amp;K$2)</f>
        <v>Significant Positive</v>
      </c>
      <c r="L97" s="28" t="str" cm="1">
        <f t="array" aca="1" ref="L97" ca="1">INDIRECT($B97&amp;"!"&amp;$B$2&amp;L$2)</f>
        <v>Minor Positive</v>
      </c>
      <c r="M97" s="28" t="str" cm="1">
        <f t="array" aca="1" ref="M97" ca="1">INDIRECT($B97&amp;"!"&amp;$B$2&amp;M$2)</f>
        <v>Neutral</v>
      </c>
      <c r="N97" s="28" t="str" cm="1">
        <f t="array" aca="1" ref="N97" ca="1">INDIRECT($B97&amp;"!"&amp;$B$2&amp;N$2)</f>
        <v>Neutral</v>
      </c>
      <c r="O97" s="28" t="str" cm="1">
        <f t="array" aca="1" ref="O97" ca="1">INDIRECT($B97&amp;"!"&amp;$B$2&amp;O$2)</f>
        <v>Minor Positive</v>
      </c>
      <c r="P97" s="28" t="str" cm="1">
        <f t="array" aca="1" ref="P97" ca="1">INDIRECT($B97&amp;"!"&amp;$B$2&amp;P$2)</f>
        <v>Neutral</v>
      </c>
      <c r="Q97" s="8"/>
      <c r="S97" s="77" t="s">
        <v>235</v>
      </c>
      <c r="T97" s="32" t="str">
        <f t="shared" ca="1" si="29"/>
        <v>+</v>
      </c>
      <c r="U97" s="32">
        <f t="shared" ca="1" si="30"/>
        <v>0</v>
      </c>
      <c r="V97" s="32">
        <f t="shared" ca="1" si="31"/>
        <v>0</v>
      </c>
      <c r="W97" s="32" t="str">
        <f t="shared" ca="1" si="32"/>
        <v>+</v>
      </c>
      <c r="X97" s="32">
        <f t="shared" ca="1" si="33"/>
        <v>0</v>
      </c>
      <c r="Y97" s="32">
        <f t="shared" ca="1" si="34"/>
        <v>0</v>
      </c>
      <c r="Z97" s="32">
        <f t="shared" ca="1" si="35"/>
        <v>0</v>
      </c>
      <c r="AA97" s="32">
        <f t="shared" ca="1" si="36"/>
        <v>0</v>
      </c>
      <c r="AB97" s="32" t="str">
        <f t="shared" ca="1" si="37"/>
        <v>+ +</v>
      </c>
      <c r="AC97" s="32" t="str">
        <f t="shared" ca="1" si="38"/>
        <v>+</v>
      </c>
      <c r="AD97" s="32">
        <f t="shared" ca="1" si="39"/>
        <v>0</v>
      </c>
      <c r="AE97" s="32">
        <f t="shared" ca="1" si="40"/>
        <v>0</v>
      </c>
      <c r="AF97" s="32" t="str">
        <f t="shared" ca="1" si="41"/>
        <v>+</v>
      </c>
      <c r="AG97" s="32">
        <f t="shared" ca="1" si="42"/>
        <v>0</v>
      </c>
    </row>
    <row r="98" spans="1:33" hidden="1" x14ac:dyDescent="0.35">
      <c r="A98" s="124"/>
      <c r="B98" s="147" t="s">
        <v>236</v>
      </c>
      <c r="C98" s="28" t="str" cm="1">
        <f t="array" aca="1" ref="C98" ca="1">INDIRECT($B98&amp;"!"&amp;$B$2&amp;C$2)</f>
        <v>Minor Positive</v>
      </c>
      <c r="D98" s="28" t="str" cm="1">
        <f t="array" aca="1" ref="D98" ca="1">INDIRECT($B98&amp;"!"&amp;$B$2&amp;D$2)</f>
        <v>Neutral</v>
      </c>
      <c r="E98" s="28" t="str" cm="1">
        <f t="array" aca="1" ref="E98" ca="1">INDIRECT($B98&amp;"!"&amp;$B$2&amp;E$2)</f>
        <v>Neutral</v>
      </c>
      <c r="F98" s="28" t="str" cm="1">
        <f t="array" aca="1" ref="F98" ca="1">INDIRECT($B98&amp;"!"&amp;$B$2&amp;F$2)</f>
        <v>Minor Positive</v>
      </c>
      <c r="G98" s="28" t="str" cm="1">
        <f t="array" aca="1" ref="G98" ca="1">INDIRECT($B98&amp;"!"&amp;$B$2&amp;G$2)</f>
        <v>Neutral</v>
      </c>
      <c r="H98" s="28" t="str" cm="1">
        <f t="array" aca="1" ref="H98" ca="1">INDIRECT($B98&amp;"!"&amp;$B$2&amp;H$2)</f>
        <v>Neutral</v>
      </c>
      <c r="I98" s="28" t="str" cm="1">
        <f t="array" aca="1" ref="I98" ca="1">INDIRECT($B98&amp;"!"&amp;$B$2&amp;I$2)</f>
        <v>Neutral</v>
      </c>
      <c r="J98" s="28" t="str" cm="1">
        <f t="array" aca="1" ref="J98" ca="1">INDIRECT($B98&amp;"!"&amp;$B$2&amp;J$2)</f>
        <v>Neutral</v>
      </c>
      <c r="K98" s="28" t="str" cm="1">
        <f t="array" aca="1" ref="K98" ca="1">INDIRECT($B98&amp;"!"&amp;$B$2&amp;K$2)</f>
        <v>Significant Positive</v>
      </c>
      <c r="L98" s="28" t="str" cm="1">
        <f t="array" aca="1" ref="L98" ca="1">INDIRECT($B98&amp;"!"&amp;$B$2&amp;L$2)</f>
        <v>Minor Positive</v>
      </c>
      <c r="M98" s="28" t="str" cm="1">
        <f t="array" aca="1" ref="M98" ca="1">INDIRECT($B98&amp;"!"&amp;$B$2&amp;M$2)</f>
        <v>Neutral</v>
      </c>
      <c r="N98" s="28" t="str" cm="1">
        <f t="array" aca="1" ref="N98" ca="1">INDIRECT($B98&amp;"!"&amp;$B$2&amp;N$2)</f>
        <v>Neutral</v>
      </c>
      <c r="O98" s="28" t="str" cm="1">
        <f t="array" aca="1" ref="O98" ca="1">INDIRECT($B98&amp;"!"&amp;$B$2&amp;O$2)</f>
        <v>Significant Positive</v>
      </c>
      <c r="P98" s="28" t="str" cm="1">
        <f t="array" aca="1" ref="P98" ca="1">INDIRECT($B98&amp;"!"&amp;$B$2&amp;P$2)</f>
        <v>Neutral</v>
      </c>
      <c r="Q98" s="8"/>
      <c r="S98" s="77" t="s">
        <v>236</v>
      </c>
      <c r="T98" s="32" t="str">
        <f t="shared" ca="1" si="29"/>
        <v>+</v>
      </c>
      <c r="U98" s="32">
        <f t="shared" ca="1" si="30"/>
        <v>0</v>
      </c>
      <c r="V98" s="32">
        <f t="shared" ca="1" si="31"/>
        <v>0</v>
      </c>
      <c r="W98" s="32" t="str">
        <f t="shared" ca="1" si="32"/>
        <v>+</v>
      </c>
      <c r="X98" s="32">
        <f t="shared" ca="1" si="33"/>
        <v>0</v>
      </c>
      <c r="Y98" s="32">
        <f t="shared" ca="1" si="34"/>
        <v>0</v>
      </c>
      <c r="Z98" s="32">
        <f t="shared" ca="1" si="35"/>
        <v>0</v>
      </c>
      <c r="AA98" s="32">
        <f t="shared" ca="1" si="36"/>
        <v>0</v>
      </c>
      <c r="AB98" s="32" t="str">
        <f t="shared" ca="1" si="37"/>
        <v>+ +</v>
      </c>
      <c r="AC98" s="32" t="str">
        <f t="shared" ca="1" si="38"/>
        <v>+</v>
      </c>
      <c r="AD98" s="32">
        <f t="shared" ca="1" si="39"/>
        <v>0</v>
      </c>
      <c r="AE98" s="32">
        <f t="shared" ca="1" si="40"/>
        <v>0</v>
      </c>
      <c r="AF98" s="32" t="str">
        <f t="shared" ca="1" si="41"/>
        <v>+ +</v>
      </c>
      <c r="AG98" s="32">
        <f t="shared" ca="1" si="42"/>
        <v>0</v>
      </c>
    </row>
    <row r="99" spans="1:33" hidden="1" x14ac:dyDescent="0.35">
      <c r="A99" s="124"/>
      <c r="B99" s="147" t="s">
        <v>237</v>
      </c>
      <c r="C99" s="28" t="str" cm="1">
        <f t="array" aca="1" ref="C99" ca="1">INDIRECT($B99&amp;"!"&amp;$B$2&amp;C$2)</f>
        <v>Neutral</v>
      </c>
      <c r="D99" s="28" t="str" cm="1">
        <f t="array" aca="1" ref="D99" ca="1">INDIRECT($B99&amp;"!"&amp;$B$2&amp;D$2)</f>
        <v>Minor Positive</v>
      </c>
      <c r="E99" s="28" t="str" cm="1">
        <f t="array" aca="1" ref="E99" ca="1">INDIRECT($B99&amp;"!"&amp;$B$2&amp;E$2)</f>
        <v>Neutral</v>
      </c>
      <c r="F99" s="28" t="str" cm="1">
        <f t="array" aca="1" ref="F99" ca="1">INDIRECT($B99&amp;"!"&amp;$B$2&amp;F$2)</f>
        <v>Neutral</v>
      </c>
      <c r="G99" s="28" t="str" cm="1">
        <f t="array" aca="1" ref="G99" ca="1">INDIRECT($B99&amp;"!"&amp;$B$2&amp;G$2)</f>
        <v>Neutral</v>
      </c>
      <c r="H99" s="28" t="str" cm="1">
        <f t="array" aca="1" ref="H99" ca="1">INDIRECT($B99&amp;"!"&amp;$B$2&amp;H$2)</f>
        <v>Neutral</v>
      </c>
      <c r="I99" s="28" t="str" cm="1">
        <f t="array" aca="1" ref="I99" ca="1">INDIRECT($B99&amp;"!"&amp;$B$2&amp;I$2)</f>
        <v>Neutral</v>
      </c>
      <c r="J99" s="28" t="str" cm="1">
        <f t="array" aca="1" ref="J99" ca="1">INDIRECT($B99&amp;"!"&amp;$B$2&amp;J$2)</f>
        <v>Neutral</v>
      </c>
      <c r="K99" s="28" t="str" cm="1">
        <f t="array" aca="1" ref="K99" ca="1">INDIRECT($B99&amp;"!"&amp;$B$2&amp;K$2)</f>
        <v>Minor Positive</v>
      </c>
      <c r="L99" s="28" t="str" cm="1">
        <f t="array" aca="1" ref="L99" ca="1">INDIRECT($B99&amp;"!"&amp;$B$2&amp;L$2)</f>
        <v>Minor Positive</v>
      </c>
      <c r="M99" s="28" t="str" cm="1">
        <f t="array" aca="1" ref="M99" ca="1">INDIRECT($B99&amp;"!"&amp;$B$2&amp;M$2)</f>
        <v>Neutral</v>
      </c>
      <c r="N99" s="28" t="str" cm="1">
        <f t="array" aca="1" ref="N99" ca="1">INDIRECT($B99&amp;"!"&amp;$B$2&amp;N$2)</f>
        <v>Neutral</v>
      </c>
      <c r="O99" s="28" t="str" cm="1">
        <f t="array" aca="1" ref="O99" ca="1">INDIRECT($B99&amp;"!"&amp;$B$2&amp;O$2)</f>
        <v>Minor Positive</v>
      </c>
      <c r="P99" s="28" t="str" cm="1">
        <f t="array" aca="1" ref="P99" ca="1">INDIRECT($B99&amp;"!"&amp;$B$2&amp;P$2)</f>
        <v>Neutral</v>
      </c>
      <c r="Q99" s="8"/>
      <c r="S99" s="77" t="s">
        <v>237</v>
      </c>
      <c r="T99" s="32">
        <f t="shared" ca="1" si="29"/>
        <v>0</v>
      </c>
      <c r="U99" s="32" t="str">
        <f t="shared" ca="1" si="30"/>
        <v>+</v>
      </c>
      <c r="V99" s="32">
        <f t="shared" ca="1" si="31"/>
        <v>0</v>
      </c>
      <c r="W99" s="32">
        <f t="shared" ca="1" si="32"/>
        <v>0</v>
      </c>
      <c r="X99" s="32">
        <f t="shared" ca="1" si="33"/>
        <v>0</v>
      </c>
      <c r="Y99" s="32">
        <f t="shared" ca="1" si="34"/>
        <v>0</v>
      </c>
      <c r="Z99" s="32">
        <f t="shared" ca="1" si="35"/>
        <v>0</v>
      </c>
      <c r="AA99" s="32">
        <f t="shared" ca="1" si="36"/>
        <v>0</v>
      </c>
      <c r="AB99" s="32" t="str">
        <f t="shared" ca="1" si="37"/>
        <v>+</v>
      </c>
      <c r="AC99" s="32" t="str">
        <f t="shared" ca="1" si="38"/>
        <v>+</v>
      </c>
      <c r="AD99" s="32">
        <f t="shared" ca="1" si="39"/>
        <v>0</v>
      </c>
      <c r="AE99" s="32">
        <f t="shared" ca="1" si="40"/>
        <v>0</v>
      </c>
      <c r="AF99" s="32" t="str">
        <f t="shared" ca="1" si="41"/>
        <v>+</v>
      </c>
      <c r="AG99" s="32">
        <f t="shared" ca="1" si="42"/>
        <v>0</v>
      </c>
    </row>
    <row r="100" spans="1:33" hidden="1" x14ac:dyDescent="0.35">
      <c r="A100" s="124"/>
      <c r="B100" s="147" t="s">
        <v>238</v>
      </c>
      <c r="C100" s="28" t="str" cm="1">
        <f t="array" aca="1" ref="C100" ca="1">INDIRECT($B100&amp;"!"&amp;$B$2&amp;C$2)</f>
        <v>Neutral</v>
      </c>
      <c r="D100" s="28" t="str" cm="1">
        <f t="array" aca="1" ref="D100" ca="1">INDIRECT($B100&amp;"!"&amp;$B$2&amp;D$2)</f>
        <v>Neutral</v>
      </c>
      <c r="E100" s="28" t="str" cm="1">
        <f t="array" aca="1" ref="E100" ca="1">INDIRECT($B100&amp;"!"&amp;$B$2&amp;E$2)</f>
        <v>Neutral</v>
      </c>
      <c r="F100" s="28" t="str" cm="1">
        <f t="array" aca="1" ref="F100" ca="1">INDIRECT($B100&amp;"!"&amp;$B$2&amp;F$2)</f>
        <v>Neutral</v>
      </c>
      <c r="G100" s="28" t="str" cm="1">
        <f t="array" aca="1" ref="G100" ca="1">INDIRECT($B100&amp;"!"&amp;$B$2&amp;G$2)</f>
        <v>Neutral</v>
      </c>
      <c r="H100" s="28" t="str" cm="1">
        <f t="array" aca="1" ref="H100" ca="1">INDIRECT($B100&amp;"!"&amp;$B$2&amp;H$2)</f>
        <v>Neutral</v>
      </c>
      <c r="I100" s="28" t="str" cm="1">
        <f t="array" aca="1" ref="I100" ca="1">INDIRECT($B100&amp;"!"&amp;$B$2&amp;I$2)</f>
        <v>Neutral</v>
      </c>
      <c r="J100" s="28" t="str" cm="1">
        <f t="array" aca="1" ref="J100" ca="1">INDIRECT($B100&amp;"!"&amp;$B$2&amp;J$2)</f>
        <v>Neutral</v>
      </c>
      <c r="K100" s="28" t="str" cm="1">
        <f t="array" aca="1" ref="K100" ca="1">INDIRECT($B100&amp;"!"&amp;$B$2&amp;K$2)</f>
        <v>Neutral</v>
      </c>
      <c r="L100" s="28" t="str" cm="1">
        <f t="array" aca="1" ref="L100" ca="1">INDIRECT($B100&amp;"!"&amp;$B$2&amp;L$2)</f>
        <v>Neutral</v>
      </c>
      <c r="M100" s="28" t="str" cm="1">
        <f t="array" aca="1" ref="M100" ca="1">INDIRECT($B100&amp;"!"&amp;$B$2&amp;M$2)</f>
        <v>Neutral</v>
      </c>
      <c r="N100" s="28" t="str" cm="1">
        <f t="array" aca="1" ref="N100" ca="1">INDIRECT($B100&amp;"!"&amp;$B$2&amp;N$2)</f>
        <v>Minor Positive</v>
      </c>
      <c r="O100" s="28" t="str" cm="1">
        <f t="array" aca="1" ref="O100" ca="1">INDIRECT($B100&amp;"!"&amp;$B$2&amp;O$2)</f>
        <v>Neutral</v>
      </c>
      <c r="P100" s="28" t="str" cm="1">
        <f t="array" aca="1" ref="P100" ca="1">INDIRECT($B100&amp;"!"&amp;$B$2&amp;P$2)</f>
        <v>Significant Positive</v>
      </c>
      <c r="Q100" s="8"/>
      <c r="S100" s="77" t="s">
        <v>238</v>
      </c>
      <c r="T100" s="32">
        <f t="shared" ref="T100:T106" ca="1" si="43">INDEX($AJ$26:$AJ$32,MATCH(C100,$AI$26:$AI$32,0))</f>
        <v>0</v>
      </c>
      <c r="U100" s="32">
        <f t="shared" ref="U100:U106" ca="1" si="44">INDEX($AJ$26:$AJ$32,MATCH(D100,$AI$26:$AI$32,0))</f>
        <v>0</v>
      </c>
      <c r="V100" s="32">
        <f t="shared" ref="V100:V106" ca="1" si="45">INDEX($AJ$26:$AJ$32,MATCH(E100,$AI$26:$AI$32,0))</f>
        <v>0</v>
      </c>
      <c r="W100" s="32">
        <f t="shared" ref="W100:W106" ca="1" si="46">INDEX($AJ$26:$AJ$32,MATCH(F100,$AI$26:$AI$32,0))</f>
        <v>0</v>
      </c>
      <c r="X100" s="32">
        <f t="shared" ref="X100:X106" ca="1" si="47">INDEX($AJ$26:$AJ$32,MATCH(G100,$AI$26:$AI$32,0))</f>
        <v>0</v>
      </c>
      <c r="Y100" s="32">
        <f t="shared" ref="Y100:Y106" ca="1" si="48">INDEX($AJ$26:$AJ$32,MATCH(H100,$AI$26:$AI$32,0))</f>
        <v>0</v>
      </c>
      <c r="Z100" s="32">
        <f t="shared" ref="Z100:Z106" ca="1" si="49">INDEX($AJ$26:$AJ$32,MATCH(I100,$AI$26:$AI$32,0))</f>
        <v>0</v>
      </c>
      <c r="AA100" s="32">
        <f t="shared" ref="AA100:AA106" ca="1" si="50">INDEX($AJ$26:$AJ$32,MATCH(J100,$AI$26:$AI$32,0))</f>
        <v>0</v>
      </c>
      <c r="AB100" s="32">
        <f t="shared" ref="AB100:AB106" ca="1" si="51">INDEX($AJ$26:$AJ$32,MATCH(K100,$AI$26:$AI$32,0))</f>
        <v>0</v>
      </c>
      <c r="AC100" s="32">
        <f t="shared" ref="AC100:AC106" ca="1" si="52">INDEX($AJ$26:$AJ$32,MATCH(L100,$AI$26:$AI$32,0))</f>
        <v>0</v>
      </c>
      <c r="AD100" s="32">
        <f t="shared" ref="AD100:AD106" ca="1" si="53">INDEX($AJ$26:$AJ$32,MATCH(M100,$AI$26:$AI$32,0))</f>
        <v>0</v>
      </c>
      <c r="AE100" s="32" t="str">
        <f t="shared" ref="AE100:AE106" ca="1" si="54">INDEX($AJ$26:$AJ$32,MATCH(N100,$AI$26:$AI$32,0))</f>
        <v>+</v>
      </c>
      <c r="AF100" s="32">
        <f t="shared" ref="AF100:AF106" ca="1" si="55">INDEX($AJ$26:$AJ$32,MATCH(O100,$AI$26:$AI$32,0))</f>
        <v>0</v>
      </c>
      <c r="AG100" s="32" t="str">
        <f t="shared" ref="AG100:AG106" ca="1" si="56">INDEX($AJ$26:$AJ$32,MATCH(P100,$AI$26:$AI$32,0))</f>
        <v>+ +</v>
      </c>
    </row>
    <row r="101" spans="1:33" hidden="1" x14ac:dyDescent="0.35">
      <c r="A101" s="124"/>
      <c r="B101" s="147" t="s">
        <v>239</v>
      </c>
      <c r="C101" s="28" t="str" cm="1">
        <f t="array" aca="1" ref="C101" ca="1">INDIRECT($B101&amp;"!"&amp;$B$2&amp;C$2)</f>
        <v>Neutral</v>
      </c>
      <c r="D101" s="28" t="str" cm="1">
        <f t="array" aca="1" ref="D101" ca="1">INDIRECT($B101&amp;"!"&amp;$B$2&amp;D$2)</f>
        <v>Neutral</v>
      </c>
      <c r="E101" s="28" t="str" cm="1">
        <f t="array" aca="1" ref="E101" ca="1">INDIRECT($B101&amp;"!"&amp;$B$2&amp;E$2)</f>
        <v>Neutral</v>
      </c>
      <c r="F101" s="28" t="str" cm="1">
        <f t="array" aca="1" ref="F101" ca="1">INDIRECT($B101&amp;"!"&amp;$B$2&amp;F$2)</f>
        <v>Neutral</v>
      </c>
      <c r="G101" s="28" t="str" cm="1">
        <f t="array" aca="1" ref="G101" ca="1">INDIRECT($B101&amp;"!"&amp;$B$2&amp;G$2)</f>
        <v>Neutral</v>
      </c>
      <c r="H101" s="28" t="str" cm="1">
        <f t="array" aca="1" ref="H101" ca="1">INDIRECT($B101&amp;"!"&amp;$B$2&amp;H$2)</f>
        <v>Neutral</v>
      </c>
      <c r="I101" s="28" t="str" cm="1">
        <f t="array" aca="1" ref="I101" ca="1">INDIRECT($B101&amp;"!"&amp;$B$2&amp;I$2)</f>
        <v>Minor Positive</v>
      </c>
      <c r="J101" s="28" t="str" cm="1">
        <f t="array" aca="1" ref="J101" ca="1">INDIRECT($B101&amp;"!"&amp;$B$2&amp;J$2)</f>
        <v>Neutral</v>
      </c>
      <c r="K101" s="28" t="str" cm="1">
        <f t="array" aca="1" ref="K101" ca="1">INDIRECT($B101&amp;"!"&amp;$B$2&amp;K$2)</f>
        <v>Neutral</v>
      </c>
      <c r="L101" s="28" t="str" cm="1">
        <f t="array" aca="1" ref="L101" ca="1">INDIRECT($B101&amp;"!"&amp;$B$2&amp;L$2)</f>
        <v>Neutral</v>
      </c>
      <c r="M101" s="28" t="str" cm="1">
        <f t="array" aca="1" ref="M101" ca="1">INDIRECT($B101&amp;"!"&amp;$B$2&amp;M$2)</f>
        <v>Neutral</v>
      </c>
      <c r="N101" s="28" t="str" cm="1">
        <f t="array" aca="1" ref="N101" ca="1">INDIRECT($B101&amp;"!"&amp;$B$2&amp;N$2)</f>
        <v>Neutral</v>
      </c>
      <c r="O101" s="28" t="str" cm="1">
        <f t="array" aca="1" ref="O101" ca="1">INDIRECT($B101&amp;"!"&amp;$B$2&amp;O$2)</f>
        <v>Neutral</v>
      </c>
      <c r="P101" s="28" t="str" cm="1">
        <f t="array" aca="1" ref="P101" ca="1">INDIRECT($B101&amp;"!"&amp;$B$2&amp;P$2)</f>
        <v>Significant Positive</v>
      </c>
      <c r="Q101" s="8"/>
      <c r="S101" s="77" t="s">
        <v>239</v>
      </c>
      <c r="T101" s="32">
        <f t="shared" ca="1" si="43"/>
        <v>0</v>
      </c>
      <c r="U101" s="32">
        <f t="shared" ca="1" si="44"/>
        <v>0</v>
      </c>
      <c r="V101" s="32">
        <f t="shared" ca="1" si="45"/>
        <v>0</v>
      </c>
      <c r="W101" s="32">
        <f t="shared" ca="1" si="46"/>
        <v>0</v>
      </c>
      <c r="X101" s="32">
        <f t="shared" ca="1" si="47"/>
        <v>0</v>
      </c>
      <c r="Y101" s="32">
        <f t="shared" ca="1" si="48"/>
        <v>0</v>
      </c>
      <c r="Z101" s="32" t="str">
        <f t="shared" ca="1" si="49"/>
        <v>+</v>
      </c>
      <c r="AA101" s="32">
        <f t="shared" ca="1" si="50"/>
        <v>0</v>
      </c>
      <c r="AB101" s="32">
        <f t="shared" ca="1" si="51"/>
        <v>0</v>
      </c>
      <c r="AC101" s="32">
        <f t="shared" ca="1" si="52"/>
        <v>0</v>
      </c>
      <c r="AD101" s="32">
        <f t="shared" ca="1" si="53"/>
        <v>0</v>
      </c>
      <c r="AE101" s="32">
        <f t="shared" ca="1" si="54"/>
        <v>0</v>
      </c>
      <c r="AF101" s="32">
        <f t="shared" ca="1" si="55"/>
        <v>0</v>
      </c>
      <c r="AG101" s="32" t="str">
        <f t="shared" ca="1" si="56"/>
        <v>+ +</v>
      </c>
    </row>
    <row r="102" spans="1:33" hidden="1" x14ac:dyDescent="0.35">
      <c r="A102" s="124"/>
      <c r="B102" s="147" t="s">
        <v>240</v>
      </c>
      <c r="C102" s="28" t="str" cm="1">
        <f t="array" aca="1" ref="C102" ca="1">INDIRECT($B102&amp;"!"&amp;$B$2&amp;C$2)</f>
        <v>Neutral</v>
      </c>
      <c r="D102" s="28" t="str" cm="1">
        <f t="array" aca="1" ref="D102" ca="1">INDIRECT($B102&amp;"!"&amp;$B$2&amp;D$2)</f>
        <v>Neutral</v>
      </c>
      <c r="E102" s="28" t="str" cm="1">
        <f t="array" aca="1" ref="E102" ca="1">INDIRECT($B102&amp;"!"&amp;$B$2&amp;E$2)</f>
        <v>Neutral</v>
      </c>
      <c r="F102" s="28" t="str" cm="1">
        <f t="array" aca="1" ref="F102" ca="1">INDIRECT($B102&amp;"!"&amp;$B$2&amp;F$2)</f>
        <v>Neutral</v>
      </c>
      <c r="G102" s="28" t="str" cm="1">
        <f t="array" aca="1" ref="G102" ca="1">INDIRECT($B102&amp;"!"&amp;$B$2&amp;G$2)</f>
        <v>Neutral</v>
      </c>
      <c r="H102" s="28" t="str" cm="1">
        <f t="array" aca="1" ref="H102" ca="1">INDIRECT($B102&amp;"!"&amp;$B$2&amp;H$2)</f>
        <v>Neutral</v>
      </c>
      <c r="I102" s="28" t="str" cm="1">
        <f t="array" aca="1" ref="I102" ca="1">INDIRECT($B102&amp;"!"&amp;$B$2&amp;I$2)</f>
        <v>Neutral</v>
      </c>
      <c r="J102" s="28" t="str" cm="1">
        <f t="array" aca="1" ref="J102" ca="1">INDIRECT($B102&amp;"!"&amp;$B$2&amp;J$2)</f>
        <v>Neutral</v>
      </c>
      <c r="K102" s="28" t="str" cm="1">
        <f t="array" aca="1" ref="K102" ca="1">INDIRECT($B102&amp;"!"&amp;$B$2&amp;K$2)</f>
        <v>Neutral</v>
      </c>
      <c r="L102" s="28" t="str" cm="1">
        <f t="array" aca="1" ref="L102" ca="1">INDIRECT($B102&amp;"!"&amp;$B$2&amp;L$2)</f>
        <v>Neutral</v>
      </c>
      <c r="M102" s="28" t="str" cm="1">
        <f t="array" aca="1" ref="M102" ca="1">INDIRECT($B102&amp;"!"&amp;$B$2&amp;M$2)</f>
        <v>Neutral</v>
      </c>
      <c r="N102" s="28" t="str" cm="1">
        <f t="array" aca="1" ref="N102" ca="1">INDIRECT($B102&amp;"!"&amp;$B$2&amp;N$2)</f>
        <v>Neutral</v>
      </c>
      <c r="O102" s="28" t="str" cm="1">
        <f t="array" aca="1" ref="O102" ca="1">INDIRECT($B102&amp;"!"&amp;$B$2&amp;O$2)</f>
        <v>Neutral</v>
      </c>
      <c r="P102" s="28" t="str" cm="1">
        <f t="array" aca="1" ref="P102" ca="1">INDIRECT($B102&amp;"!"&amp;$B$2&amp;P$2)</f>
        <v>Significant Positive</v>
      </c>
      <c r="Q102" s="8"/>
      <c r="S102" s="77" t="s">
        <v>240</v>
      </c>
      <c r="T102" s="32">
        <f t="shared" ca="1" si="43"/>
        <v>0</v>
      </c>
      <c r="U102" s="32">
        <f t="shared" ca="1" si="44"/>
        <v>0</v>
      </c>
      <c r="V102" s="32">
        <f t="shared" ca="1" si="45"/>
        <v>0</v>
      </c>
      <c r="W102" s="32">
        <f t="shared" ca="1" si="46"/>
        <v>0</v>
      </c>
      <c r="X102" s="32">
        <f t="shared" ca="1" si="47"/>
        <v>0</v>
      </c>
      <c r="Y102" s="32">
        <f t="shared" ca="1" si="48"/>
        <v>0</v>
      </c>
      <c r="Z102" s="32">
        <f t="shared" ca="1" si="49"/>
        <v>0</v>
      </c>
      <c r="AA102" s="32">
        <f t="shared" ca="1" si="50"/>
        <v>0</v>
      </c>
      <c r="AB102" s="32">
        <f t="shared" ca="1" si="51"/>
        <v>0</v>
      </c>
      <c r="AC102" s="32">
        <f t="shared" ca="1" si="52"/>
        <v>0</v>
      </c>
      <c r="AD102" s="32">
        <f t="shared" ca="1" si="53"/>
        <v>0</v>
      </c>
      <c r="AE102" s="32">
        <f t="shared" ca="1" si="54"/>
        <v>0</v>
      </c>
      <c r="AF102" s="32">
        <f t="shared" ca="1" si="55"/>
        <v>0</v>
      </c>
      <c r="AG102" s="32" t="str">
        <f t="shared" ca="1" si="56"/>
        <v>+ +</v>
      </c>
    </row>
    <row r="103" spans="1:33" hidden="1" x14ac:dyDescent="0.35">
      <c r="A103" s="124"/>
      <c r="B103" s="147" t="s">
        <v>241</v>
      </c>
      <c r="C103" s="28" t="str" cm="1">
        <f t="array" aca="1" ref="C103" ca="1">INDIRECT($B103&amp;"!"&amp;$B$2&amp;C$2)</f>
        <v>Minor Positive</v>
      </c>
      <c r="D103" s="28" t="str" cm="1">
        <f t="array" aca="1" ref="D103" ca="1">INDIRECT($B103&amp;"!"&amp;$B$2&amp;D$2)</f>
        <v>Neutral</v>
      </c>
      <c r="E103" s="28" t="str" cm="1">
        <f t="array" aca="1" ref="E103" ca="1">INDIRECT($B103&amp;"!"&amp;$B$2&amp;E$2)</f>
        <v>Minor Positive</v>
      </c>
      <c r="F103" s="28" t="str" cm="1">
        <f t="array" aca="1" ref="F103" ca="1">INDIRECT($B103&amp;"!"&amp;$B$2&amp;F$2)</f>
        <v>Minor Positive</v>
      </c>
      <c r="G103" s="28" t="str" cm="1">
        <f t="array" aca="1" ref="G103" ca="1">INDIRECT($B103&amp;"!"&amp;$B$2&amp;G$2)</f>
        <v>Neutral</v>
      </c>
      <c r="H103" s="28" t="str" cm="1">
        <f t="array" aca="1" ref="H103" ca="1">INDIRECT($B103&amp;"!"&amp;$B$2&amp;H$2)</f>
        <v>Significant Positive</v>
      </c>
      <c r="I103" s="28" t="str" cm="1">
        <f t="array" aca="1" ref="I103" ca="1">INDIRECT($B103&amp;"!"&amp;$B$2&amp;I$2)</f>
        <v>Minor Positive</v>
      </c>
      <c r="J103" s="28" t="str" cm="1">
        <f t="array" aca="1" ref="J103" ca="1">INDIRECT($B103&amp;"!"&amp;$B$2&amp;J$2)</f>
        <v>Minor Positive</v>
      </c>
      <c r="K103" s="28" t="str" cm="1">
        <f t="array" aca="1" ref="K103" ca="1">INDIRECT($B103&amp;"!"&amp;$B$2&amp;K$2)</f>
        <v>Neutral</v>
      </c>
      <c r="L103" s="28" t="str" cm="1">
        <f t="array" aca="1" ref="L103" ca="1">INDIRECT($B103&amp;"!"&amp;$B$2&amp;L$2)</f>
        <v>Neutral</v>
      </c>
      <c r="M103" s="28" t="str" cm="1">
        <f t="array" aca="1" ref="M103" ca="1">INDIRECT($B103&amp;"!"&amp;$B$2&amp;M$2)</f>
        <v>Neutral</v>
      </c>
      <c r="N103" s="28" t="str" cm="1">
        <f t="array" aca="1" ref="N103" ca="1">INDIRECT($B103&amp;"!"&amp;$B$2&amp;N$2)</f>
        <v>Neutral</v>
      </c>
      <c r="O103" s="28" t="str" cm="1">
        <f t="array" aca="1" ref="O103" ca="1">INDIRECT($B103&amp;"!"&amp;$B$2&amp;O$2)</f>
        <v>Neutral</v>
      </c>
      <c r="P103" s="28" t="str" cm="1">
        <f t="array" aca="1" ref="P103" ca="1">INDIRECT($B103&amp;"!"&amp;$B$2&amp;P$2)</f>
        <v>Neutral</v>
      </c>
      <c r="Q103" s="8"/>
      <c r="S103" s="77" t="s">
        <v>241</v>
      </c>
      <c r="T103" s="32" t="str">
        <f t="shared" ca="1" si="43"/>
        <v>+</v>
      </c>
      <c r="U103" s="32">
        <f t="shared" ca="1" si="44"/>
        <v>0</v>
      </c>
      <c r="V103" s="32" t="str">
        <f t="shared" ca="1" si="45"/>
        <v>+</v>
      </c>
      <c r="W103" s="32" t="str">
        <f t="shared" ca="1" si="46"/>
        <v>+</v>
      </c>
      <c r="X103" s="32">
        <f t="shared" ca="1" si="47"/>
        <v>0</v>
      </c>
      <c r="Y103" s="32" t="str">
        <f t="shared" ca="1" si="48"/>
        <v>+ +</v>
      </c>
      <c r="Z103" s="32" t="str">
        <f t="shared" ca="1" si="49"/>
        <v>+</v>
      </c>
      <c r="AA103" s="32" t="str">
        <f t="shared" ca="1" si="50"/>
        <v>+</v>
      </c>
      <c r="AB103" s="32">
        <f t="shared" ca="1" si="51"/>
        <v>0</v>
      </c>
      <c r="AC103" s="32">
        <f t="shared" ca="1" si="52"/>
        <v>0</v>
      </c>
      <c r="AD103" s="32">
        <f t="shared" ca="1" si="53"/>
        <v>0</v>
      </c>
      <c r="AE103" s="32">
        <f t="shared" ca="1" si="54"/>
        <v>0</v>
      </c>
      <c r="AF103" s="32">
        <f t="shared" ca="1" si="55"/>
        <v>0</v>
      </c>
      <c r="AG103" s="32">
        <f t="shared" ca="1" si="56"/>
        <v>0</v>
      </c>
    </row>
    <row r="104" spans="1:33" hidden="1" x14ac:dyDescent="0.35">
      <c r="A104" s="124"/>
      <c r="B104" s="147" t="s">
        <v>242</v>
      </c>
      <c r="C104" s="28" t="str" cm="1">
        <f t="array" aca="1" ref="C104" ca="1">INDIRECT($B104&amp;"!"&amp;$B$2&amp;C$2)</f>
        <v>Neutral</v>
      </c>
      <c r="D104" s="28" t="str" cm="1">
        <f t="array" aca="1" ref="D104" ca="1">INDIRECT($B104&amp;"!"&amp;$B$2&amp;D$2)</f>
        <v>Neutral</v>
      </c>
      <c r="E104" s="28" t="str" cm="1">
        <f t="array" aca="1" ref="E104" ca="1">INDIRECT($B104&amp;"!"&amp;$B$2&amp;E$2)</f>
        <v>Minor Positive</v>
      </c>
      <c r="F104" s="28" t="str" cm="1">
        <f t="array" aca="1" ref="F104" ca="1">INDIRECT($B104&amp;"!"&amp;$B$2&amp;F$2)</f>
        <v>Minor Positive</v>
      </c>
      <c r="G104" s="28" t="str" cm="1">
        <f t="array" aca="1" ref="G104" ca="1">INDIRECT($B104&amp;"!"&amp;$B$2&amp;G$2)</f>
        <v>Neutral</v>
      </c>
      <c r="H104" s="28" t="str" cm="1">
        <f t="array" aca="1" ref="H104" ca="1">INDIRECT($B104&amp;"!"&amp;$B$2&amp;H$2)</f>
        <v>Significant Positive</v>
      </c>
      <c r="I104" s="28" t="str" cm="1">
        <f t="array" aca="1" ref="I104" ca="1">INDIRECT($B104&amp;"!"&amp;$B$2&amp;I$2)</f>
        <v>Minor Positive</v>
      </c>
      <c r="J104" s="28" t="str" cm="1">
        <f t="array" aca="1" ref="J104" ca="1">INDIRECT($B104&amp;"!"&amp;$B$2&amp;J$2)</f>
        <v>Minor Positive</v>
      </c>
      <c r="K104" s="28" t="str" cm="1">
        <f t="array" aca="1" ref="K104" ca="1">INDIRECT($B104&amp;"!"&amp;$B$2&amp;K$2)</f>
        <v>Neutral</v>
      </c>
      <c r="L104" s="28" t="str" cm="1">
        <f t="array" aca="1" ref="L104" ca="1">INDIRECT($B104&amp;"!"&amp;$B$2&amp;L$2)</f>
        <v>Neutral</v>
      </c>
      <c r="M104" s="28" t="str" cm="1">
        <f t="array" aca="1" ref="M104" ca="1">INDIRECT($B104&amp;"!"&amp;$B$2&amp;M$2)</f>
        <v>Neutral</v>
      </c>
      <c r="N104" s="28" t="str" cm="1">
        <f t="array" aca="1" ref="N104" ca="1">INDIRECT($B104&amp;"!"&amp;$B$2&amp;N$2)</f>
        <v>Neutral</v>
      </c>
      <c r="O104" s="28" t="str" cm="1">
        <f t="array" aca="1" ref="O104" ca="1">INDIRECT($B104&amp;"!"&amp;$B$2&amp;O$2)</f>
        <v>Neutral</v>
      </c>
      <c r="P104" s="28" t="str" cm="1">
        <f t="array" aca="1" ref="P104" ca="1">INDIRECT($B104&amp;"!"&amp;$B$2&amp;P$2)</f>
        <v>Neutral</v>
      </c>
      <c r="Q104" s="8"/>
      <c r="S104" s="77" t="s">
        <v>242</v>
      </c>
      <c r="T104" s="32">
        <f t="shared" ca="1" si="43"/>
        <v>0</v>
      </c>
      <c r="U104" s="32">
        <f t="shared" ca="1" si="44"/>
        <v>0</v>
      </c>
      <c r="V104" s="32" t="str">
        <f t="shared" ca="1" si="45"/>
        <v>+</v>
      </c>
      <c r="W104" s="32" t="str">
        <f t="shared" ca="1" si="46"/>
        <v>+</v>
      </c>
      <c r="X104" s="32">
        <f t="shared" ca="1" si="47"/>
        <v>0</v>
      </c>
      <c r="Y104" s="32" t="str">
        <f t="shared" ca="1" si="48"/>
        <v>+ +</v>
      </c>
      <c r="Z104" s="32" t="str">
        <f t="shared" ca="1" si="49"/>
        <v>+</v>
      </c>
      <c r="AA104" s="32" t="str">
        <f t="shared" ca="1" si="50"/>
        <v>+</v>
      </c>
      <c r="AB104" s="32">
        <f t="shared" ca="1" si="51"/>
        <v>0</v>
      </c>
      <c r="AC104" s="32">
        <f t="shared" ca="1" si="52"/>
        <v>0</v>
      </c>
      <c r="AD104" s="32">
        <f t="shared" ca="1" si="53"/>
        <v>0</v>
      </c>
      <c r="AE104" s="32">
        <f t="shared" ca="1" si="54"/>
        <v>0</v>
      </c>
      <c r="AF104" s="32">
        <f t="shared" ca="1" si="55"/>
        <v>0</v>
      </c>
      <c r="AG104" s="32">
        <f t="shared" ca="1" si="56"/>
        <v>0</v>
      </c>
    </row>
    <row r="105" spans="1:33" hidden="1" x14ac:dyDescent="0.35">
      <c r="A105" s="124"/>
      <c r="B105" s="147" t="s">
        <v>243</v>
      </c>
      <c r="C105" s="28" t="str" cm="1">
        <f t="array" aca="1" ref="C105" ca="1">INDIRECT($B105&amp;"!"&amp;$B$2&amp;C$2)</f>
        <v>Neutral</v>
      </c>
      <c r="D105" s="28" t="str" cm="1">
        <f t="array" aca="1" ref="D105" ca="1">INDIRECT($B105&amp;"!"&amp;$B$2&amp;D$2)</f>
        <v>Neutral</v>
      </c>
      <c r="E105" s="28" t="str" cm="1">
        <f t="array" aca="1" ref="E105" ca="1">INDIRECT($B105&amp;"!"&amp;$B$2&amp;E$2)</f>
        <v>Minor Positive</v>
      </c>
      <c r="F105" s="28" t="str" cm="1">
        <f t="array" aca="1" ref="F105" ca="1">INDIRECT($B105&amp;"!"&amp;$B$2&amp;F$2)</f>
        <v>Minor Positive</v>
      </c>
      <c r="G105" s="28" t="str" cm="1">
        <f t="array" aca="1" ref="G105" ca="1">INDIRECT($B105&amp;"!"&amp;$B$2&amp;G$2)</f>
        <v>Neutral</v>
      </c>
      <c r="H105" s="28" t="str" cm="1">
        <f t="array" aca="1" ref="H105" ca="1">INDIRECT($B105&amp;"!"&amp;$B$2&amp;H$2)</f>
        <v>Significant Positive</v>
      </c>
      <c r="I105" s="28" t="str" cm="1">
        <f t="array" aca="1" ref="I105" ca="1">INDIRECT($B105&amp;"!"&amp;$B$2&amp;I$2)</f>
        <v>Minor Positive</v>
      </c>
      <c r="J105" s="28" t="str" cm="1">
        <f t="array" aca="1" ref="J105" ca="1">INDIRECT($B105&amp;"!"&amp;$B$2&amp;J$2)</f>
        <v>Minor Positive</v>
      </c>
      <c r="K105" s="28" t="str" cm="1">
        <f t="array" aca="1" ref="K105" ca="1">INDIRECT($B105&amp;"!"&amp;$B$2&amp;K$2)</f>
        <v>Minor Positive</v>
      </c>
      <c r="L105" s="28" t="str" cm="1">
        <f t="array" aca="1" ref="L105" ca="1">INDIRECT($B105&amp;"!"&amp;$B$2&amp;L$2)</f>
        <v>Neutral</v>
      </c>
      <c r="M105" s="28" t="str" cm="1">
        <f t="array" aca="1" ref="M105" ca="1">INDIRECT($B105&amp;"!"&amp;$B$2&amp;M$2)</f>
        <v>Neutral</v>
      </c>
      <c r="N105" s="28" t="str" cm="1">
        <f t="array" aca="1" ref="N105" ca="1">INDIRECT($B105&amp;"!"&amp;$B$2&amp;N$2)</f>
        <v>Minor Positive</v>
      </c>
      <c r="O105" s="28" t="str" cm="1">
        <f t="array" aca="1" ref="O105" ca="1">INDIRECT($B105&amp;"!"&amp;$B$2&amp;O$2)</f>
        <v>Neutral</v>
      </c>
      <c r="P105" s="28" t="str" cm="1">
        <f t="array" aca="1" ref="P105" ca="1">INDIRECT($B105&amp;"!"&amp;$B$2&amp;P$2)</f>
        <v>Neutral</v>
      </c>
      <c r="Q105" s="8"/>
      <c r="R105" s="5"/>
      <c r="S105" s="77" t="s">
        <v>243</v>
      </c>
      <c r="T105" s="32">
        <f t="shared" ca="1" si="43"/>
        <v>0</v>
      </c>
      <c r="U105" s="32">
        <f t="shared" ca="1" si="44"/>
        <v>0</v>
      </c>
      <c r="V105" s="32" t="str">
        <f t="shared" ca="1" si="45"/>
        <v>+</v>
      </c>
      <c r="W105" s="32" t="str">
        <f t="shared" ca="1" si="46"/>
        <v>+</v>
      </c>
      <c r="X105" s="32">
        <f t="shared" ca="1" si="47"/>
        <v>0</v>
      </c>
      <c r="Y105" s="32" t="str">
        <f t="shared" ca="1" si="48"/>
        <v>+ +</v>
      </c>
      <c r="Z105" s="32" t="str">
        <f t="shared" ca="1" si="49"/>
        <v>+</v>
      </c>
      <c r="AA105" s="32" t="str">
        <f t="shared" ca="1" si="50"/>
        <v>+</v>
      </c>
      <c r="AB105" s="32" t="str">
        <f t="shared" ca="1" si="51"/>
        <v>+</v>
      </c>
      <c r="AC105" s="32">
        <f t="shared" ca="1" si="52"/>
        <v>0</v>
      </c>
      <c r="AD105" s="32">
        <f t="shared" ca="1" si="53"/>
        <v>0</v>
      </c>
      <c r="AE105" s="32" t="str">
        <f t="shared" ca="1" si="54"/>
        <v>+</v>
      </c>
      <c r="AF105" s="32">
        <f t="shared" ca="1" si="55"/>
        <v>0</v>
      </c>
      <c r="AG105" s="32">
        <f t="shared" ca="1" si="56"/>
        <v>0</v>
      </c>
    </row>
    <row r="106" spans="1:33" hidden="1" x14ac:dyDescent="0.35">
      <c r="A106" s="124"/>
      <c r="B106" s="147" t="s">
        <v>244</v>
      </c>
      <c r="C106" s="28" t="str" cm="1">
        <f t="array" aca="1" ref="C106" ca="1">INDIRECT($B106&amp;"!"&amp;$B$2&amp;C$2)</f>
        <v>Neutral</v>
      </c>
      <c r="D106" s="28" t="str" cm="1">
        <f t="array" aca="1" ref="D106" ca="1">INDIRECT($B106&amp;"!"&amp;$B$2&amp;D$2)</f>
        <v>Neutral</v>
      </c>
      <c r="E106" s="28" t="str" cm="1">
        <f t="array" aca="1" ref="E106" ca="1">INDIRECT($B106&amp;"!"&amp;$B$2&amp;E$2)</f>
        <v>Neutral</v>
      </c>
      <c r="F106" s="28" t="str" cm="1">
        <f t="array" aca="1" ref="F106" ca="1">INDIRECT($B106&amp;"!"&amp;$B$2&amp;F$2)</f>
        <v>Minor Positive</v>
      </c>
      <c r="G106" s="28" t="str" cm="1">
        <f t="array" aca="1" ref="G106" ca="1">INDIRECT($B106&amp;"!"&amp;$B$2&amp;G$2)</f>
        <v>Neutral</v>
      </c>
      <c r="H106" s="28" t="str" cm="1">
        <f t="array" aca="1" ref="H106" ca="1">INDIRECT($B106&amp;"!"&amp;$B$2&amp;H$2)</f>
        <v>Minor Positive</v>
      </c>
      <c r="I106" s="28" t="str" cm="1">
        <f t="array" aca="1" ref="I106" ca="1">INDIRECT($B106&amp;"!"&amp;$B$2&amp;I$2)</f>
        <v>Minor Positive</v>
      </c>
      <c r="J106" s="28" t="str" cm="1">
        <f t="array" aca="1" ref="J106" ca="1">INDIRECT($B106&amp;"!"&amp;$B$2&amp;J$2)</f>
        <v>Minor Positive</v>
      </c>
      <c r="K106" s="28" t="str" cm="1">
        <f t="array" aca="1" ref="K106" ca="1">INDIRECT($B106&amp;"!"&amp;$B$2&amp;K$2)</f>
        <v>Neutral</v>
      </c>
      <c r="L106" s="28" t="str" cm="1">
        <f t="array" aca="1" ref="L106" ca="1">INDIRECT($B106&amp;"!"&amp;$B$2&amp;L$2)</f>
        <v>Neutral</v>
      </c>
      <c r="M106" s="28" t="str" cm="1">
        <f t="array" aca="1" ref="M106" ca="1">INDIRECT($B106&amp;"!"&amp;$B$2&amp;M$2)</f>
        <v>Neutral</v>
      </c>
      <c r="N106" s="28" t="str" cm="1">
        <f t="array" aca="1" ref="N106" ca="1">INDIRECT($B106&amp;"!"&amp;$B$2&amp;N$2)</f>
        <v>Neutral</v>
      </c>
      <c r="O106" s="28" t="str" cm="1">
        <f t="array" aca="1" ref="O106" ca="1">INDIRECT($B106&amp;"!"&amp;$B$2&amp;O$2)</f>
        <v>Neutral</v>
      </c>
      <c r="P106" s="28" t="str" cm="1">
        <f t="array" aca="1" ref="P106" ca="1">INDIRECT($B106&amp;"!"&amp;$B$2&amp;P$2)</f>
        <v>Neutral</v>
      </c>
      <c r="Q106" s="8"/>
      <c r="S106" s="77" t="s">
        <v>244</v>
      </c>
      <c r="T106" s="32">
        <f t="shared" ca="1" si="43"/>
        <v>0</v>
      </c>
      <c r="U106" s="32">
        <f t="shared" ca="1" si="44"/>
        <v>0</v>
      </c>
      <c r="V106" s="32">
        <f t="shared" ca="1" si="45"/>
        <v>0</v>
      </c>
      <c r="W106" s="32" t="str">
        <f t="shared" ca="1" si="46"/>
        <v>+</v>
      </c>
      <c r="X106" s="32">
        <f t="shared" ca="1" si="47"/>
        <v>0</v>
      </c>
      <c r="Y106" s="32" t="str">
        <f t="shared" ca="1" si="48"/>
        <v>+</v>
      </c>
      <c r="Z106" s="32" t="str">
        <f t="shared" ca="1" si="49"/>
        <v>+</v>
      </c>
      <c r="AA106" s="32" t="str">
        <f t="shared" ca="1" si="50"/>
        <v>+</v>
      </c>
      <c r="AB106" s="32">
        <f t="shared" ca="1" si="51"/>
        <v>0</v>
      </c>
      <c r="AC106" s="32">
        <f t="shared" ca="1" si="52"/>
        <v>0</v>
      </c>
      <c r="AD106" s="32">
        <f t="shared" ca="1" si="53"/>
        <v>0</v>
      </c>
      <c r="AE106" s="32">
        <f t="shared" ca="1" si="54"/>
        <v>0</v>
      </c>
      <c r="AF106" s="32">
        <f t="shared" ca="1" si="55"/>
        <v>0</v>
      </c>
      <c r="AG106" s="32">
        <f t="shared" ca="1" si="56"/>
        <v>0</v>
      </c>
    </row>
    <row r="107" spans="1:33" x14ac:dyDescent="0.35">
      <c r="A107" s="182"/>
    </row>
    <row r="109" spans="1:33" x14ac:dyDescent="0.35">
      <c r="A109" s="182"/>
      <c r="Q109" s="8"/>
    </row>
    <row r="112" spans="1:33" ht="13" customHeight="1" x14ac:dyDescent="0.35"/>
  </sheetData>
  <sheetProtection algorithmName="SHA-512" hashValue="SUjOUlZUV3dOeyoDPxRmcIsdxskhGT/+1CpPQoX11feAxbA3eVVKr3kg2Zhn1RDZWezAvaR6kjC+06+PZZN4Ew==" saltValue="ronR63tuBplHVXqZXG2xcw==" spinCount="100000" sheet="1" objects="1" scenarios="1"/>
  <autoFilter ref="A3:AJ120" xr:uid="{40F80338-5609-41E5-99F3-B767C7ACD5CC}">
    <sortState xmlns:xlrd2="http://schemas.microsoft.com/office/spreadsheetml/2017/richdata2" ref="A7:AJ16">
      <sortCondition ref="S3:S120"/>
    </sortState>
  </autoFilter>
  <phoneticPr fontId="7" type="noConversion"/>
  <conditionalFormatting sqref="C4:Q106 R15 Q109">
    <cfRule type="containsText" dxfId="5242" priority="36" operator="containsText" text="Significant Negative">
      <formula>NOT(ISERROR(SEARCH("Significant Negative",C4)))</formula>
    </cfRule>
    <cfRule type="containsText" dxfId="5241" priority="37" operator="containsText" text="Minor Negative">
      <formula>NOT(ISERROR(SEARCH("Minor Negative",C4)))</formula>
    </cfRule>
    <cfRule type="containsText" dxfId="5240" priority="38" operator="containsText" text="Neutral">
      <formula>NOT(ISERROR(SEARCH("Neutral",C4)))</formula>
    </cfRule>
    <cfRule type="containsText" dxfId="5239" priority="39" operator="containsText" text="Minor Positive">
      <formula>NOT(ISERROR(SEARCH("Minor Positive",C4)))</formula>
    </cfRule>
    <cfRule type="containsText" dxfId="5238" priority="40" operator="containsText" text="Significant Positive">
      <formula>NOT(ISERROR(SEARCH("Significant Positive",C4)))</formula>
    </cfRule>
  </conditionalFormatting>
  <pageMargins left="0.7" right="0.7" top="0.75" bottom="0.75" header="0.3" footer="0.3"/>
  <pageSetup orientation="portrait" horizontalDpi="4294967293" verticalDpi="4294967293" r:id="rId1"/>
  <extLst>
    <ext xmlns:x14="http://schemas.microsoft.com/office/spreadsheetml/2009/9/main" uri="{78C0D931-6437-407d-A8EE-F0AAD7539E65}">
      <x14:conditionalFormattings>
        <x14:conditionalFormatting xmlns:xm="http://schemas.microsoft.com/office/excel/2006/main">
          <x14:cfRule type="containsText" priority="724" operator="containsText" id="{19122481-1154-41A8-9EFD-597E88513B07}">
            <xm:f>NOT(ISERROR(SEARCH($AJ$32,R4)))</xm:f>
            <xm:f>$AJ$32</xm:f>
            <x14:dxf>
              <fill>
                <patternFill>
                  <bgColor rgb="FFC00000"/>
                </patternFill>
              </fill>
            </x14:dxf>
          </x14:cfRule>
          <x14:cfRule type="containsText" priority="725" operator="containsText" id="{CAE8273B-A1D6-4368-9B8B-B73E02CD9FE8}">
            <xm:f>NOT(ISERROR(SEARCH($AJ$31,R4)))</xm:f>
            <xm:f>$AJ$31</xm:f>
            <x14:dxf>
              <fill>
                <patternFill>
                  <bgColor rgb="FFFFC000"/>
                </patternFill>
              </fill>
            </x14:dxf>
          </x14:cfRule>
          <x14:cfRule type="containsText" priority="726" operator="containsText" id="{7EDCA51F-9301-4ABD-8E24-74048B3248B1}">
            <xm:f>NOT(ISERROR(SEARCH($AJ$28,R4)))</xm:f>
            <xm:f>$AJ$28</xm:f>
            <x14:dxf>
              <fill>
                <patternFill>
                  <bgColor theme="7" tint="0.79998168889431442"/>
                </patternFill>
              </fill>
            </x14:dxf>
          </x14:cfRule>
          <x14:cfRule type="containsText" priority="727" operator="containsText" id="{D8B3308B-52D1-4C88-9E76-6DA4B1E4D8D1}">
            <xm:f>NOT(ISERROR(SEARCH($AJ$26,R4)))</xm:f>
            <xm:f>$AJ$26</xm:f>
            <x14:dxf>
              <fill>
                <patternFill>
                  <bgColor rgb="FF00B050"/>
                </patternFill>
              </fill>
            </x14:dxf>
          </x14:cfRule>
          <x14:cfRule type="containsText" priority="728" operator="containsText" id="{C1290CB3-EAB5-4D68-A6C0-BA7406198517}">
            <xm:f>NOT(ISERROR(SEARCH($AJ$27,R4)))</xm:f>
            <xm:f>$AJ$27</xm:f>
            <x14:dxf>
              <fill>
                <patternFill>
                  <bgColor rgb="FF92D050"/>
                </patternFill>
              </fill>
            </x14:dxf>
          </x14:cfRule>
          <xm:sqref>T4:AG106 R24:R59</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C0797-1BA2-4605-863B-9EB7C203ECAD}">
  <sheetPr codeName="Sheet135">
    <tabColor theme="4" tint="0.79998168889431442"/>
  </sheetPr>
  <dimension ref="A1:V98"/>
  <sheetViews>
    <sheetView zoomScale="90" zoomScaleNormal="90" workbookViewId="0">
      <pane xSplit="4" ySplit="7" topLeftCell="K51" activePane="bottomRight" state="frozen"/>
      <selection pane="topRight" activeCell="D33" sqref="D33"/>
      <selection pane="bottomLeft" activeCell="D33" sqref="D33"/>
      <selection pane="bottomRight" activeCell="D33" sqref="D33"/>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843</v>
      </c>
      <c r="D1" s="263"/>
      <c r="E1" s="263"/>
      <c r="F1" s="264"/>
      <c r="G1" s="16"/>
      <c r="I1" s="7"/>
      <c r="J1" s="7"/>
      <c r="K1" s="7"/>
    </row>
    <row r="2" spans="1:22" x14ac:dyDescent="0.35">
      <c r="A2" s="74" t="s">
        <v>29</v>
      </c>
      <c r="B2" s="9"/>
      <c r="C2" s="263" t="s">
        <v>658</v>
      </c>
      <c r="D2" s="263"/>
      <c r="E2" s="263"/>
      <c r="F2" s="264"/>
      <c r="I2" s="8"/>
      <c r="J2" s="8"/>
      <c r="K2" s="8"/>
    </row>
    <row r="3" spans="1:22" ht="41.25" customHeight="1" x14ac:dyDescent="0.35">
      <c r="A3" s="75" t="s">
        <v>30</v>
      </c>
      <c r="B3" s="4"/>
      <c r="C3" s="263" t="s">
        <v>844</v>
      </c>
      <c r="D3" s="263"/>
      <c r="E3" s="263"/>
      <c r="F3" s="264"/>
      <c r="I3" s="8"/>
      <c r="J3" s="8"/>
      <c r="K3" s="8"/>
    </row>
    <row r="4" spans="1:22" ht="17.25" customHeight="1" x14ac:dyDescent="0.35">
      <c r="A4" s="75" t="s">
        <v>31</v>
      </c>
      <c r="B4" s="17"/>
      <c r="C4" s="229" t="s">
        <v>530</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47"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661</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c r="F10" s="326"/>
      <c r="G10" s="326"/>
      <c r="H10" s="326"/>
      <c r="I10" s="326"/>
      <c r="J10" s="298"/>
      <c r="K10" s="236"/>
      <c r="L10" s="298"/>
      <c r="M10" s="298"/>
      <c r="N10" s="340"/>
      <c r="R10" s="12"/>
      <c r="S10" s="12"/>
      <c r="T10" s="12"/>
    </row>
    <row r="11" spans="1:22" x14ac:dyDescent="0.35">
      <c r="A11" s="317"/>
      <c r="B11" s="328"/>
      <c r="C11" s="24" t="s">
        <v>324</v>
      </c>
      <c r="D11" s="24" t="s">
        <v>254</v>
      </c>
      <c r="E11" s="326"/>
      <c r="F11" s="326"/>
      <c r="G11" s="326"/>
      <c r="H11" s="326"/>
      <c r="I11" s="326"/>
      <c r="J11" s="298"/>
      <c r="K11" s="236"/>
      <c r="L11" s="298"/>
      <c r="M11" s="298"/>
      <c r="N11" s="340"/>
      <c r="R11" s="12"/>
      <c r="S11" s="12"/>
      <c r="T11" s="12"/>
    </row>
    <row r="12" spans="1:22" x14ac:dyDescent="0.35">
      <c r="A12" s="317"/>
      <c r="B12" s="328"/>
      <c r="C12" s="24" t="s">
        <v>325</v>
      </c>
      <c r="D12" s="24" t="s">
        <v>254</v>
      </c>
      <c r="E12" s="326"/>
      <c r="F12" s="326"/>
      <c r="G12" s="326"/>
      <c r="H12" s="326"/>
      <c r="I12" s="326"/>
      <c r="J12" s="298"/>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x14ac:dyDescent="0.35">
      <c r="A14" s="317"/>
      <c r="B14" s="328"/>
      <c r="C14" s="24" t="s">
        <v>327</v>
      </c>
      <c r="D14" s="24" t="s">
        <v>254</v>
      </c>
      <c r="E14" s="326"/>
      <c r="F14" s="326"/>
      <c r="G14" s="326"/>
      <c r="H14" s="326"/>
      <c r="I14" s="326"/>
      <c r="J14" s="298"/>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254</v>
      </c>
      <c r="E16" s="326"/>
      <c r="F16" s="326"/>
      <c r="G16" s="326"/>
      <c r="H16" s="326"/>
      <c r="I16" s="326"/>
      <c r="J16" s="298"/>
      <c r="K16" s="236"/>
      <c r="L16" s="298"/>
      <c r="M16" s="298"/>
      <c r="N16" s="340"/>
      <c r="R16" s="12"/>
      <c r="S16" s="12"/>
      <c r="T16" s="12"/>
    </row>
    <row r="17" spans="1:22" ht="15" thickBot="1" x14ac:dyDescent="0.4">
      <c r="A17" s="322"/>
      <c r="B17" s="396"/>
      <c r="C17" s="88" t="s">
        <v>330</v>
      </c>
      <c r="D17" s="88" t="s">
        <v>254</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661</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254</v>
      </c>
      <c r="E19" s="299"/>
      <c r="F19" s="299"/>
      <c r="G19" s="299"/>
      <c r="H19" s="299"/>
      <c r="I19" s="299"/>
      <c r="J19" s="299"/>
      <c r="K19" s="301"/>
      <c r="L19" s="299"/>
      <c r="M19" s="299"/>
      <c r="N19" s="380"/>
      <c r="R19" s="12"/>
      <c r="S19" s="12"/>
      <c r="T19" s="12"/>
    </row>
    <row r="20" spans="1:22" ht="72.5" x14ac:dyDescent="0.35">
      <c r="A20" s="316" t="s">
        <v>334</v>
      </c>
      <c r="B20" s="307" t="s">
        <v>118</v>
      </c>
      <c r="C20" s="79" t="s">
        <v>335</v>
      </c>
      <c r="D20" s="86" t="s">
        <v>254</v>
      </c>
      <c r="E20" s="310" t="s">
        <v>101</v>
      </c>
      <c r="F20" s="310" t="s">
        <v>101</v>
      </c>
      <c r="G20" s="310" t="s">
        <v>101</v>
      </c>
      <c r="H20" s="310" t="s">
        <v>101</v>
      </c>
      <c r="I20" s="310" t="s">
        <v>101</v>
      </c>
      <c r="J20" s="310" t="s">
        <v>159</v>
      </c>
      <c r="K20" s="319" t="s">
        <v>661</v>
      </c>
      <c r="L20" s="310" t="s">
        <v>254</v>
      </c>
      <c r="M20" s="319"/>
      <c r="N20" s="374" t="s">
        <v>845</v>
      </c>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xml:space="preserve">IIA3:The policy should make it clearer that quality improvements would be sought to remaining amenity space. 
</v>
      </c>
    </row>
    <row r="21" spans="1:22" x14ac:dyDescent="0.35">
      <c r="A21" s="317"/>
      <c r="B21" s="308"/>
      <c r="C21" s="3" t="s">
        <v>336</v>
      </c>
      <c r="D21" s="24" t="s">
        <v>254</v>
      </c>
      <c r="E21" s="298"/>
      <c r="F21" s="298"/>
      <c r="G21" s="298"/>
      <c r="H21" s="298"/>
      <c r="I21" s="298"/>
      <c r="J21" s="298"/>
      <c r="K21" s="236"/>
      <c r="L21" s="298"/>
      <c r="M21" s="236"/>
      <c r="N21" s="375"/>
      <c r="R21" s="12"/>
      <c r="S21" s="12"/>
      <c r="T21" s="12"/>
    </row>
    <row r="22" spans="1:22" ht="14.5" customHeight="1" x14ac:dyDescent="0.35">
      <c r="A22" s="317"/>
      <c r="B22" s="308"/>
      <c r="C22" s="3" t="s">
        <v>337</v>
      </c>
      <c r="D22" s="24" t="s">
        <v>254</v>
      </c>
      <c r="E22" s="298"/>
      <c r="F22" s="298"/>
      <c r="G22" s="298"/>
      <c r="H22" s="298"/>
      <c r="I22" s="298"/>
      <c r="J22" s="298"/>
      <c r="K22" s="236"/>
      <c r="L22" s="298"/>
      <c r="M22" s="236"/>
      <c r="N22" s="375"/>
      <c r="R22" s="12"/>
      <c r="S22" s="12"/>
      <c r="T22" s="12"/>
    </row>
    <row r="23" spans="1:22" x14ac:dyDescent="0.35">
      <c r="A23" s="317"/>
      <c r="B23" s="308"/>
      <c r="C23" s="3" t="s">
        <v>338</v>
      </c>
      <c r="D23" s="24" t="s">
        <v>254</v>
      </c>
      <c r="E23" s="298"/>
      <c r="F23" s="298"/>
      <c r="G23" s="298"/>
      <c r="H23" s="298"/>
      <c r="I23" s="298"/>
      <c r="J23" s="298"/>
      <c r="K23" s="236"/>
      <c r="L23" s="298"/>
      <c r="M23" s="236"/>
      <c r="N23" s="375"/>
      <c r="R23" s="12"/>
      <c r="S23" s="12"/>
      <c r="T23" s="12"/>
    </row>
    <row r="24" spans="1:22" ht="14.5" customHeight="1" x14ac:dyDescent="0.35">
      <c r="A24" s="317"/>
      <c r="B24" s="308"/>
      <c r="C24" s="3" t="s">
        <v>339</v>
      </c>
      <c r="D24" s="24" t="s">
        <v>254</v>
      </c>
      <c r="E24" s="298"/>
      <c r="F24" s="298"/>
      <c r="G24" s="298"/>
      <c r="H24" s="298"/>
      <c r="I24" s="298"/>
      <c r="J24" s="298"/>
      <c r="K24" s="236"/>
      <c r="L24" s="298"/>
      <c r="M24" s="236"/>
      <c r="N24" s="375"/>
      <c r="R24" s="12"/>
      <c r="S24" s="12"/>
      <c r="T24" s="12"/>
    </row>
    <row r="25" spans="1:22" ht="29" x14ac:dyDescent="0.35">
      <c r="A25" s="317"/>
      <c r="B25" s="308"/>
      <c r="C25" s="3" t="s">
        <v>340</v>
      </c>
      <c r="D25" s="24" t="s">
        <v>254</v>
      </c>
      <c r="E25" s="298"/>
      <c r="F25" s="298"/>
      <c r="G25" s="298"/>
      <c r="H25" s="298"/>
      <c r="I25" s="298"/>
      <c r="J25" s="298"/>
      <c r="K25" s="236"/>
      <c r="L25" s="298"/>
      <c r="M25" s="236"/>
      <c r="N25" s="375"/>
      <c r="R25" s="12"/>
      <c r="S25" s="12"/>
      <c r="T25" s="12"/>
    </row>
    <row r="26" spans="1:22" ht="14.5" customHeight="1" x14ac:dyDescent="0.35">
      <c r="A26" s="317"/>
      <c r="B26" s="308"/>
      <c r="C26" s="3" t="s">
        <v>341</v>
      </c>
      <c r="D26" s="24" t="s">
        <v>254</v>
      </c>
      <c r="E26" s="298"/>
      <c r="F26" s="298"/>
      <c r="G26" s="298"/>
      <c r="H26" s="298"/>
      <c r="I26" s="298"/>
      <c r="J26" s="298"/>
      <c r="K26" s="236"/>
      <c r="L26" s="298"/>
      <c r="M26" s="236"/>
      <c r="N26" s="375"/>
      <c r="R26" s="12"/>
      <c r="S26" s="12"/>
      <c r="T26" s="12"/>
    </row>
    <row r="27" spans="1:22" ht="51.65" customHeight="1" thickBot="1" x14ac:dyDescent="0.4">
      <c r="A27" s="322"/>
      <c r="B27" s="309"/>
      <c r="C27" s="80" t="s">
        <v>342</v>
      </c>
      <c r="D27" s="88" t="s">
        <v>254</v>
      </c>
      <c r="E27" s="299"/>
      <c r="F27" s="299"/>
      <c r="G27" s="299"/>
      <c r="H27" s="299"/>
      <c r="I27" s="299"/>
      <c r="J27" s="299"/>
      <c r="K27" s="301"/>
      <c r="L27" s="299"/>
      <c r="M27" s="301"/>
      <c r="N27" s="376"/>
      <c r="R27" s="12"/>
      <c r="S27" s="12"/>
      <c r="T27" s="12"/>
    </row>
    <row r="28" spans="1:22" ht="29" x14ac:dyDescent="0.35">
      <c r="A28" s="316" t="s">
        <v>343</v>
      </c>
      <c r="B28" s="307" t="s">
        <v>119</v>
      </c>
      <c r="C28" s="85" t="s">
        <v>344</v>
      </c>
      <c r="D28" s="79" t="s">
        <v>250</v>
      </c>
      <c r="E28" s="310" t="s">
        <v>418</v>
      </c>
      <c r="F28" s="310" t="s">
        <v>441</v>
      </c>
      <c r="G28" s="310" t="s">
        <v>420</v>
      </c>
      <c r="H28" s="310" t="s">
        <v>477</v>
      </c>
      <c r="I28" s="310" t="s">
        <v>422</v>
      </c>
      <c r="J28" s="310" t="s">
        <v>502</v>
      </c>
      <c r="K28" s="319" t="s">
        <v>846</v>
      </c>
      <c r="L28" s="310" t="s">
        <v>254</v>
      </c>
      <c r="M28" s="319"/>
      <c r="N28" s="379"/>
      <c r="R28" s="12" t="str">
        <f>IF(OR(J28='Drop downs'!$G$7,J28='Drop downs'!$G$5), B28&amp;": "&amp;K28&amp;CHAR(10),"")</f>
        <v/>
      </c>
      <c r="S28" s="12" t="str">
        <f>IF(J28='Drop downs'!$G$2,B28&amp;": "&amp;K28&amp;"
"," ")</f>
        <v xml:space="preserve">IIA4: The purpose of estate regeneration is usually to achieve a better living environment for residents which supports this IIA objective. This policy allows for the net loss of external amenity space through criterion H. It does not require the alternative provision or contribution to provision elsewhere, but it does require consideration to quantity and quality lost and gained as part of the proposal. Criterion K requires estate regeneration schemes to provide facilities and spaces "to enhance opportunities for social interaction, integration to support strong and inclusive communities that encourage physical activity and healthy living". Based on criterion K, an overall potential significant positive effect is identified. 
</v>
      </c>
      <c r="T28" s="12" t="str">
        <f>IF(E28='Drop downs'!$B$6,B28&amp;": "&amp;K28&amp;"","")</f>
        <v/>
      </c>
      <c r="U28" t="str">
        <f>IF(M28&gt;0,B28&amp;":"&amp;M28&amp;"
","")</f>
        <v/>
      </c>
      <c r="V28" t="str">
        <f>IF(N28&gt;0,B28&amp;":"&amp;N28&amp;"
","")</f>
        <v/>
      </c>
    </row>
    <row r="29" spans="1:22" ht="29" x14ac:dyDescent="0.35">
      <c r="A29" s="317"/>
      <c r="B29" s="308"/>
      <c r="C29" s="83" t="s">
        <v>345</v>
      </c>
      <c r="D29" s="3" t="s">
        <v>250</v>
      </c>
      <c r="E29" s="298"/>
      <c r="F29" s="298"/>
      <c r="G29" s="298"/>
      <c r="H29" s="298"/>
      <c r="I29" s="298"/>
      <c r="J29" s="298"/>
      <c r="K29" s="236"/>
      <c r="L29" s="298"/>
      <c r="M29" s="236"/>
      <c r="N29" s="381"/>
      <c r="R29" s="12"/>
      <c r="S29" s="12"/>
      <c r="T29" s="12"/>
    </row>
    <row r="30" spans="1:22" x14ac:dyDescent="0.35">
      <c r="A30" s="317"/>
      <c r="B30" s="308"/>
      <c r="C30" s="83" t="s">
        <v>346</v>
      </c>
      <c r="D30" s="3" t="s">
        <v>250</v>
      </c>
      <c r="E30" s="298"/>
      <c r="F30" s="298"/>
      <c r="G30" s="298"/>
      <c r="H30" s="298"/>
      <c r="I30" s="298"/>
      <c r="J30" s="298"/>
      <c r="K30" s="236"/>
      <c r="L30" s="298"/>
      <c r="M30" s="236"/>
      <c r="N30" s="381"/>
      <c r="R30" s="12"/>
      <c r="S30" s="12"/>
      <c r="T30" s="12"/>
    </row>
    <row r="31" spans="1:22" ht="30" customHeight="1" x14ac:dyDescent="0.35">
      <c r="A31" s="317"/>
      <c r="B31" s="308"/>
      <c r="C31" s="83" t="s">
        <v>347</v>
      </c>
      <c r="D31" s="3" t="s">
        <v>254</v>
      </c>
      <c r="E31" s="298"/>
      <c r="F31" s="298"/>
      <c r="G31" s="298"/>
      <c r="H31" s="298"/>
      <c r="I31" s="298"/>
      <c r="J31" s="298"/>
      <c r="K31" s="236"/>
      <c r="L31" s="298"/>
      <c r="M31" s="236"/>
      <c r="N31" s="381"/>
      <c r="R31" s="12"/>
      <c r="S31" s="12"/>
      <c r="T31" s="12"/>
    </row>
    <row r="32" spans="1:22" x14ac:dyDescent="0.35">
      <c r="A32" s="317"/>
      <c r="B32" s="308"/>
      <c r="C32" s="83" t="s">
        <v>348</v>
      </c>
      <c r="D32" s="3" t="s">
        <v>250</v>
      </c>
      <c r="E32" s="298"/>
      <c r="F32" s="298"/>
      <c r="G32" s="298"/>
      <c r="H32" s="298"/>
      <c r="I32" s="298"/>
      <c r="J32" s="298"/>
      <c r="K32" s="236"/>
      <c r="L32" s="298"/>
      <c r="M32" s="236"/>
      <c r="N32" s="381"/>
      <c r="R32" s="12"/>
      <c r="S32" s="12"/>
      <c r="T32" s="12"/>
    </row>
    <row r="33" spans="1:22" x14ac:dyDescent="0.35">
      <c r="A33" s="317"/>
      <c r="B33" s="308"/>
      <c r="C33" s="83" t="s">
        <v>349</v>
      </c>
      <c r="D33" s="3"/>
      <c r="E33" s="298"/>
      <c r="F33" s="298"/>
      <c r="G33" s="298"/>
      <c r="H33" s="298"/>
      <c r="I33" s="298"/>
      <c r="J33" s="298"/>
      <c r="K33" s="236"/>
      <c r="L33" s="298"/>
      <c r="M33" s="236"/>
      <c r="N33" s="381"/>
      <c r="R33" s="12"/>
      <c r="S33" s="12"/>
      <c r="T33" s="12"/>
    </row>
    <row r="34" spans="1:22" x14ac:dyDescent="0.35">
      <c r="A34" s="317"/>
      <c r="B34" s="308"/>
      <c r="C34" s="83" t="s">
        <v>350</v>
      </c>
      <c r="D34" s="3"/>
      <c r="E34" s="298"/>
      <c r="F34" s="298"/>
      <c r="G34" s="298"/>
      <c r="H34" s="298"/>
      <c r="I34" s="298"/>
      <c r="J34" s="298"/>
      <c r="K34" s="236"/>
      <c r="L34" s="298"/>
      <c r="M34" s="236"/>
      <c r="N34" s="381"/>
      <c r="R34" s="12"/>
      <c r="S34" s="12"/>
      <c r="T34" s="12"/>
    </row>
    <row r="35" spans="1:22" ht="30" customHeight="1" thickBot="1" x14ac:dyDescent="0.4">
      <c r="A35" s="322"/>
      <c r="B35" s="309"/>
      <c r="C35" s="93" t="s">
        <v>351</v>
      </c>
      <c r="D35" s="80"/>
      <c r="E35" s="299"/>
      <c r="F35" s="299"/>
      <c r="G35" s="299"/>
      <c r="H35" s="299"/>
      <c r="I35" s="299"/>
      <c r="J35" s="299"/>
      <c r="K35" s="301"/>
      <c r="L35" s="299"/>
      <c r="M35" s="301"/>
      <c r="N35" s="380"/>
      <c r="R35" s="12"/>
      <c r="S35" s="12"/>
      <c r="T35" s="12"/>
    </row>
    <row r="36" spans="1:22" ht="37.5" customHeight="1" x14ac:dyDescent="0.35">
      <c r="A36" s="316" t="s">
        <v>352</v>
      </c>
      <c r="B36" s="307" t="s">
        <v>120</v>
      </c>
      <c r="C36" s="79" t="s">
        <v>353</v>
      </c>
      <c r="D36" s="79" t="s">
        <v>250</v>
      </c>
      <c r="E36" s="310" t="s">
        <v>418</v>
      </c>
      <c r="F36" s="310" t="s">
        <v>419</v>
      </c>
      <c r="G36" s="310" t="s">
        <v>420</v>
      </c>
      <c r="H36" s="310" t="s">
        <v>421</v>
      </c>
      <c r="I36" s="310" t="s">
        <v>422</v>
      </c>
      <c r="J36" s="310" t="s">
        <v>502</v>
      </c>
      <c r="K36" s="319" t="s">
        <v>847</v>
      </c>
      <c r="L36" s="319" t="s">
        <v>254</v>
      </c>
      <c r="M36" s="319"/>
      <c r="N36" s="374"/>
      <c r="R36" s="12" t="str">
        <f>IF(OR(J36='Drop downs'!$G$7,J36='Drop downs'!$G$5), B36&amp;": "&amp;K36&amp;CHAR(10),"")</f>
        <v/>
      </c>
      <c r="S36" s="12" t="str">
        <f>IF(J36='Drop downs'!$G$2,B36&amp;": "&amp;K36&amp;"
"," ")</f>
        <v xml:space="preserve">IIA5: This policy could help to improve the design and quantity of housing available within the Borough by regenerating estates, providing affordable housing and family sized homes through the intensification of development. The quality of housing could also be improved through the regeneration of estates which are currently aged, not fit for purpose and without energy efficient heating. The policy protects the right to return for existing residents. Therefore a potential significant positive effect has been recorded. 
</v>
      </c>
      <c r="T36" s="12" t="str">
        <f>IF(E36='Drop downs'!$B$6,B36&amp;": "&amp;K36&amp;"","")</f>
        <v/>
      </c>
      <c r="U36" t="str">
        <f>IF(M36&gt;0,B36&amp;":"&amp;M36&amp;"
","")</f>
        <v/>
      </c>
      <c r="V36" t="str">
        <f>IF(N36&gt;0,B36&amp;":"&amp;N36&amp;"
","")</f>
        <v/>
      </c>
    </row>
    <row r="37" spans="1:22" ht="29" x14ac:dyDescent="0.35">
      <c r="A37" s="317"/>
      <c r="B37" s="308"/>
      <c r="C37" s="3" t="s">
        <v>354</v>
      </c>
      <c r="D37" s="3" t="s">
        <v>250</v>
      </c>
      <c r="E37" s="298"/>
      <c r="F37" s="298"/>
      <c r="G37" s="298"/>
      <c r="H37" s="298"/>
      <c r="I37" s="298"/>
      <c r="J37" s="298"/>
      <c r="K37" s="236"/>
      <c r="L37" s="236"/>
      <c r="M37" s="236"/>
      <c r="N37" s="375"/>
      <c r="R37" s="12"/>
      <c r="S37" s="12"/>
      <c r="T37" s="12"/>
    </row>
    <row r="38" spans="1:22" ht="47.25" customHeight="1" x14ac:dyDescent="0.35">
      <c r="A38" s="317"/>
      <c r="B38" s="308"/>
      <c r="C38" s="3" t="s">
        <v>355</v>
      </c>
      <c r="D38" s="3" t="s">
        <v>250</v>
      </c>
      <c r="E38" s="298"/>
      <c r="F38" s="298"/>
      <c r="G38" s="298"/>
      <c r="H38" s="298"/>
      <c r="I38" s="298"/>
      <c r="J38" s="298"/>
      <c r="K38" s="236"/>
      <c r="L38" s="236"/>
      <c r="M38" s="236"/>
      <c r="N38" s="375"/>
      <c r="R38" s="12"/>
      <c r="S38" s="12"/>
      <c r="T38" s="12"/>
    </row>
    <row r="39" spans="1:22" ht="29" x14ac:dyDescent="0.35">
      <c r="A39" s="317"/>
      <c r="B39" s="308"/>
      <c r="C39" s="3" t="s">
        <v>356</v>
      </c>
      <c r="D39" s="3" t="s">
        <v>250</v>
      </c>
      <c r="E39" s="298"/>
      <c r="F39" s="298"/>
      <c r="G39" s="298"/>
      <c r="H39" s="298"/>
      <c r="I39" s="298"/>
      <c r="J39" s="298"/>
      <c r="K39" s="236"/>
      <c r="L39" s="236"/>
      <c r="M39" s="236"/>
      <c r="N39" s="375"/>
      <c r="R39" s="12"/>
      <c r="S39" s="12"/>
      <c r="T39" s="12"/>
    </row>
    <row r="40" spans="1:22" ht="43.5" x14ac:dyDescent="0.35">
      <c r="A40" s="317"/>
      <c r="B40" s="308"/>
      <c r="C40" s="3" t="s">
        <v>357</v>
      </c>
      <c r="D40" s="3" t="s">
        <v>250</v>
      </c>
      <c r="E40" s="298"/>
      <c r="F40" s="298"/>
      <c r="G40" s="298"/>
      <c r="H40" s="298"/>
      <c r="I40" s="298"/>
      <c r="J40" s="298"/>
      <c r="K40" s="236"/>
      <c r="L40" s="236"/>
      <c r="M40" s="236"/>
      <c r="N40" s="375"/>
      <c r="R40" s="12"/>
      <c r="S40" s="12"/>
      <c r="T40" s="12"/>
    </row>
    <row r="41" spans="1:22" ht="55.5" customHeight="1" thickBot="1" x14ac:dyDescent="0.4">
      <c r="A41" s="322"/>
      <c r="B41" s="309"/>
      <c r="C41" s="80" t="s">
        <v>358</v>
      </c>
      <c r="D41" s="80" t="s">
        <v>250</v>
      </c>
      <c r="E41" s="299"/>
      <c r="F41" s="299"/>
      <c r="G41" s="299"/>
      <c r="H41" s="299"/>
      <c r="I41" s="299"/>
      <c r="J41" s="299"/>
      <c r="K41" s="301"/>
      <c r="L41" s="301"/>
      <c r="M41" s="301"/>
      <c r="N41" s="376"/>
      <c r="R41" s="12"/>
      <c r="S41" s="12"/>
      <c r="T41" s="12"/>
    </row>
    <row r="42" spans="1:22" ht="29" x14ac:dyDescent="0.35">
      <c r="A42" s="316" t="s">
        <v>359</v>
      </c>
      <c r="B42" s="307" t="s">
        <v>121</v>
      </c>
      <c r="C42" s="79" t="s">
        <v>360</v>
      </c>
      <c r="D42" s="79" t="s">
        <v>250</v>
      </c>
      <c r="E42" s="310" t="s">
        <v>418</v>
      </c>
      <c r="F42" s="310" t="s">
        <v>419</v>
      </c>
      <c r="G42" s="310" t="s">
        <v>519</v>
      </c>
      <c r="H42" s="310" t="s">
        <v>477</v>
      </c>
      <c r="I42" s="310" t="s">
        <v>422</v>
      </c>
      <c r="J42" s="310" t="s">
        <v>154</v>
      </c>
      <c r="K42" s="319" t="s">
        <v>848</v>
      </c>
      <c r="L42" s="319" t="s">
        <v>254</v>
      </c>
      <c r="M42" s="319"/>
      <c r="N42" s="374" t="s">
        <v>849</v>
      </c>
      <c r="R42" s="12" t="str">
        <f>IF(OR(J42='Drop downs'!$G$7,J42='Drop downs'!$G$5), B42&amp;": "&amp;K42&amp;CHAR(10),"")</f>
        <v/>
      </c>
      <c r="S42" s="12" t="str">
        <f>IF(J42='Drop downs'!$G$2,B42&amp;": "&amp;K42&amp;"
"," ")</f>
        <v xml:space="preserve">IIA6: Criterion J of Policy HO5 requires future regeneration schemes to ensure there is good access to the site for cyclist and pedestrians, as well as links to public transport. These should help to ensure future residents utilise sustainable travel modes wherever possible
</v>
      </c>
      <c r="T42" s="12" t="str">
        <f>IF(E42='Drop downs'!$B$6,B42&amp;": "&amp;K42&amp;"","")</f>
        <v/>
      </c>
      <c r="U42" t="str">
        <f>IF(M42&gt;0,B42&amp;":"&amp;M42&amp;"
","")</f>
        <v/>
      </c>
      <c r="V42" t="str">
        <f>IF(N42&gt;0,B42&amp;":"&amp;N42&amp;"
","")</f>
        <v xml:space="preserve">IIA6:The addition of ensuring public transport access through the developments as a consideration could further enhance the positive effect identified. E.g. are there bus stops within/on the outskirts of the development. 
</v>
      </c>
    </row>
    <row r="43" spans="1:22" ht="30" customHeight="1" x14ac:dyDescent="0.35">
      <c r="A43" s="317"/>
      <c r="B43" s="308"/>
      <c r="C43" s="3" t="s">
        <v>361</v>
      </c>
      <c r="D43" s="3" t="s">
        <v>250</v>
      </c>
      <c r="E43" s="298"/>
      <c r="F43" s="298"/>
      <c r="G43" s="298"/>
      <c r="H43" s="298"/>
      <c r="I43" s="298"/>
      <c r="J43" s="298"/>
      <c r="K43" s="236"/>
      <c r="L43" s="236"/>
      <c r="M43" s="236"/>
      <c r="N43" s="375"/>
      <c r="R43" s="12"/>
      <c r="S43" s="12"/>
      <c r="T43" s="12"/>
    </row>
    <row r="44" spans="1:22" x14ac:dyDescent="0.35">
      <c r="A44" s="317"/>
      <c r="B44" s="308"/>
      <c r="C44" s="3" t="s">
        <v>362</v>
      </c>
      <c r="D44" s="3" t="s">
        <v>250</v>
      </c>
      <c r="E44" s="298"/>
      <c r="F44" s="298"/>
      <c r="G44" s="298"/>
      <c r="H44" s="298"/>
      <c r="I44" s="298"/>
      <c r="J44" s="298"/>
      <c r="K44" s="236"/>
      <c r="L44" s="236"/>
      <c r="M44" s="236"/>
      <c r="N44" s="375"/>
      <c r="R44" s="12"/>
      <c r="S44" s="12"/>
      <c r="T44" s="12"/>
    </row>
    <row r="45" spans="1:22" x14ac:dyDescent="0.35">
      <c r="A45" s="317"/>
      <c r="B45" s="308"/>
      <c r="C45" s="3" t="s">
        <v>363</v>
      </c>
      <c r="D45" s="3" t="s">
        <v>250</v>
      </c>
      <c r="E45" s="298"/>
      <c r="F45" s="298"/>
      <c r="G45" s="298"/>
      <c r="H45" s="298"/>
      <c r="I45" s="298"/>
      <c r="J45" s="298"/>
      <c r="K45" s="236"/>
      <c r="L45" s="236"/>
      <c r="M45" s="236"/>
      <c r="N45" s="375"/>
      <c r="R45" s="12"/>
      <c r="S45" s="12"/>
      <c r="T45" s="12"/>
    </row>
    <row r="46" spans="1:22" ht="29.5" thickBot="1" x14ac:dyDescent="0.4">
      <c r="A46" s="322"/>
      <c r="B46" s="309"/>
      <c r="C46" s="80" t="s">
        <v>364</v>
      </c>
      <c r="D46" s="80" t="s">
        <v>254</v>
      </c>
      <c r="E46" s="299"/>
      <c r="F46" s="299"/>
      <c r="G46" s="299"/>
      <c r="H46" s="299"/>
      <c r="I46" s="299"/>
      <c r="J46" s="299"/>
      <c r="K46" s="301"/>
      <c r="L46" s="301"/>
      <c r="M46" s="301"/>
      <c r="N46" s="376"/>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319" t="s">
        <v>661</v>
      </c>
      <c r="L47" s="319" t="s">
        <v>254</v>
      </c>
      <c r="M47" s="319"/>
      <c r="N47" s="374"/>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22"/>
      <c r="B48" s="309"/>
      <c r="C48" s="80" t="s">
        <v>367</v>
      </c>
      <c r="D48" s="80" t="s">
        <v>254</v>
      </c>
      <c r="E48" s="299"/>
      <c r="F48" s="299"/>
      <c r="G48" s="299"/>
      <c r="H48" s="299"/>
      <c r="I48" s="299"/>
      <c r="J48" s="299"/>
      <c r="K48" s="301"/>
      <c r="L48" s="301"/>
      <c r="M48" s="301"/>
      <c r="N48" s="376"/>
      <c r="R48" s="12"/>
      <c r="S48" s="12"/>
      <c r="T48" s="12"/>
    </row>
    <row r="49" spans="1:22" ht="29" x14ac:dyDescent="0.35">
      <c r="A49" s="316" t="s">
        <v>368</v>
      </c>
      <c r="B49" s="307" t="s">
        <v>123</v>
      </c>
      <c r="C49" s="86" t="s">
        <v>369</v>
      </c>
      <c r="D49" s="86" t="s">
        <v>250</v>
      </c>
      <c r="E49" s="310" t="s">
        <v>432</v>
      </c>
      <c r="F49" s="310" t="s">
        <v>419</v>
      </c>
      <c r="G49" s="310" t="s">
        <v>424</v>
      </c>
      <c r="H49" s="310" t="s">
        <v>477</v>
      </c>
      <c r="I49" s="310" t="s">
        <v>436</v>
      </c>
      <c r="J49" s="310" t="s">
        <v>157</v>
      </c>
      <c r="K49" s="319" t="s">
        <v>850</v>
      </c>
      <c r="L49" s="319" t="s">
        <v>254</v>
      </c>
      <c r="M49" s="319"/>
      <c r="N49" s="374" t="s">
        <v>851</v>
      </c>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xml:space="preserve">IIA8:The inclusions of low carbon and energy efficient design within regeneration proposals could be included within this policy to further improve the potential positive effect identified. 
</v>
      </c>
    </row>
    <row r="50" spans="1:22" x14ac:dyDescent="0.35">
      <c r="A50" s="317"/>
      <c r="B50" s="308"/>
      <c r="C50" s="24" t="s">
        <v>370</v>
      </c>
      <c r="D50" s="24" t="s">
        <v>250</v>
      </c>
      <c r="E50" s="298"/>
      <c r="F50" s="298"/>
      <c r="G50" s="298"/>
      <c r="H50" s="298"/>
      <c r="I50" s="298"/>
      <c r="J50" s="298"/>
      <c r="K50" s="236"/>
      <c r="L50" s="236"/>
      <c r="M50" s="236"/>
      <c r="N50" s="375"/>
      <c r="R50" s="12"/>
      <c r="S50" s="12"/>
      <c r="T50" s="12"/>
    </row>
    <row r="51" spans="1:22" x14ac:dyDescent="0.35">
      <c r="A51" s="317"/>
      <c r="B51" s="308"/>
      <c r="C51" s="97" t="s">
        <v>371</v>
      </c>
      <c r="D51" s="24" t="s">
        <v>250</v>
      </c>
      <c r="E51" s="298"/>
      <c r="F51" s="298"/>
      <c r="G51" s="298"/>
      <c r="H51" s="298"/>
      <c r="I51" s="298"/>
      <c r="J51" s="298"/>
      <c r="K51" s="236"/>
      <c r="L51" s="236"/>
      <c r="M51" s="236"/>
      <c r="N51" s="375"/>
      <c r="R51" s="12"/>
      <c r="S51" s="12"/>
      <c r="T51" s="12"/>
    </row>
    <row r="52" spans="1:22" x14ac:dyDescent="0.35">
      <c r="A52" s="317"/>
      <c r="B52" s="308"/>
      <c r="C52" s="24" t="s">
        <v>372</v>
      </c>
      <c r="D52" s="24" t="s">
        <v>250</v>
      </c>
      <c r="E52" s="298"/>
      <c r="F52" s="298"/>
      <c r="G52" s="298"/>
      <c r="H52" s="298"/>
      <c r="I52" s="298"/>
      <c r="J52" s="298"/>
      <c r="K52" s="236"/>
      <c r="L52" s="236"/>
      <c r="M52" s="236"/>
      <c r="N52" s="375"/>
      <c r="R52" s="12"/>
      <c r="S52" s="12"/>
      <c r="T52" s="12"/>
    </row>
    <row r="53" spans="1:22" ht="15" thickBot="1" x14ac:dyDescent="0.4">
      <c r="A53" s="322"/>
      <c r="B53" s="309"/>
      <c r="C53" s="88" t="s">
        <v>373</v>
      </c>
      <c r="D53" s="88" t="s">
        <v>250</v>
      </c>
      <c r="E53" s="299"/>
      <c r="F53" s="299"/>
      <c r="G53" s="299"/>
      <c r="H53" s="299"/>
      <c r="I53" s="299"/>
      <c r="J53" s="299"/>
      <c r="K53" s="301"/>
      <c r="L53" s="301"/>
      <c r="M53" s="301"/>
      <c r="N53" s="376"/>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661</v>
      </c>
      <c r="L54" s="319" t="s">
        <v>254</v>
      </c>
      <c r="M54" s="319"/>
      <c r="N54" s="374"/>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17"/>
      <c r="B55" s="308"/>
      <c r="C55" s="94" t="s">
        <v>376</v>
      </c>
      <c r="D55" s="24" t="s">
        <v>254</v>
      </c>
      <c r="E55" s="298"/>
      <c r="F55" s="298"/>
      <c r="G55" s="298"/>
      <c r="H55" s="298"/>
      <c r="I55" s="298"/>
      <c r="J55" s="298"/>
      <c r="K55" s="236"/>
      <c r="L55" s="236"/>
      <c r="M55" s="236"/>
      <c r="N55" s="375"/>
      <c r="R55" s="12"/>
      <c r="S55" s="12"/>
      <c r="T55" s="12"/>
    </row>
    <row r="56" spans="1:22" ht="29.5" thickBot="1" x14ac:dyDescent="0.4">
      <c r="A56" s="322"/>
      <c r="B56" s="309"/>
      <c r="C56" s="90" t="s">
        <v>377</v>
      </c>
      <c r="D56" s="88" t="s">
        <v>254</v>
      </c>
      <c r="E56" s="299"/>
      <c r="F56" s="299"/>
      <c r="G56" s="299"/>
      <c r="H56" s="299"/>
      <c r="I56" s="299"/>
      <c r="J56" s="299"/>
      <c r="K56" s="301"/>
      <c r="L56" s="301"/>
      <c r="M56" s="301"/>
      <c r="N56" s="376"/>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661</v>
      </c>
      <c r="L57" s="319" t="s">
        <v>254</v>
      </c>
      <c r="M57" s="319"/>
      <c r="N57" s="374"/>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17"/>
      <c r="B58" s="308"/>
      <c r="C58" s="24" t="s">
        <v>380</v>
      </c>
      <c r="D58" s="24" t="s">
        <v>254</v>
      </c>
      <c r="E58" s="298"/>
      <c r="F58" s="298"/>
      <c r="G58" s="298"/>
      <c r="H58" s="298"/>
      <c r="I58" s="298"/>
      <c r="J58" s="298"/>
      <c r="K58" s="236"/>
      <c r="L58" s="236"/>
      <c r="M58" s="236"/>
      <c r="N58" s="375"/>
      <c r="R58" s="12"/>
      <c r="S58" s="12"/>
      <c r="T58" s="12"/>
    </row>
    <row r="59" spans="1:22" x14ac:dyDescent="0.35">
      <c r="A59" s="317"/>
      <c r="B59" s="308"/>
      <c r="C59" s="24" t="s">
        <v>381</v>
      </c>
      <c r="D59" s="24" t="s">
        <v>250</v>
      </c>
      <c r="E59" s="298"/>
      <c r="F59" s="298"/>
      <c r="G59" s="298"/>
      <c r="H59" s="298"/>
      <c r="I59" s="298"/>
      <c r="J59" s="298"/>
      <c r="K59" s="236"/>
      <c r="L59" s="236"/>
      <c r="M59" s="236"/>
      <c r="N59" s="375"/>
      <c r="R59" s="12"/>
      <c r="S59" s="12"/>
      <c r="T59" s="12"/>
    </row>
    <row r="60" spans="1:22" x14ac:dyDescent="0.35">
      <c r="A60" s="317"/>
      <c r="B60" s="308"/>
      <c r="C60" s="24" t="s">
        <v>382</v>
      </c>
      <c r="D60" s="24" t="s">
        <v>254</v>
      </c>
      <c r="E60" s="298"/>
      <c r="F60" s="298"/>
      <c r="G60" s="298"/>
      <c r="H60" s="298"/>
      <c r="I60" s="298"/>
      <c r="J60" s="298"/>
      <c r="K60" s="236"/>
      <c r="L60" s="236"/>
      <c r="M60" s="236"/>
      <c r="N60" s="375"/>
      <c r="R60" s="12"/>
      <c r="S60" s="12"/>
      <c r="T60" s="12"/>
    </row>
    <row r="61" spans="1:22" x14ac:dyDescent="0.35">
      <c r="A61" s="317"/>
      <c r="B61" s="308"/>
      <c r="C61" s="24" t="s">
        <v>383</v>
      </c>
      <c r="D61" s="24" t="s">
        <v>250</v>
      </c>
      <c r="E61" s="298"/>
      <c r="F61" s="298"/>
      <c r="G61" s="298"/>
      <c r="H61" s="298"/>
      <c r="I61" s="298"/>
      <c r="J61" s="298"/>
      <c r="K61" s="236"/>
      <c r="L61" s="236"/>
      <c r="M61" s="236"/>
      <c r="N61" s="375"/>
      <c r="R61" s="12"/>
      <c r="S61" s="12"/>
      <c r="T61" s="12"/>
    </row>
    <row r="62" spans="1:22" x14ac:dyDescent="0.35">
      <c r="A62" s="317"/>
      <c r="B62" s="308"/>
      <c r="C62" s="24" t="s">
        <v>384</v>
      </c>
      <c r="D62" s="24" t="s">
        <v>250</v>
      </c>
      <c r="E62" s="298"/>
      <c r="F62" s="298"/>
      <c r="G62" s="298"/>
      <c r="H62" s="298"/>
      <c r="I62" s="298"/>
      <c r="J62" s="298"/>
      <c r="K62" s="236"/>
      <c r="L62" s="236"/>
      <c r="M62" s="236"/>
      <c r="N62" s="375"/>
      <c r="R62" s="12"/>
      <c r="S62" s="12"/>
      <c r="T62" s="12"/>
    </row>
    <row r="63" spans="1:22" ht="29" x14ac:dyDescent="0.35">
      <c r="A63" s="317"/>
      <c r="B63" s="308"/>
      <c r="C63" s="24" t="s">
        <v>385</v>
      </c>
      <c r="D63" s="24" t="s">
        <v>250</v>
      </c>
      <c r="E63" s="298"/>
      <c r="F63" s="298"/>
      <c r="G63" s="298"/>
      <c r="H63" s="298"/>
      <c r="I63" s="298"/>
      <c r="J63" s="298"/>
      <c r="K63" s="236"/>
      <c r="L63" s="236"/>
      <c r="M63" s="236"/>
      <c r="N63" s="375"/>
      <c r="R63" s="12"/>
      <c r="S63" s="12"/>
      <c r="T63" s="12"/>
    </row>
    <row r="64" spans="1:22" ht="15" thickBot="1" x14ac:dyDescent="0.4">
      <c r="A64" s="322"/>
      <c r="B64" s="309"/>
      <c r="C64" s="88" t="s">
        <v>386</v>
      </c>
      <c r="D64" s="88" t="s">
        <v>250</v>
      </c>
      <c r="E64" s="299"/>
      <c r="F64" s="299"/>
      <c r="G64" s="299"/>
      <c r="H64" s="299"/>
      <c r="I64" s="299"/>
      <c r="J64" s="299"/>
      <c r="K64" s="301"/>
      <c r="L64" s="301"/>
      <c r="M64" s="301"/>
      <c r="N64" s="376"/>
      <c r="R64" s="12"/>
      <c r="S64" s="12"/>
      <c r="T64" s="12"/>
    </row>
    <row r="65" spans="1:22" x14ac:dyDescent="0.35">
      <c r="A65" s="316" t="s">
        <v>387</v>
      </c>
      <c r="B65" s="307" t="s">
        <v>126</v>
      </c>
      <c r="C65" s="85" t="s">
        <v>388</v>
      </c>
      <c r="D65" s="86" t="s">
        <v>254</v>
      </c>
      <c r="E65" s="310" t="s">
        <v>101</v>
      </c>
      <c r="F65" s="310" t="s">
        <v>101</v>
      </c>
      <c r="G65" s="310" t="s">
        <v>101</v>
      </c>
      <c r="H65" s="310" t="s">
        <v>101</v>
      </c>
      <c r="I65" s="310" t="s">
        <v>101</v>
      </c>
      <c r="J65" s="310" t="s">
        <v>159</v>
      </c>
      <c r="K65" s="319" t="s">
        <v>661</v>
      </c>
      <c r="L65" s="319" t="s">
        <v>254</v>
      </c>
      <c r="M65" s="319"/>
      <c r="N65" s="374"/>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17"/>
      <c r="B66" s="308"/>
      <c r="C66" s="83" t="s">
        <v>389</v>
      </c>
      <c r="D66" s="24" t="s">
        <v>254</v>
      </c>
      <c r="E66" s="298"/>
      <c r="F66" s="298"/>
      <c r="G66" s="298"/>
      <c r="H66" s="298"/>
      <c r="I66" s="298"/>
      <c r="J66" s="298"/>
      <c r="K66" s="236"/>
      <c r="L66" s="236"/>
      <c r="M66" s="236"/>
      <c r="N66" s="375"/>
      <c r="R66" s="12"/>
      <c r="S66" s="12"/>
      <c r="T66" s="12"/>
    </row>
    <row r="67" spans="1:22" ht="29" x14ac:dyDescent="0.35">
      <c r="A67" s="317"/>
      <c r="B67" s="308"/>
      <c r="C67" s="83" t="s">
        <v>390</v>
      </c>
      <c r="D67" s="24" t="s">
        <v>254</v>
      </c>
      <c r="E67" s="298"/>
      <c r="F67" s="298"/>
      <c r="G67" s="298"/>
      <c r="H67" s="298"/>
      <c r="I67" s="298"/>
      <c r="J67" s="298"/>
      <c r="K67" s="236"/>
      <c r="L67" s="236"/>
      <c r="M67" s="236"/>
      <c r="N67" s="375"/>
      <c r="R67" s="12"/>
      <c r="S67" s="12"/>
      <c r="T67" s="12"/>
    </row>
    <row r="68" spans="1:22" x14ac:dyDescent="0.35">
      <c r="A68" s="317"/>
      <c r="B68" s="308"/>
      <c r="C68" s="83" t="s">
        <v>391</v>
      </c>
      <c r="D68" s="24" t="s">
        <v>254</v>
      </c>
      <c r="E68" s="298"/>
      <c r="F68" s="298"/>
      <c r="G68" s="298"/>
      <c r="H68" s="298"/>
      <c r="I68" s="298"/>
      <c r="J68" s="298"/>
      <c r="K68" s="236"/>
      <c r="L68" s="236"/>
      <c r="M68" s="236"/>
      <c r="N68" s="375"/>
      <c r="R68" s="12"/>
      <c r="S68" s="12"/>
      <c r="T68" s="12"/>
    </row>
    <row r="69" spans="1:22" x14ac:dyDescent="0.35">
      <c r="A69" s="317"/>
      <c r="B69" s="308"/>
      <c r="C69" s="83" t="s">
        <v>392</v>
      </c>
      <c r="D69" s="24" t="s">
        <v>254</v>
      </c>
      <c r="E69" s="298"/>
      <c r="F69" s="298"/>
      <c r="G69" s="298"/>
      <c r="H69" s="298"/>
      <c r="I69" s="298"/>
      <c r="J69" s="298"/>
      <c r="K69" s="236"/>
      <c r="L69" s="236"/>
      <c r="M69" s="236"/>
      <c r="N69" s="375"/>
      <c r="R69" s="12"/>
      <c r="S69" s="12"/>
      <c r="T69" s="12"/>
    </row>
    <row r="70" spans="1:22" x14ac:dyDescent="0.35">
      <c r="A70" s="317"/>
      <c r="B70" s="308"/>
      <c r="C70" s="83" t="s">
        <v>393</v>
      </c>
      <c r="D70" s="24" t="s">
        <v>254</v>
      </c>
      <c r="E70" s="298"/>
      <c r="F70" s="298"/>
      <c r="G70" s="298"/>
      <c r="H70" s="298"/>
      <c r="I70" s="298"/>
      <c r="J70" s="298"/>
      <c r="K70" s="236"/>
      <c r="L70" s="236"/>
      <c r="M70" s="236"/>
      <c r="N70" s="375"/>
      <c r="R70" s="12"/>
      <c r="S70" s="12"/>
      <c r="T70" s="12"/>
    </row>
    <row r="71" spans="1:22" ht="15" thickBot="1" x14ac:dyDescent="0.4">
      <c r="A71" s="322"/>
      <c r="B71" s="309"/>
      <c r="C71" s="93" t="s">
        <v>394</v>
      </c>
      <c r="D71" s="88" t="s">
        <v>254</v>
      </c>
      <c r="E71" s="299"/>
      <c r="F71" s="299"/>
      <c r="G71" s="299"/>
      <c r="H71" s="299"/>
      <c r="I71" s="299"/>
      <c r="J71" s="299"/>
      <c r="K71" s="301"/>
      <c r="L71" s="301"/>
      <c r="M71" s="301"/>
      <c r="N71" s="376"/>
      <c r="R71" s="12"/>
      <c r="S71" s="12"/>
      <c r="T71" s="12"/>
    </row>
    <row r="72" spans="1:22" x14ac:dyDescent="0.35">
      <c r="A72" s="316" t="s">
        <v>395</v>
      </c>
      <c r="B72" s="307" t="s">
        <v>127</v>
      </c>
      <c r="C72" s="85" t="s">
        <v>396</v>
      </c>
      <c r="D72" s="86" t="s">
        <v>250</v>
      </c>
      <c r="E72" s="310" t="s">
        <v>418</v>
      </c>
      <c r="F72" s="310" t="s">
        <v>419</v>
      </c>
      <c r="G72" s="310" t="s">
        <v>420</v>
      </c>
      <c r="H72" s="310" t="s">
        <v>421</v>
      </c>
      <c r="I72" s="310" t="s">
        <v>436</v>
      </c>
      <c r="J72" s="310" t="s">
        <v>157</v>
      </c>
      <c r="K72" s="311" t="s">
        <v>852</v>
      </c>
      <c r="L72" s="319" t="s">
        <v>254</v>
      </c>
      <c r="M72" s="319"/>
      <c r="N72" s="374"/>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17"/>
      <c r="B73" s="308"/>
      <c r="C73" s="83" t="s">
        <v>397</v>
      </c>
      <c r="D73" s="24" t="s">
        <v>250</v>
      </c>
      <c r="E73" s="298"/>
      <c r="F73" s="298"/>
      <c r="G73" s="298"/>
      <c r="H73" s="298"/>
      <c r="I73" s="298"/>
      <c r="J73" s="298"/>
      <c r="K73" s="312"/>
      <c r="L73" s="236"/>
      <c r="M73" s="236"/>
      <c r="N73" s="375"/>
      <c r="R73" s="12"/>
      <c r="S73" s="12"/>
      <c r="T73" s="12"/>
    </row>
    <row r="74" spans="1:22" ht="32.25" customHeight="1" x14ac:dyDescent="0.35">
      <c r="A74" s="317"/>
      <c r="B74" s="308"/>
      <c r="C74" s="83" t="s">
        <v>398</v>
      </c>
      <c r="D74" s="24" t="s">
        <v>250</v>
      </c>
      <c r="E74" s="298"/>
      <c r="F74" s="298"/>
      <c r="G74" s="298"/>
      <c r="H74" s="298"/>
      <c r="I74" s="298"/>
      <c r="J74" s="298"/>
      <c r="K74" s="312"/>
      <c r="L74" s="236"/>
      <c r="M74" s="236"/>
      <c r="N74" s="375"/>
      <c r="R74" s="12"/>
      <c r="S74" s="12"/>
      <c r="T74" s="12"/>
    </row>
    <row r="75" spans="1:22" x14ac:dyDescent="0.35">
      <c r="A75" s="317"/>
      <c r="B75" s="308"/>
      <c r="C75" s="83" t="s">
        <v>399</v>
      </c>
      <c r="D75" s="24" t="s">
        <v>254</v>
      </c>
      <c r="E75" s="298"/>
      <c r="F75" s="298"/>
      <c r="G75" s="298"/>
      <c r="H75" s="298"/>
      <c r="I75" s="298"/>
      <c r="J75" s="298"/>
      <c r="K75" s="312"/>
      <c r="L75" s="236"/>
      <c r="M75" s="236"/>
      <c r="N75" s="375"/>
      <c r="R75" s="12"/>
      <c r="S75" s="12"/>
      <c r="T75" s="12"/>
    </row>
    <row r="76" spans="1:22" ht="26.5" customHeight="1" thickBot="1" x14ac:dyDescent="0.4">
      <c r="A76" s="322"/>
      <c r="B76" s="309"/>
      <c r="C76" s="87" t="s">
        <v>400</v>
      </c>
      <c r="D76" s="88" t="s">
        <v>254</v>
      </c>
      <c r="E76" s="299"/>
      <c r="F76" s="299"/>
      <c r="G76" s="299"/>
      <c r="H76" s="299"/>
      <c r="I76" s="299"/>
      <c r="J76" s="299"/>
      <c r="K76" s="313"/>
      <c r="L76" s="301"/>
      <c r="M76" s="301"/>
      <c r="N76" s="376"/>
      <c r="R76" s="12"/>
      <c r="S76" s="12"/>
      <c r="T76" s="12"/>
    </row>
    <row r="77" spans="1:22" x14ac:dyDescent="0.35">
      <c r="A77" s="323" t="s">
        <v>401</v>
      </c>
      <c r="B77" s="307" t="s">
        <v>128</v>
      </c>
      <c r="C77" s="85" t="s">
        <v>402</v>
      </c>
      <c r="D77" s="79" t="s">
        <v>250</v>
      </c>
      <c r="E77" s="310" t="s">
        <v>418</v>
      </c>
      <c r="F77" s="310" t="s">
        <v>419</v>
      </c>
      <c r="G77" s="310" t="s">
        <v>519</v>
      </c>
      <c r="H77" s="310" t="s">
        <v>477</v>
      </c>
      <c r="I77" s="310" t="s">
        <v>436</v>
      </c>
      <c r="J77" s="310" t="s">
        <v>157</v>
      </c>
      <c r="K77" s="319" t="s">
        <v>853</v>
      </c>
      <c r="L77" s="319" t="s">
        <v>254</v>
      </c>
      <c r="M77" s="319"/>
      <c r="N77" s="374"/>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05"/>
      <c r="B78" s="308"/>
      <c r="C78" s="83" t="s">
        <v>403</v>
      </c>
      <c r="D78" s="3" t="s">
        <v>250</v>
      </c>
      <c r="E78" s="298"/>
      <c r="F78" s="298"/>
      <c r="G78" s="298"/>
      <c r="H78" s="298"/>
      <c r="I78" s="298"/>
      <c r="J78" s="298"/>
      <c r="K78" s="236"/>
      <c r="L78" s="236"/>
      <c r="M78" s="236"/>
      <c r="N78" s="375"/>
      <c r="R78" s="12"/>
      <c r="S78" s="12"/>
      <c r="T78" s="12"/>
    </row>
    <row r="79" spans="1:22" x14ac:dyDescent="0.35">
      <c r="A79" s="305"/>
      <c r="B79" s="308"/>
      <c r="C79" s="83" t="s">
        <v>404</v>
      </c>
      <c r="D79" s="3" t="s">
        <v>254</v>
      </c>
      <c r="E79" s="298"/>
      <c r="F79" s="298"/>
      <c r="G79" s="298"/>
      <c r="H79" s="298"/>
      <c r="I79" s="298"/>
      <c r="J79" s="298"/>
      <c r="K79" s="236"/>
      <c r="L79" s="236"/>
      <c r="M79" s="236"/>
      <c r="N79" s="375"/>
      <c r="R79" s="12"/>
      <c r="S79" s="12"/>
      <c r="T79" s="12"/>
    </row>
    <row r="80" spans="1:22" x14ac:dyDescent="0.35">
      <c r="A80" s="305"/>
      <c r="B80" s="308"/>
      <c r="C80" s="84" t="s">
        <v>405</v>
      </c>
      <c r="D80" s="3" t="s">
        <v>254</v>
      </c>
      <c r="E80" s="298"/>
      <c r="F80" s="298"/>
      <c r="G80" s="298"/>
      <c r="H80" s="298"/>
      <c r="I80" s="298"/>
      <c r="J80" s="298"/>
      <c r="K80" s="236"/>
      <c r="L80" s="236"/>
      <c r="M80" s="236"/>
      <c r="N80" s="375"/>
      <c r="R80" s="12"/>
      <c r="S80" s="12"/>
      <c r="T80" s="12"/>
    </row>
    <row r="81" spans="1:22" ht="29" x14ac:dyDescent="0.35">
      <c r="A81" s="305"/>
      <c r="B81" s="308"/>
      <c r="C81" s="84" t="s">
        <v>406</v>
      </c>
      <c r="D81" s="3" t="s">
        <v>254</v>
      </c>
      <c r="E81" s="298"/>
      <c r="F81" s="298"/>
      <c r="G81" s="298"/>
      <c r="H81" s="298"/>
      <c r="I81" s="298"/>
      <c r="J81" s="298"/>
      <c r="K81" s="236"/>
      <c r="L81" s="236"/>
      <c r="M81" s="236"/>
      <c r="N81" s="375"/>
      <c r="R81" s="12"/>
      <c r="S81" s="12"/>
      <c r="T81" s="12"/>
    </row>
    <row r="82" spans="1:22" ht="29" x14ac:dyDescent="0.35">
      <c r="A82" s="305"/>
      <c r="B82" s="308"/>
      <c r="C82" s="84" t="s">
        <v>407</v>
      </c>
      <c r="D82" s="3" t="s">
        <v>254</v>
      </c>
      <c r="E82" s="298"/>
      <c r="F82" s="298"/>
      <c r="G82" s="298"/>
      <c r="H82" s="298"/>
      <c r="I82" s="298"/>
      <c r="J82" s="298"/>
      <c r="K82" s="236"/>
      <c r="L82" s="236"/>
      <c r="M82" s="236"/>
      <c r="N82" s="375"/>
      <c r="R82" s="12"/>
      <c r="S82" s="12"/>
      <c r="T82" s="12"/>
    </row>
    <row r="83" spans="1:22" ht="15" thickBot="1" x14ac:dyDescent="0.4">
      <c r="A83" s="306"/>
      <c r="B83" s="309"/>
      <c r="C83" s="90" t="s">
        <v>408</v>
      </c>
      <c r="D83" s="80" t="s">
        <v>254</v>
      </c>
      <c r="E83" s="299"/>
      <c r="F83" s="299"/>
      <c r="G83" s="299"/>
      <c r="H83" s="299"/>
      <c r="I83" s="299"/>
      <c r="J83" s="299"/>
      <c r="K83" s="301"/>
      <c r="L83" s="301"/>
      <c r="M83" s="301"/>
      <c r="N83" s="376"/>
      <c r="R83" s="12"/>
      <c r="S83" s="12"/>
      <c r="T83" s="12"/>
    </row>
    <row r="84" spans="1:22" x14ac:dyDescent="0.35">
      <c r="A84" s="323" t="s">
        <v>409</v>
      </c>
      <c r="B84" s="307" t="s">
        <v>129</v>
      </c>
      <c r="C84" s="99" t="s">
        <v>410</v>
      </c>
      <c r="D84" s="79" t="s">
        <v>250</v>
      </c>
      <c r="E84" s="310" t="s">
        <v>101</v>
      </c>
      <c r="F84" s="310" t="s">
        <v>101</v>
      </c>
      <c r="G84" s="310" t="s">
        <v>101</v>
      </c>
      <c r="H84" s="310" t="s">
        <v>101</v>
      </c>
      <c r="I84" s="310" t="s">
        <v>101</v>
      </c>
      <c r="J84" s="310" t="s">
        <v>159</v>
      </c>
      <c r="K84" s="319" t="s">
        <v>854</v>
      </c>
      <c r="L84" s="319" t="s">
        <v>254</v>
      </c>
      <c r="M84" s="319"/>
      <c r="N84" s="374"/>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3" t="s">
        <v>250</v>
      </c>
      <c r="E85" s="298"/>
      <c r="F85" s="298"/>
      <c r="G85" s="298"/>
      <c r="H85" s="298"/>
      <c r="I85" s="298"/>
      <c r="J85" s="298"/>
      <c r="K85" s="236"/>
      <c r="L85" s="236"/>
      <c r="M85" s="236"/>
      <c r="N85" s="375"/>
      <c r="R85" s="12"/>
      <c r="S85" s="12"/>
      <c r="T85" s="12"/>
    </row>
    <row r="86" spans="1:22" x14ac:dyDescent="0.35">
      <c r="A86" s="305"/>
      <c r="B86" s="308"/>
      <c r="C86" s="84" t="s">
        <v>412</v>
      </c>
      <c r="D86" s="3" t="s">
        <v>250</v>
      </c>
      <c r="E86" s="298"/>
      <c r="F86" s="298"/>
      <c r="G86" s="298"/>
      <c r="H86" s="298"/>
      <c r="I86" s="298"/>
      <c r="J86" s="298"/>
      <c r="K86" s="236"/>
      <c r="L86" s="236"/>
      <c r="M86" s="236"/>
      <c r="N86" s="375"/>
      <c r="R86" s="12"/>
      <c r="S86" s="12"/>
      <c r="T86" s="12"/>
    </row>
    <row r="87" spans="1:22" ht="65.5" customHeight="1" thickBot="1" x14ac:dyDescent="0.4">
      <c r="A87" s="306"/>
      <c r="B87" s="309"/>
      <c r="C87" s="87" t="s">
        <v>413</v>
      </c>
      <c r="D87" s="80" t="s">
        <v>254</v>
      </c>
      <c r="E87" s="299"/>
      <c r="F87" s="299"/>
      <c r="G87" s="299"/>
      <c r="H87" s="299"/>
      <c r="I87" s="299"/>
      <c r="J87" s="299"/>
      <c r="K87" s="301"/>
      <c r="L87" s="301"/>
      <c r="M87" s="301"/>
      <c r="N87" s="376"/>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88" t="str">
        <f>R8&amp;R18&amp;R20&amp;R28&amp;R36&amp;R42&amp;R47&amp;R48&amp;R49&amp;R54&amp;R57&amp;R65&amp;R72&amp;R77&amp;R84&amp;R87</f>
        <v/>
      </c>
      <c r="B90" s="389"/>
      <c r="C90" s="389"/>
      <c r="D90" s="389"/>
      <c r="E90" s="389"/>
      <c r="F90" s="389"/>
      <c r="G90" s="389"/>
      <c r="H90" s="389"/>
      <c r="I90" s="389"/>
      <c r="J90" s="389"/>
      <c r="K90" s="389"/>
      <c r="L90" s="389"/>
      <c r="M90" s="389"/>
      <c r="N90" s="39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88" t="str">
        <f>S8&amp;S18&amp;S20&amp;S28&amp;S36&amp;S42&amp;S47&amp;S48&amp;S49&amp;S54&amp;S57&amp;S65&amp;S72&amp;S77&amp;S84&amp;S87</f>
        <v xml:space="preserve">   IIA4: The purpose of estate regeneration is usually to achieve a better living environment for residents which supports this IIA objective. This policy allows for the net loss of external amenity space through criterion H. It does not require the alternative provision or contribution to provision elsewhere, but it does require consideration to quantity and quality lost and gained as part of the proposal. Criterion K requires estate regeneration schemes to provide facilities and spaces "to enhance opportunities for social interaction, integration to support strong and inclusive communities that encourage physical activity and healthy living". Based on criterion K, an overall potential significant positive effect is identified. 
IIA5: This policy could help to improve the design and quantity of housing available within the Borough by regenerating estates, providing affordable housing and family sized homes through the intensification of development. The quality of housing could also be improved through the regeneration of estates which are currently aged, not fit for purpose and without energy efficient heating. The policy protects the right to return for existing residents. Therefore a potential significant positive effect has been recorded. 
IIA6: Criterion J of Policy HO5 requires future regeneration schemes to ensure there is good access to the site for cyclist and pedestrians, as well as links to public transport. These should help to ensure future residents utilise sustainable travel modes wherever possible
        </v>
      </c>
      <c r="B92" s="389"/>
      <c r="C92" s="389"/>
      <c r="D92" s="389"/>
      <c r="E92" s="389"/>
      <c r="F92" s="389"/>
      <c r="G92" s="389"/>
      <c r="H92" s="389"/>
      <c r="I92" s="389"/>
      <c r="J92" s="389"/>
      <c r="K92" s="389"/>
      <c r="L92" s="389"/>
      <c r="M92" s="389"/>
      <c r="N92" s="39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391"/>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85" t="str">
        <f>U8&amp;U18&amp;U20&amp;U28&amp;U36&amp;U42&amp;U47&amp;U49&amp;U54&amp;U57&amp;U65&amp;U72&amp;U77&amp;U84</f>
        <v/>
      </c>
      <c r="B96" s="386"/>
      <c r="C96" s="386"/>
      <c r="D96" s="386"/>
      <c r="E96" s="386"/>
      <c r="F96" s="386"/>
      <c r="G96" s="386"/>
      <c r="H96" s="386"/>
      <c r="I96" s="386"/>
      <c r="J96" s="386"/>
      <c r="K96" s="386"/>
      <c r="L96" s="386"/>
      <c r="M96" s="386"/>
      <c r="N96" s="387"/>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85" t="str">
        <f>V8&amp;V18&amp;V20&amp;V28&amp;V36&amp;V42&amp;V47&amp;V49&amp;V54&amp;V57&amp;V65&amp;V72&amp;V77&amp;V84</f>
        <v xml:space="preserve">IIA3:The policy should make it clearer that quality improvements would be sought to remaining amenity space. 
IIA6:The addition of ensuring public transport access through the developments as a consideration could further enhance the positive effect identified. E.g. are there bus stops within/on the outskirts of the development. 
IIA8:The inclusions of low carbon and energy efficient design within regeneration proposals could be included within this policy to further improve the potential positive effect identified. 
</v>
      </c>
      <c r="B98" s="386"/>
      <c r="C98" s="386"/>
      <c r="D98" s="386"/>
      <c r="E98" s="386"/>
      <c r="F98" s="386"/>
      <c r="G98" s="386"/>
      <c r="H98" s="386"/>
      <c r="I98" s="386"/>
      <c r="J98" s="386"/>
      <c r="K98" s="386"/>
      <c r="L98" s="386"/>
      <c r="M98" s="386"/>
      <c r="N98" s="387"/>
    </row>
  </sheetData>
  <sheetProtection algorithmName="SHA-512" hashValue="xAeqrPqtltNojljCNLstdl/o5Th5EfiR67BZlm3aKtSIofaaN/+hAzMcXhTLju3UNlzzf69c6xpbqo3WW8eaTw==" saltValue="zZ4w2BgDtccPm3T7iDashw=="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3207" priority="2">
      <formula>$D50="No"</formula>
    </cfRule>
  </conditionalFormatting>
  <conditionalFormatting sqref="C8:D87">
    <cfRule type="expression" dxfId="3206" priority="1">
      <formula>$D8="No"</formula>
    </cfRule>
  </conditionalFormatting>
  <conditionalFormatting sqref="J8 J18 J28 J49 J57 J65 J72 J77 J84">
    <cfRule type="cellIs" dxfId="3205" priority="34" operator="equal">
      <formula>"Significant Negative"</formula>
    </cfRule>
    <cfRule type="cellIs" dxfId="3204" priority="35" operator="equal">
      <formula>"Minor Negative"</formula>
    </cfRule>
    <cfRule type="cellIs" dxfId="3203" priority="36" operator="equal">
      <formula>"Uncertain"</formula>
    </cfRule>
    <cfRule type="cellIs" dxfId="3202" priority="37" operator="equal">
      <formula>"Neutral"</formula>
    </cfRule>
    <cfRule type="cellIs" dxfId="3201" priority="38" operator="equal">
      <formula>"Minor Positive"</formula>
    </cfRule>
    <cfRule type="cellIs" dxfId="3200" priority="39" operator="equal">
      <formula>"Significant Positive"</formula>
    </cfRule>
  </conditionalFormatting>
  <conditionalFormatting sqref="J20">
    <cfRule type="cellIs" dxfId="3199" priority="27" operator="equal">
      <formula>"Significant Positive"</formula>
    </cfRule>
    <cfRule type="cellIs" dxfId="3198" priority="22" operator="equal">
      <formula>"Significant Negative"</formula>
    </cfRule>
    <cfRule type="cellIs" dxfId="3197" priority="23" operator="equal">
      <formula>"Minor Negative"</formula>
    </cfRule>
    <cfRule type="cellIs" dxfId="3196" priority="24" operator="equal">
      <formula>"Uncertain"</formula>
    </cfRule>
    <cfRule type="cellIs" dxfId="3195" priority="25" operator="equal">
      <formula>"Neutral"</formula>
    </cfRule>
    <cfRule type="cellIs" dxfId="3194" priority="26" operator="equal">
      <formula>"Minor Positive"</formula>
    </cfRule>
  </conditionalFormatting>
  <conditionalFormatting sqref="J36">
    <cfRule type="cellIs" dxfId="3193" priority="16" operator="equal">
      <formula>"Significant Negative"</formula>
    </cfRule>
    <cfRule type="cellIs" dxfId="3192" priority="17" operator="equal">
      <formula>"Minor Negative"</formula>
    </cfRule>
    <cfRule type="cellIs" dxfId="3191" priority="18" operator="equal">
      <formula>"Uncertain"</formula>
    </cfRule>
    <cfRule type="cellIs" dxfId="3190" priority="19" operator="equal">
      <formula>"Neutral"</formula>
    </cfRule>
    <cfRule type="cellIs" dxfId="3189" priority="20" operator="equal">
      <formula>"Minor Positive"</formula>
    </cfRule>
    <cfRule type="cellIs" dxfId="3188" priority="21" operator="equal">
      <formula>"Significant Positive"</formula>
    </cfRule>
  </conditionalFormatting>
  <conditionalFormatting sqref="J42">
    <cfRule type="cellIs" dxfId="3187" priority="10" operator="equal">
      <formula>"Significant Negative"</formula>
    </cfRule>
    <cfRule type="cellIs" dxfId="3186" priority="11" operator="equal">
      <formula>"Minor Negative"</formula>
    </cfRule>
    <cfRule type="cellIs" dxfId="3185" priority="12" operator="equal">
      <formula>"Uncertain"</formula>
    </cfRule>
    <cfRule type="cellIs" dxfId="3184" priority="13" operator="equal">
      <formula>"Neutral"</formula>
    </cfRule>
    <cfRule type="cellIs" dxfId="3183" priority="14" operator="equal">
      <formula>"Minor Positive"</formula>
    </cfRule>
    <cfRule type="cellIs" dxfId="3182" priority="15" operator="equal">
      <formula>"Significant Positive"</formula>
    </cfRule>
  </conditionalFormatting>
  <conditionalFormatting sqref="J47">
    <cfRule type="cellIs" dxfId="3181" priority="28" operator="equal">
      <formula>"Significant Negative"</formula>
    </cfRule>
    <cfRule type="cellIs" dxfId="3180" priority="29" operator="equal">
      <formula>"Minor Negative"</formula>
    </cfRule>
    <cfRule type="cellIs" dxfId="3179" priority="30" operator="equal">
      <formula>"Uncertain"</formula>
    </cfRule>
    <cfRule type="cellIs" dxfId="3178" priority="31" operator="equal">
      <formula>"Neutral"</formula>
    </cfRule>
    <cfRule type="cellIs" dxfId="3177" priority="32" operator="equal">
      <formula>"Minor Positive"</formula>
    </cfRule>
    <cfRule type="cellIs" dxfId="3176" priority="33" operator="equal">
      <formula>"Significant Positive"</formula>
    </cfRule>
  </conditionalFormatting>
  <conditionalFormatting sqref="J54">
    <cfRule type="cellIs" dxfId="3175" priority="4" operator="equal">
      <formula>"Significant Negative"</formula>
    </cfRule>
    <cfRule type="cellIs" dxfId="3174" priority="5" operator="equal">
      <formula>"Minor Negative"</formula>
    </cfRule>
    <cfRule type="cellIs" dxfId="3173" priority="6" operator="equal">
      <formula>"Uncertain"</formula>
    </cfRule>
    <cfRule type="cellIs" dxfId="3172" priority="7" operator="equal">
      <formula>"Neutral"</formula>
    </cfRule>
    <cfRule type="cellIs" dxfId="3171" priority="8" operator="equal">
      <formula>"Minor Positive"</formula>
    </cfRule>
    <cfRule type="cellIs" dxfId="3170" priority="9" operator="equal">
      <formula>"Significant Positive"</formula>
    </cfRule>
  </conditionalFormatting>
  <pageMargins left="0.7" right="0.7" top="0.75" bottom="0.75" header="0.3" footer="0.3"/>
  <pageSetup orientation="portrait" horizontalDpi="4294967293" verticalDpi="4294967293"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A4B42-C7D3-4C6A-8A00-64CA460F4365}">
  <sheetPr codeName="Sheet165">
    <tabColor rgb="FF7030A0"/>
  </sheetPr>
  <dimension ref="A1:V98"/>
  <sheetViews>
    <sheetView zoomScale="60" zoomScaleNormal="60" workbookViewId="0">
      <selection activeCell="M20" sqref="M20:M27"/>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855</v>
      </c>
      <c r="D1" s="263"/>
      <c r="E1" s="263"/>
      <c r="F1" s="264"/>
      <c r="G1" s="16"/>
      <c r="I1" s="7"/>
      <c r="J1" s="7"/>
      <c r="K1" s="7"/>
    </row>
    <row r="2" spans="1:22" x14ac:dyDescent="0.35">
      <c r="A2" s="74" t="s">
        <v>29</v>
      </c>
      <c r="B2" s="9"/>
      <c r="C2" s="263" t="s">
        <v>658</v>
      </c>
      <c r="D2" s="263"/>
      <c r="E2" s="263"/>
      <c r="F2" s="264"/>
      <c r="I2" s="8"/>
      <c r="J2" s="8"/>
      <c r="K2" s="8"/>
    </row>
    <row r="3" spans="1:22" ht="41.25" customHeight="1" x14ac:dyDescent="0.35">
      <c r="A3" s="75" t="s">
        <v>30</v>
      </c>
      <c r="B3" s="4"/>
      <c r="C3" s="263" t="s">
        <v>856</v>
      </c>
      <c r="D3" s="263"/>
      <c r="E3" s="263"/>
      <c r="F3" s="264"/>
      <c r="I3" s="8"/>
      <c r="J3" s="8"/>
      <c r="K3" s="8"/>
    </row>
    <row r="4" spans="1:22" ht="17.25" customHeight="1" x14ac:dyDescent="0.35">
      <c r="A4" s="75" t="s">
        <v>31</v>
      </c>
      <c r="B4" s="17"/>
      <c r="C4" s="229" t="s">
        <v>530</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47"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30" customHeight="1" x14ac:dyDescent="0.35">
      <c r="A8" s="316" t="s">
        <v>251</v>
      </c>
      <c r="B8" s="327" t="s">
        <v>116</v>
      </c>
      <c r="C8" s="86" t="s">
        <v>321</v>
      </c>
      <c r="D8" s="86" t="s">
        <v>254</v>
      </c>
      <c r="E8" s="325" t="s">
        <v>101</v>
      </c>
      <c r="F8" s="325" t="s">
        <v>101</v>
      </c>
      <c r="G8" s="325" t="s">
        <v>101</v>
      </c>
      <c r="H8" s="325" t="s">
        <v>101</v>
      </c>
      <c r="I8" s="325" t="s">
        <v>101</v>
      </c>
      <c r="J8" s="310" t="s">
        <v>159</v>
      </c>
      <c r="K8" s="319" t="s">
        <v>675</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c r="F10" s="326"/>
      <c r="G10" s="326"/>
      <c r="H10" s="326"/>
      <c r="I10" s="326"/>
      <c r="J10" s="298"/>
      <c r="K10" s="236"/>
      <c r="L10" s="298"/>
      <c r="M10" s="298"/>
      <c r="N10" s="340"/>
      <c r="R10" s="12"/>
      <c r="S10" s="12"/>
      <c r="T10" s="12"/>
    </row>
    <row r="11" spans="1:22" x14ac:dyDescent="0.35">
      <c r="A11" s="317"/>
      <c r="B11" s="328"/>
      <c r="C11" s="24" t="s">
        <v>324</v>
      </c>
      <c r="D11" s="24" t="s">
        <v>254</v>
      </c>
      <c r="E11" s="326"/>
      <c r="F11" s="326"/>
      <c r="G11" s="326"/>
      <c r="H11" s="326"/>
      <c r="I11" s="326"/>
      <c r="J11" s="298"/>
      <c r="K11" s="236"/>
      <c r="L11" s="298"/>
      <c r="M11" s="298"/>
      <c r="N11" s="340"/>
      <c r="R11" s="12"/>
      <c r="S11" s="12"/>
      <c r="T11" s="12"/>
    </row>
    <row r="12" spans="1:22" x14ac:dyDescent="0.35">
      <c r="A12" s="317"/>
      <c r="B12" s="328"/>
      <c r="C12" s="24" t="s">
        <v>325</v>
      </c>
      <c r="D12" s="24" t="s">
        <v>254</v>
      </c>
      <c r="E12" s="326"/>
      <c r="F12" s="326"/>
      <c r="G12" s="326"/>
      <c r="H12" s="326"/>
      <c r="I12" s="326"/>
      <c r="J12" s="298"/>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ht="29" x14ac:dyDescent="0.35">
      <c r="A14" s="317"/>
      <c r="B14" s="328"/>
      <c r="C14" s="24" t="s">
        <v>327</v>
      </c>
      <c r="D14" s="24" t="s">
        <v>254</v>
      </c>
      <c r="E14" s="326"/>
      <c r="F14" s="326"/>
      <c r="G14" s="326"/>
      <c r="H14" s="326"/>
      <c r="I14" s="326"/>
      <c r="J14" s="298"/>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254</v>
      </c>
      <c r="E16" s="326"/>
      <c r="F16" s="326"/>
      <c r="G16" s="326"/>
      <c r="H16" s="326"/>
      <c r="I16" s="326"/>
      <c r="J16" s="298"/>
      <c r="K16" s="236"/>
      <c r="L16" s="298"/>
      <c r="M16" s="298"/>
      <c r="N16" s="340"/>
      <c r="R16" s="12"/>
      <c r="S16" s="12"/>
      <c r="T16" s="12"/>
    </row>
    <row r="17" spans="1:22" ht="15" thickBot="1" x14ac:dyDescent="0.4">
      <c r="A17" s="322"/>
      <c r="B17" s="396"/>
      <c r="C17" s="88" t="s">
        <v>330</v>
      </c>
      <c r="D17" s="88" t="s">
        <v>254</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675</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254</v>
      </c>
      <c r="E19" s="299"/>
      <c r="F19" s="299"/>
      <c r="G19" s="299"/>
      <c r="H19" s="299"/>
      <c r="I19" s="299"/>
      <c r="J19" s="299"/>
      <c r="K19" s="301"/>
      <c r="L19" s="299"/>
      <c r="M19" s="299"/>
      <c r="N19" s="380"/>
      <c r="R19" s="12"/>
      <c r="S19" s="12"/>
      <c r="T19" s="12"/>
    </row>
    <row r="20" spans="1:22" ht="75" customHeight="1" x14ac:dyDescent="0.35">
      <c r="A20" s="316" t="s">
        <v>334</v>
      </c>
      <c r="B20" s="307" t="s">
        <v>118</v>
      </c>
      <c r="C20" s="79" t="s">
        <v>335</v>
      </c>
      <c r="D20" s="86" t="s">
        <v>250</v>
      </c>
      <c r="E20" s="310" t="s">
        <v>101</v>
      </c>
      <c r="F20" s="310" t="s">
        <v>101</v>
      </c>
      <c r="G20" s="310" t="s">
        <v>101</v>
      </c>
      <c r="H20" s="310" t="s">
        <v>101</v>
      </c>
      <c r="I20" s="310" t="s">
        <v>101</v>
      </c>
      <c r="J20" s="310" t="s">
        <v>162</v>
      </c>
      <c r="K20" s="319" t="s">
        <v>857</v>
      </c>
      <c r="L20" s="310" t="s">
        <v>254</v>
      </c>
      <c r="M20" s="319" t="s">
        <v>858</v>
      </c>
      <c r="N20" s="379"/>
      <c r="R20" s="12" t="str">
        <f>IF(OR(J20='Drop downs'!$G$7,J20='Drop downs'!$G$5), B20&amp;": "&amp;K20&amp;CHAR(10),"")</f>
        <v xml:space="preserve">IIA3: Alternative 1 would leave no policy regarding the regeneration of estates within Harrow Local Plan. There are no supporting policies within the NPPF or London Plan which could be relied on in the absence of a Harrow-specific policy, yet there is an identified need to regenerate older estate developments for replacement with newly designed, energy efficient developments. This would help to improve the quality and accessibility of homes. However, it is noted that regeneration without a policy could provide a more attractive proposition for developers, which could increase the likelihood of regeneration. Overall, an uncertain effect is likely to result for IIA objectives 3.
</v>
      </c>
      <c r="S20" s="12" t="str">
        <f>IF(J20='Drop downs'!$G$2,B20&amp;": "&amp;K20&amp;"
"," ")</f>
        <v xml:space="preserve"> </v>
      </c>
      <c r="T20" s="12" t="str">
        <f>IF(E20='Drop downs'!$B$6,B20&amp;": "&amp;K20&amp;"","")</f>
        <v/>
      </c>
      <c r="U20" t="str">
        <f>IF(M20&gt;0,B20&amp;":"&amp;M20&amp;"
","")</f>
        <v xml:space="preserve">IIA3:Further details of the proposed sites would be required to determine the precise nature of effects.
</v>
      </c>
      <c r="V20" t="str">
        <f>IF(N20&gt;0,B20&amp;":"&amp;N20&amp;"
","")</f>
        <v/>
      </c>
    </row>
    <row r="21" spans="1:22" x14ac:dyDescent="0.35">
      <c r="A21" s="317"/>
      <c r="B21" s="308"/>
      <c r="C21" s="3" t="s">
        <v>336</v>
      </c>
      <c r="D21" s="24" t="s">
        <v>250</v>
      </c>
      <c r="E21" s="298"/>
      <c r="F21" s="298"/>
      <c r="G21" s="298"/>
      <c r="H21" s="298"/>
      <c r="I21" s="298"/>
      <c r="J21" s="298"/>
      <c r="K21" s="236"/>
      <c r="L21" s="298"/>
      <c r="M21" s="236"/>
      <c r="N21" s="381"/>
      <c r="R21" s="12"/>
      <c r="S21" s="12"/>
      <c r="T21" s="12"/>
    </row>
    <row r="22" spans="1:22" ht="14.5" customHeight="1" x14ac:dyDescent="0.35">
      <c r="A22" s="317"/>
      <c r="B22" s="308"/>
      <c r="C22" s="3" t="s">
        <v>337</v>
      </c>
      <c r="D22" s="24" t="s">
        <v>250</v>
      </c>
      <c r="E22" s="298"/>
      <c r="F22" s="298"/>
      <c r="G22" s="298"/>
      <c r="H22" s="298"/>
      <c r="I22" s="298"/>
      <c r="J22" s="298"/>
      <c r="K22" s="236"/>
      <c r="L22" s="298"/>
      <c r="M22" s="236"/>
      <c r="N22" s="381"/>
      <c r="R22" s="12"/>
      <c r="S22" s="12"/>
      <c r="T22" s="12"/>
    </row>
    <row r="23" spans="1:22" x14ac:dyDescent="0.35">
      <c r="A23" s="317"/>
      <c r="B23" s="308"/>
      <c r="C23" s="3" t="s">
        <v>338</v>
      </c>
      <c r="D23" s="24" t="s">
        <v>254</v>
      </c>
      <c r="E23" s="298"/>
      <c r="F23" s="298"/>
      <c r="G23" s="298"/>
      <c r="H23" s="298"/>
      <c r="I23" s="298"/>
      <c r="J23" s="298"/>
      <c r="K23" s="236"/>
      <c r="L23" s="298"/>
      <c r="M23" s="236"/>
      <c r="N23" s="381"/>
      <c r="R23" s="12"/>
      <c r="S23" s="12"/>
      <c r="T23" s="12"/>
    </row>
    <row r="24" spans="1:22" ht="14.5" customHeight="1" x14ac:dyDescent="0.35">
      <c r="A24" s="317"/>
      <c r="B24" s="308"/>
      <c r="C24" s="3" t="s">
        <v>339</v>
      </c>
      <c r="D24" s="24" t="s">
        <v>254</v>
      </c>
      <c r="E24" s="298"/>
      <c r="F24" s="298"/>
      <c r="G24" s="298"/>
      <c r="H24" s="298"/>
      <c r="I24" s="298"/>
      <c r="J24" s="298"/>
      <c r="K24" s="236"/>
      <c r="L24" s="298"/>
      <c r="M24" s="236"/>
      <c r="N24" s="381"/>
      <c r="R24" s="12"/>
      <c r="S24" s="12"/>
      <c r="T24" s="12"/>
    </row>
    <row r="25" spans="1:22" ht="29" x14ac:dyDescent="0.35">
      <c r="A25" s="317"/>
      <c r="B25" s="308"/>
      <c r="C25" s="3" t="s">
        <v>340</v>
      </c>
      <c r="D25" s="24" t="s">
        <v>254</v>
      </c>
      <c r="E25" s="298"/>
      <c r="F25" s="298"/>
      <c r="G25" s="298"/>
      <c r="H25" s="298"/>
      <c r="I25" s="298"/>
      <c r="J25" s="298"/>
      <c r="K25" s="236"/>
      <c r="L25" s="298"/>
      <c r="M25" s="236"/>
      <c r="N25" s="381"/>
      <c r="R25" s="12"/>
      <c r="S25" s="12"/>
      <c r="T25" s="12"/>
    </row>
    <row r="26" spans="1:22" ht="14.5" customHeight="1" x14ac:dyDescent="0.35">
      <c r="A26" s="317"/>
      <c r="B26" s="308"/>
      <c r="C26" s="3" t="s">
        <v>341</v>
      </c>
      <c r="D26" s="24" t="s">
        <v>254</v>
      </c>
      <c r="E26" s="298"/>
      <c r="F26" s="298"/>
      <c r="G26" s="298"/>
      <c r="H26" s="298"/>
      <c r="I26" s="298"/>
      <c r="J26" s="298"/>
      <c r="K26" s="236"/>
      <c r="L26" s="298"/>
      <c r="M26" s="236"/>
      <c r="N26" s="381"/>
      <c r="R26" s="12"/>
      <c r="S26" s="12"/>
      <c r="T26" s="12"/>
    </row>
    <row r="27" spans="1:22" ht="29.5" thickBot="1" x14ac:dyDescent="0.4">
      <c r="A27" s="322"/>
      <c r="B27" s="309"/>
      <c r="C27" s="80" t="s">
        <v>342</v>
      </c>
      <c r="D27" s="88" t="s">
        <v>254</v>
      </c>
      <c r="E27" s="299"/>
      <c r="F27" s="299"/>
      <c r="G27" s="299"/>
      <c r="H27" s="299"/>
      <c r="I27" s="299"/>
      <c r="J27" s="299"/>
      <c r="K27" s="301"/>
      <c r="L27" s="299"/>
      <c r="M27" s="301"/>
      <c r="N27" s="380"/>
      <c r="R27" s="12"/>
      <c r="S27" s="12"/>
      <c r="T27" s="12"/>
    </row>
    <row r="28" spans="1:22" ht="30" customHeight="1" x14ac:dyDescent="0.35">
      <c r="A28" s="316" t="s">
        <v>343</v>
      </c>
      <c r="B28" s="307" t="s">
        <v>119</v>
      </c>
      <c r="C28" s="85" t="s">
        <v>344</v>
      </c>
      <c r="D28" s="79" t="s">
        <v>250</v>
      </c>
      <c r="E28" s="310" t="s">
        <v>418</v>
      </c>
      <c r="F28" s="310" t="s">
        <v>441</v>
      </c>
      <c r="G28" s="310" t="s">
        <v>420</v>
      </c>
      <c r="H28" s="310" t="s">
        <v>477</v>
      </c>
      <c r="I28" s="310" t="s">
        <v>422</v>
      </c>
      <c r="J28" s="310" t="s">
        <v>502</v>
      </c>
      <c r="K28" s="319" t="s">
        <v>846</v>
      </c>
      <c r="L28" s="310" t="s">
        <v>254</v>
      </c>
      <c r="M28" s="319"/>
      <c r="N28" s="379"/>
      <c r="R28" s="12" t="str">
        <f>IF(OR(J28='Drop downs'!$G$7,J28='Drop downs'!$G$5), B28&amp;": "&amp;K28&amp;CHAR(10),"")</f>
        <v/>
      </c>
      <c r="S28" s="12" t="str">
        <f>IF(J28='Drop downs'!$G$2,B28&amp;": "&amp;K28&amp;"
"," ")</f>
        <v xml:space="preserve">IIA4: The purpose of estate regeneration is usually to achieve a better living environment for residents which supports this IIA objective. This policy allows for the net loss of external amenity space through criterion H. It does not require the alternative provision or contribution to provision elsewhere, but it does require consideration to quantity and quality lost and gained as part of the proposal. Criterion K requires estate regeneration schemes to provide facilities and spaces "to enhance opportunities for social interaction, integration to support strong and inclusive communities that encourage physical activity and healthy living". Based on criterion K, an overall potential significant positive effect is identified. 
</v>
      </c>
      <c r="T28" s="12" t="str">
        <f>IF(E28='Drop downs'!$B$6,B28&amp;": "&amp;K28&amp;"","")</f>
        <v/>
      </c>
      <c r="U28" t="str">
        <f>IF(M28&gt;0,B28&amp;":"&amp;M28&amp;"
","")</f>
        <v/>
      </c>
      <c r="V28" t="str">
        <f>IF(N28&gt;0,B28&amp;":"&amp;N28&amp;"
","")</f>
        <v/>
      </c>
    </row>
    <row r="29" spans="1:22" ht="29" x14ac:dyDescent="0.35">
      <c r="A29" s="317"/>
      <c r="B29" s="308"/>
      <c r="C29" s="83" t="s">
        <v>345</v>
      </c>
      <c r="D29" s="3" t="s">
        <v>250</v>
      </c>
      <c r="E29" s="298"/>
      <c r="F29" s="298"/>
      <c r="G29" s="298"/>
      <c r="H29" s="298"/>
      <c r="I29" s="298"/>
      <c r="J29" s="298"/>
      <c r="K29" s="236"/>
      <c r="L29" s="298"/>
      <c r="M29" s="236"/>
      <c r="N29" s="381"/>
      <c r="R29" s="12"/>
      <c r="S29" s="12"/>
      <c r="T29" s="12"/>
    </row>
    <row r="30" spans="1:22" x14ac:dyDescent="0.35">
      <c r="A30" s="317"/>
      <c r="B30" s="308"/>
      <c r="C30" s="83" t="s">
        <v>346</v>
      </c>
      <c r="D30" s="3" t="s">
        <v>250</v>
      </c>
      <c r="E30" s="298"/>
      <c r="F30" s="298"/>
      <c r="G30" s="298"/>
      <c r="H30" s="298"/>
      <c r="I30" s="298"/>
      <c r="J30" s="298"/>
      <c r="K30" s="236"/>
      <c r="L30" s="298"/>
      <c r="M30" s="236"/>
      <c r="N30" s="381"/>
      <c r="R30" s="12"/>
      <c r="S30" s="12"/>
      <c r="T30" s="12"/>
    </row>
    <row r="31" spans="1:22" ht="30" customHeight="1" x14ac:dyDescent="0.35">
      <c r="A31" s="317"/>
      <c r="B31" s="308"/>
      <c r="C31" s="83" t="s">
        <v>347</v>
      </c>
      <c r="D31" s="3" t="s">
        <v>254</v>
      </c>
      <c r="E31" s="298"/>
      <c r="F31" s="298"/>
      <c r="G31" s="298"/>
      <c r="H31" s="298"/>
      <c r="I31" s="298"/>
      <c r="J31" s="298"/>
      <c r="K31" s="236"/>
      <c r="L31" s="298"/>
      <c r="M31" s="236"/>
      <c r="N31" s="381"/>
      <c r="R31" s="12"/>
      <c r="S31" s="12"/>
      <c r="T31" s="12"/>
    </row>
    <row r="32" spans="1:22" x14ac:dyDescent="0.35">
      <c r="A32" s="317"/>
      <c r="B32" s="308"/>
      <c r="C32" s="83" t="s">
        <v>348</v>
      </c>
      <c r="D32" s="3" t="s">
        <v>250</v>
      </c>
      <c r="E32" s="298"/>
      <c r="F32" s="298"/>
      <c r="G32" s="298"/>
      <c r="H32" s="298"/>
      <c r="I32" s="298"/>
      <c r="J32" s="298"/>
      <c r="K32" s="236"/>
      <c r="L32" s="298"/>
      <c r="M32" s="236"/>
      <c r="N32" s="381"/>
      <c r="R32" s="12"/>
      <c r="S32" s="12"/>
      <c r="T32" s="12"/>
    </row>
    <row r="33" spans="1:22" x14ac:dyDescent="0.35">
      <c r="A33" s="317"/>
      <c r="B33" s="308"/>
      <c r="C33" s="83" t="s">
        <v>349</v>
      </c>
      <c r="D33" s="3"/>
      <c r="E33" s="298"/>
      <c r="F33" s="298"/>
      <c r="G33" s="298"/>
      <c r="H33" s="298"/>
      <c r="I33" s="298"/>
      <c r="J33" s="298"/>
      <c r="K33" s="236"/>
      <c r="L33" s="298"/>
      <c r="M33" s="236"/>
      <c r="N33" s="381"/>
      <c r="R33" s="12"/>
      <c r="S33" s="12"/>
      <c r="T33" s="12"/>
    </row>
    <row r="34" spans="1:22" x14ac:dyDescent="0.35">
      <c r="A34" s="317"/>
      <c r="B34" s="308"/>
      <c r="C34" s="83" t="s">
        <v>350</v>
      </c>
      <c r="D34" s="3"/>
      <c r="E34" s="298"/>
      <c r="F34" s="298"/>
      <c r="G34" s="298"/>
      <c r="H34" s="298"/>
      <c r="I34" s="298"/>
      <c r="J34" s="298"/>
      <c r="K34" s="236"/>
      <c r="L34" s="298"/>
      <c r="M34" s="236"/>
      <c r="N34" s="381"/>
      <c r="R34" s="12"/>
      <c r="S34" s="12"/>
      <c r="T34" s="12"/>
    </row>
    <row r="35" spans="1:22" ht="55" customHeight="1" thickBot="1" x14ac:dyDescent="0.4">
      <c r="A35" s="322"/>
      <c r="B35" s="309"/>
      <c r="C35" s="93" t="s">
        <v>351</v>
      </c>
      <c r="D35" s="80"/>
      <c r="E35" s="299"/>
      <c r="F35" s="299"/>
      <c r="G35" s="299"/>
      <c r="H35" s="299"/>
      <c r="I35" s="299"/>
      <c r="J35" s="299"/>
      <c r="K35" s="301"/>
      <c r="L35" s="299"/>
      <c r="M35" s="301"/>
      <c r="N35" s="380"/>
      <c r="R35" s="12"/>
      <c r="S35" s="12"/>
      <c r="T35" s="12"/>
    </row>
    <row r="36" spans="1:22" x14ac:dyDescent="0.35">
      <c r="A36" s="316" t="s">
        <v>352</v>
      </c>
      <c r="B36" s="307" t="s">
        <v>120</v>
      </c>
      <c r="C36" s="79" t="s">
        <v>353</v>
      </c>
      <c r="D36" s="79" t="s">
        <v>250</v>
      </c>
      <c r="E36" s="310" t="s">
        <v>101</v>
      </c>
      <c r="F36" s="310" t="s">
        <v>101</v>
      </c>
      <c r="G36" s="310" t="s">
        <v>101</v>
      </c>
      <c r="H36" s="310" t="s">
        <v>101</v>
      </c>
      <c r="I36" s="310" t="s">
        <v>101</v>
      </c>
      <c r="J36" s="310" t="s">
        <v>162</v>
      </c>
      <c r="K36" s="319" t="s">
        <v>859</v>
      </c>
      <c r="L36" s="319" t="s">
        <v>254</v>
      </c>
      <c r="M36" s="319" t="s">
        <v>858</v>
      </c>
      <c r="N36" s="374"/>
      <c r="R36" s="12" t="str">
        <f>IF(OR(J36='Drop downs'!$G$7,J36='Drop downs'!$G$5), B36&amp;": "&amp;K36&amp;CHAR(10),"")</f>
        <v xml:space="preserve">IIA5: Alternative 1 would leave no policy regarding the regeneration of estates within Harrow Local Plan. There are no supporting policies within the NPPF or London Plan which could be relied on in the absence of a Harrow-specific policy, yet there is an identified need to regenerate older estate developments for replacement with newly designed, energy efficient developments. This would help to improve the quality of homes, whilst also providing an opportunity to intensify residential development in existing residential areas. However, it is noted that regeneration without a policy could provide a more attractive proposition for developers, which could increase the likelihood of regeneration. Overall, an uncertain effect is likely to result for IIA objectives 5.
</v>
      </c>
      <c r="S36" s="12" t="str">
        <f>IF(J36='Drop downs'!$G$2,B36&amp;": "&amp;K36&amp;"
"," ")</f>
        <v xml:space="preserve"> </v>
      </c>
      <c r="T36" s="12" t="str">
        <f>IF(E36='Drop downs'!$B$6,B36&amp;": "&amp;K36&amp;"","")</f>
        <v/>
      </c>
      <c r="U36" t="str">
        <f>IF(M36&gt;0,B36&amp;":"&amp;M36&amp;"
","")</f>
        <v xml:space="preserve">IIA5:Further details of the proposed sites would be required to determine the precise nature of effects.
</v>
      </c>
      <c r="V36" t="str">
        <f>IF(N36&gt;0,B36&amp;":"&amp;N36&amp;"
","")</f>
        <v/>
      </c>
    </row>
    <row r="37" spans="1:22" ht="29" x14ac:dyDescent="0.35">
      <c r="A37" s="317"/>
      <c r="B37" s="308"/>
      <c r="C37" s="3" t="s">
        <v>354</v>
      </c>
      <c r="D37" s="3" t="s">
        <v>250</v>
      </c>
      <c r="E37" s="298"/>
      <c r="F37" s="298"/>
      <c r="G37" s="298"/>
      <c r="H37" s="298"/>
      <c r="I37" s="298"/>
      <c r="J37" s="298"/>
      <c r="K37" s="236"/>
      <c r="L37" s="236"/>
      <c r="M37" s="236"/>
      <c r="N37" s="375"/>
      <c r="R37" s="12"/>
      <c r="S37" s="12"/>
      <c r="T37" s="12"/>
    </row>
    <row r="38" spans="1:22" ht="39.75" customHeight="1" x14ac:dyDescent="0.35">
      <c r="A38" s="317"/>
      <c r="B38" s="308"/>
      <c r="C38" s="3" t="s">
        <v>355</v>
      </c>
      <c r="D38" s="3" t="s">
        <v>250</v>
      </c>
      <c r="E38" s="298"/>
      <c r="F38" s="298"/>
      <c r="G38" s="298"/>
      <c r="H38" s="298"/>
      <c r="I38" s="298"/>
      <c r="J38" s="298"/>
      <c r="K38" s="236"/>
      <c r="L38" s="236"/>
      <c r="M38" s="236"/>
      <c r="N38" s="375"/>
      <c r="R38" s="12"/>
      <c r="S38" s="12"/>
      <c r="T38" s="12"/>
    </row>
    <row r="39" spans="1:22" ht="29" x14ac:dyDescent="0.35">
      <c r="A39" s="317"/>
      <c r="B39" s="308"/>
      <c r="C39" s="3" t="s">
        <v>356</v>
      </c>
      <c r="D39" s="3" t="s">
        <v>254</v>
      </c>
      <c r="E39" s="298"/>
      <c r="F39" s="298"/>
      <c r="G39" s="298"/>
      <c r="H39" s="298"/>
      <c r="I39" s="298"/>
      <c r="J39" s="298"/>
      <c r="K39" s="236"/>
      <c r="L39" s="236"/>
      <c r="M39" s="236"/>
      <c r="N39" s="375"/>
      <c r="R39" s="12"/>
      <c r="S39" s="12"/>
      <c r="T39" s="12"/>
    </row>
    <row r="40" spans="1:22" ht="43.5" x14ac:dyDescent="0.35">
      <c r="A40" s="317"/>
      <c r="B40" s="308"/>
      <c r="C40" s="3" t="s">
        <v>357</v>
      </c>
      <c r="D40" s="3" t="s">
        <v>254</v>
      </c>
      <c r="E40" s="298"/>
      <c r="F40" s="298"/>
      <c r="G40" s="298"/>
      <c r="H40" s="298"/>
      <c r="I40" s="298"/>
      <c r="J40" s="298"/>
      <c r="K40" s="236"/>
      <c r="L40" s="236"/>
      <c r="M40" s="236"/>
      <c r="N40" s="375"/>
      <c r="R40" s="12"/>
      <c r="S40" s="12"/>
      <c r="T40" s="12"/>
    </row>
    <row r="41" spans="1:22" ht="56.15" customHeight="1" thickBot="1" x14ac:dyDescent="0.4">
      <c r="A41" s="322"/>
      <c r="B41" s="309"/>
      <c r="C41" s="80" t="s">
        <v>358</v>
      </c>
      <c r="D41" s="80" t="s">
        <v>250</v>
      </c>
      <c r="E41" s="299"/>
      <c r="F41" s="299"/>
      <c r="G41" s="299"/>
      <c r="H41" s="299"/>
      <c r="I41" s="299"/>
      <c r="J41" s="299"/>
      <c r="K41" s="301"/>
      <c r="L41" s="301"/>
      <c r="M41" s="301"/>
      <c r="N41" s="376"/>
      <c r="R41" s="12"/>
      <c r="S41" s="12"/>
      <c r="T41" s="12"/>
    </row>
    <row r="42" spans="1:22" ht="30" customHeight="1" x14ac:dyDescent="0.35">
      <c r="A42" s="316" t="s">
        <v>359</v>
      </c>
      <c r="B42" s="307" t="s">
        <v>121</v>
      </c>
      <c r="C42" s="79" t="s">
        <v>360</v>
      </c>
      <c r="D42" s="79" t="s">
        <v>254</v>
      </c>
      <c r="E42" s="310" t="s">
        <v>101</v>
      </c>
      <c r="F42" s="310" t="s">
        <v>101</v>
      </c>
      <c r="G42" s="310" t="s">
        <v>101</v>
      </c>
      <c r="H42" s="310" t="s">
        <v>101</v>
      </c>
      <c r="I42" s="310" t="s">
        <v>101</v>
      </c>
      <c r="J42" s="310" t="s">
        <v>159</v>
      </c>
      <c r="K42" s="319" t="s">
        <v>675</v>
      </c>
      <c r="L42" s="319" t="s">
        <v>254</v>
      </c>
      <c r="M42" s="319"/>
      <c r="N42" s="374"/>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17"/>
      <c r="B43" s="308"/>
      <c r="C43" s="3" t="s">
        <v>361</v>
      </c>
      <c r="D43" s="3" t="s">
        <v>254</v>
      </c>
      <c r="E43" s="298"/>
      <c r="F43" s="298"/>
      <c r="G43" s="298"/>
      <c r="H43" s="298"/>
      <c r="I43" s="298"/>
      <c r="J43" s="298"/>
      <c r="K43" s="236"/>
      <c r="L43" s="236"/>
      <c r="M43" s="236"/>
      <c r="N43" s="375"/>
      <c r="R43" s="12"/>
      <c r="S43" s="12"/>
      <c r="T43" s="12"/>
    </row>
    <row r="44" spans="1:22" x14ac:dyDescent="0.35">
      <c r="A44" s="317"/>
      <c r="B44" s="308"/>
      <c r="C44" s="3" t="s">
        <v>362</v>
      </c>
      <c r="D44" s="3" t="s">
        <v>254</v>
      </c>
      <c r="E44" s="298"/>
      <c r="F44" s="298"/>
      <c r="G44" s="298"/>
      <c r="H44" s="298"/>
      <c r="I44" s="298"/>
      <c r="J44" s="298"/>
      <c r="K44" s="236"/>
      <c r="L44" s="236"/>
      <c r="M44" s="236"/>
      <c r="N44" s="375"/>
      <c r="R44" s="12"/>
      <c r="S44" s="12"/>
      <c r="T44" s="12"/>
    </row>
    <row r="45" spans="1:22" x14ac:dyDescent="0.35">
      <c r="A45" s="317"/>
      <c r="B45" s="308"/>
      <c r="C45" s="3" t="s">
        <v>363</v>
      </c>
      <c r="D45" s="3" t="s">
        <v>254</v>
      </c>
      <c r="E45" s="298"/>
      <c r="F45" s="298"/>
      <c r="G45" s="298"/>
      <c r="H45" s="298"/>
      <c r="I45" s="298"/>
      <c r="J45" s="298"/>
      <c r="K45" s="236"/>
      <c r="L45" s="236"/>
      <c r="M45" s="236"/>
      <c r="N45" s="375"/>
      <c r="R45" s="12"/>
      <c r="S45" s="12"/>
      <c r="T45" s="12"/>
    </row>
    <row r="46" spans="1:22" ht="29.5" thickBot="1" x14ac:dyDescent="0.4">
      <c r="A46" s="322"/>
      <c r="B46" s="309"/>
      <c r="C46" s="80" t="s">
        <v>364</v>
      </c>
      <c r="D46" s="80" t="s">
        <v>254</v>
      </c>
      <c r="E46" s="299"/>
      <c r="F46" s="299"/>
      <c r="G46" s="299"/>
      <c r="H46" s="299"/>
      <c r="I46" s="299"/>
      <c r="J46" s="299"/>
      <c r="K46" s="301"/>
      <c r="L46" s="301"/>
      <c r="M46" s="301"/>
      <c r="N46" s="376"/>
      <c r="R46" s="12"/>
      <c r="S46" s="12"/>
      <c r="T46" s="12"/>
    </row>
    <row r="47" spans="1:22" ht="45" customHeight="1" x14ac:dyDescent="0.35">
      <c r="A47" s="316" t="s">
        <v>365</v>
      </c>
      <c r="B47" s="307" t="s">
        <v>122</v>
      </c>
      <c r="C47" s="79" t="s">
        <v>366</v>
      </c>
      <c r="D47" s="79" t="s">
        <v>254</v>
      </c>
      <c r="E47" s="310" t="s">
        <v>101</v>
      </c>
      <c r="F47" s="310" t="s">
        <v>101</v>
      </c>
      <c r="G47" s="310" t="s">
        <v>101</v>
      </c>
      <c r="H47" s="310" t="s">
        <v>101</v>
      </c>
      <c r="I47" s="310" t="s">
        <v>101</v>
      </c>
      <c r="J47" s="310" t="s">
        <v>159</v>
      </c>
      <c r="K47" s="319" t="s">
        <v>675</v>
      </c>
      <c r="L47" s="319" t="s">
        <v>254</v>
      </c>
      <c r="M47" s="319"/>
      <c r="N47" s="374"/>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22"/>
      <c r="B48" s="309"/>
      <c r="C48" s="80" t="s">
        <v>367</v>
      </c>
      <c r="D48" s="80" t="s">
        <v>254</v>
      </c>
      <c r="E48" s="299"/>
      <c r="F48" s="299"/>
      <c r="G48" s="299"/>
      <c r="H48" s="299"/>
      <c r="I48" s="299"/>
      <c r="J48" s="299"/>
      <c r="K48" s="301"/>
      <c r="L48" s="301"/>
      <c r="M48" s="301"/>
      <c r="N48" s="376"/>
      <c r="R48" s="12"/>
      <c r="S48" s="12"/>
      <c r="T48" s="12"/>
    </row>
    <row r="49" spans="1:22" ht="30" customHeight="1" x14ac:dyDescent="0.35">
      <c r="A49" s="316" t="s">
        <v>368</v>
      </c>
      <c r="B49" s="307" t="s">
        <v>123</v>
      </c>
      <c r="C49" s="86" t="s">
        <v>369</v>
      </c>
      <c r="D49" s="86" t="s">
        <v>254</v>
      </c>
      <c r="E49" s="310" t="s">
        <v>101</v>
      </c>
      <c r="F49" s="310" t="s">
        <v>101</v>
      </c>
      <c r="G49" s="310" t="s">
        <v>101</v>
      </c>
      <c r="H49" s="310" t="s">
        <v>101</v>
      </c>
      <c r="I49" s="310" t="s">
        <v>101</v>
      </c>
      <c r="J49" s="310" t="s">
        <v>159</v>
      </c>
      <c r="K49" s="319" t="s">
        <v>675</v>
      </c>
      <c r="L49" s="319" t="s">
        <v>254</v>
      </c>
      <c r="M49" s="319"/>
      <c r="N49" s="374"/>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17"/>
      <c r="B50" s="308"/>
      <c r="C50" s="24" t="s">
        <v>370</v>
      </c>
      <c r="D50" s="24" t="s">
        <v>254</v>
      </c>
      <c r="E50" s="298"/>
      <c r="F50" s="298"/>
      <c r="G50" s="298"/>
      <c r="H50" s="298"/>
      <c r="I50" s="298"/>
      <c r="J50" s="298"/>
      <c r="K50" s="236"/>
      <c r="L50" s="236"/>
      <c r="M50" s="236"/>
      <c r="N50" s="375"/>
      <c r="R50" s="12"/>
      <c r="S50" s="12"/>
      <c r="T50" s="12"/>
    </row>
    <row r="51" spans="1:22" x14ac:dyDescent="0.35">
      <c r="A51" s="317"/>
      <c r="B51" s="308"/>
      <c r="C51" s="97" t="s">
        <v>371</v>
      </c>
      <c r="D51" s="24" t="s">
        <v>254</v>
      </c>
      <c r="E51" s="298"/>
      <c r="F51" s="298"/>
      <c r="G51" s="298"/>
      <c r="H51" s="298"/>
      <c r="I51" s="298"/>
      <c r="J51" s="298"/>
      <c r="K51" s="236"/>
      <c r="L51" s="236"/>
      <c r="M51" s="236"/>
      <c r="N51" s="375"/>
      <c r="R51" s="12"/>
      <c r="S51" s="12"/>
      <c r="T51" s="12"/>
    </row>
    <row r="52" spans="1:22" x14ac:dyDescent="0.35">
      <c r="A52" s="317"/>
      <c r="B52" s="308"/>
      <c r="C52" s="24" t="s">
        <v>372</v>
      </c>
      <c r="D52" s="24" t="s">
        <v>254</v>
      </c>
      <c r="E52" s="298"/>
      <c r="F52" s="298"/>
      <c r="G52" s="298"/>
      <c r="H52" s="298"/>
      <c r="I52" s="298"/>
      <c r="J52" s="298"/>
      <c r="K52" s="236"/>
      <c r="L52" s="236"/>
      <c r="M52" s="236"/>
      <c r="N52" s="375"/>
      <c r="R52" s="12"/>
      <c r="S52" s="12"/>
      <c r="T52" s="12"/>
    </row>
    <row r="53" spans="1:22" ht="15" thickBot="1" x14ac:dyDescent="0.4">
      <c r="A53" s="322"/>
      <c r="B53" s="309"/>
      <c r="C53" s="88" t="s">
        <v>373</v>
      </c>
      <c r="D53" s="88" t="s">
        <v>254</v>
      </c>
      <c r="E53" s="299"/>
      <c r="F53" s="299"/>
      <c r="G53" s="299"/>
      <c r="H53" s="299"/>
      <c r="I53" s="299"/>
      <c r="J53" s="299"/>
      <c r="K53" s="301"/>
      <c r="L53" s="301"/>
      <c r="M53" s="301"/>
      <c r="N53" s="376"/>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675</v>
      </c>
      <c r="L54" s="319" t="s">
        <v>254</v>
      </c>
      <c r="M54" s="319"/>
      <c r="N54" s="374"/>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17"/>
      <c r="B55" s="308"/>
      <c r="C55" s="94" t="s">
        <v>376</v>
      </c>
      <c r="D55" s="24" t="s">
        <v>254</v>
      </c>
      <c r="E55" s="298"/>
      <c r="F55" s="298"/>
      <c r="G55" s="298"/>
      <c r="H55" s="298"/>
      <c r="I55" s="298"/>
      <c r="J55" s="298"/>
      <c r="K55" s="236"/>
      <c r="L55" s="236"/>
      <c r="M55" s="236"/>
      <c r="N55" s="375"/>
      <c r="R55" s="12"/>
      <c r="S55" s="12"/>
      <c r="T55" s="12"/>
    </row>
    <row r="56" spans="1:22" ht="29.5" thickBot="1" x14ac:dyDescent="0.4">
      <c r="A56" s="322"/>
      <c r="B56" s="309"/>
      <c r="C56" s="90" t="s">
        <v>377</v>
      </c>
      <c r="D56" s="88" t="s">
        <v>254</v>
      </c>
      <c r="E56" s="299"/>
      <c r="F56" s="299"/>
      <c r="G56" s="299"/>
      <c r="H56" s="299"/>
      <c r="I56" s="299"/>
      <c r="J56" s="299"/>
      <c r="K56" s="301"/>
      <c r="L56" s="301"/>
      <c r="M56" s="301"/>
      <c r="N56" s="376"/>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675</v>
      </c>
      <c r="L57" s="319" t="s">
        <v>254</v>
      </c>
      <c r="M57" s="319"/>
      <c r="N57" s="374"/>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17"/>
      <c r="B58" s="308"/>
      <c r="C58" s="24" t="s">
        <v>380</v>
      </c>
      <c r="D58" s="24" t="s">
        <v>254</v>
      </c>
      <c r="E58" s="298"/>
      <c r="F58" s="298"/>
      <c r="G58" s="298"/>
      <c r="H58" s="298"/>
      <c r="I58" s="298"/>
      <c r="J58" s="298"/>
      <c r="K58" s="236"/>
      <c r="L58" s="236"/>
      <c r="M58" s="236"/>
      <c r="N58" s="375"/>
      <c r="R58" s="12"/>
      <c r="S58" s="12"/>
      <c r="T58" s="12"/>
    </row>
    <row r="59" spans="1:22" x14ac:dyDescent="0.35">
      <c r="A59" s="317"/>
      <c r="B59" s="308"/>
      <c r="C59" s="24" t="s">
        <v>381</v>
      </c>
      <c r="D59" s="24" t="s">
        <v>254</v>
      </c>
      <c r="E59" s="298"/>
      <c r="F59" s="298"/>
      <c r="G59" s="298"/>
      <c r="H59" s="298"/>
      <c r="I59" s="298"/>
      <c r="J59" s="298"/>
      <c r="K59" s="236"/>
      <c r="L59" s="236"/>
      <c r="M59" s="236"/>
      <c r="N59" s="375"/>
      <c r="R59" s="12"/>
      <c r="S59" s="12"/>
      <c r="T59" s="12"/>
    </row>
    <row r="60" spans="1:22" x14ac:dyDescent="0.35">
      <c r="A60" s="317"/>
      <c r="B60" s="308"/>
      <c r="C60" s="24" t="s">
        <v>382</v>
      </c>
      <c r="D60" s="24" t="s">
        <v>254</v>
      </c>
      <c r="E60" s="298"/>
      <c r="F60" s="298"/>
      <c r="G60" s="298"/>
      <c r="H60" s="298"/>
      <c r="I60" s="298"/>
      <c r="J60" s="298"/>
      <c r="K60" s="236"/>
      <c r="L60" s="236"/>
      <c r="M60" s="236"/>
      <c r="N60" s="375"/>
      <c r="R60" s="12"/>
      <c r="S60" s="12"/>
      <c r="T60" s="12"/>
    </row>
    <row r="61" spans="1:22" x14ac:dyDescent="0.35">
      <c r="A61" s="317"/>
      <c r="B61" s="308"/>
      <c r="C61" s="24" t="s">
        <v>383</v>
      </c>
      <c r="D61" s="24" t="s">
        <v>254</v>
      </c>
      <c r="E61" s="298"/>
      <c r="F61" s="298"/>
      <c r="G61" s="298"/>
      <c r="H61" s="298"/>
      <c r="I61" s="298"/>
      <c r="J61" s="298"/>
      <c r="K61" s="236"/>
      <c r="L61" s="236"/>
      <c r="M61" s="236"/>
      <c r="N61" s="375"/>
      <c r="R61" s="12"/>
      <c r="S61" s="12"/>
      <c r="T61" s="12"/>
    </row>
    <row r="62" spans="1:22" x14ac:dyDescent="0.35">
      <c r="A62" s="317"/>
      <c r="B62" s="308"/>
      <c r="C62" s="24" t="s">
        <v>384</v>
      </c>
      <c r="D62" s="24" t="s">
        <v>254</v>
      </c>
      <c r="E62" s="298"/>
      <c r="F62" s="298"/>
      <c r="G62" s="298"/>
      <c r="H62" s="298"/>
      <c r="I62" s="298"/>
      <c r="J62" s="298"/>
      <c r="K62" s="236"/>
      <c r="L62" s="236"/>
      <c r="M62" s="236"/>
      <c r="N62" s="375"/>
      <c r="R62" s="12"/>
      <c r="S62" s="12"/>
      <c r="T62" s="12"/>
    </row>
    <row r="63" spans="1:22" ht="29" x14ac:dyDescent="0.35">
      <c r="A63" s="317"/>
      <c r="B63" s="308"/>
      <c r="C63" s="24" t="s">
        <v>385</v>
      </c>
      <c r="D63" s="24" t="s">
        <v>254</v>
      </c>
      <c r="E63" s="298"/>
      <c r="F63" s="298"/>
      <c r="G63" s="298"/>
      <c r="H63" s="298"/>
      <c r="I63" s="298"/>
      <c r="J63" s="298"/>
      <c r="K63" s="236"/>
      <c r="L63" s="236"/>
      <c r="M63" s="236"/>
      <c r="N63" s="375"/>
      <c r="R63" s="12"/>
      <c r="S63" s="12"/>
      <c r="T63" s="12"/>
    </row>
    <row r="64" spans="1:22" ht="15" thickBot="1" x14ac:dyDescent="0.4">
      <c r="A64" s="322"/>
      <c r="B64" s="309"/>
      <c r="C64" s="88" t="s">
        <v>386</v>
      </c>
      <c r="D64" s="88" t="s">
        <v>254</v>
      </c>
      <c r="E64" s="299"/>
      <c r="F64" s="299"/>
      <c r="G64" s="299"/>
      <c r="H64" s="299"/>
      <c r="I64" s="299"/>
      <c r="J64" s="299"/>
      <c r="K64" s="301"/>
      <c r="L64" s="301"/>
      <c r="M64" s="301"/>
      <c r="N64" s="376"/>
      <c r="R64" s="12"/>
      <c r="S64" s="12"/>
      <c r="T64" s="12"/>
    </row>
    <row r="65" spans="1:22" x14ac:dyDescent="0.35">
      <c r="A65" s="316" t="s">
        <v>387</v>
      </c>
      <c r="B65" s="307" t="s">
        <v>126</v>
      </c>
      <c r="C65" s="85" t="s">
        <v>452</v>
      </c>
      <c r="D65" s="86" t="s">
        <v>254</v>
      </c>
      <c r="E65" s="310" t="s">
        <v>101</v>
      </c>
      <c r="F65" s="310" t="s">
        <v>101</v>
      </c>
      <c r="G65" s="310" t="s">
        <v>101</v>
      </c>
      <c r="H65" s="310" t="s">
        <v>101</v>
      </c>
      <c r="I65" s="310" t="s">
        <v>101</v>
      </c>
      <c r="J65" s="310" t="s">
        <v>159</v>
      </c>
      <c r="K65" s="319" t="s">
        <v>675</v>
      </c>
      <c r="L65" s="319" t="s">
        <v>254</v>
      </c>
      <c r="M65" s="319"/>
      <c r="N65" s="374"/>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17"/>
      <c r="B66" s="308"/>
      <c r="C66" s="83" t="s">
        <v>389</v>
      </c>
      <c r="D66" s="24" t="s">
        <v>254</v>
      </c>
      <c r="E66" s="298"/>
      <c r="F66" s="298"/>
      <c r="G66" s="298"/>
      <c r="H66" s="298"/>
      <c r="I66" s="298"/>
      <c r="J66" s="298"/>
      <c r="K66" s="236"/>
      <c r="L66" s="236"/>
      <c r="M66" s="236"/>
      <c r="N66" s="375"/>
      <c r="R66" s="12"/>
      <c r="S66" s="12"/>
      <c r="T66" s="12"/>
    </row>
    <row r="67" spans="1:22" ht="29" x14ac:dyDescent="0.35">
      <c r="A67" s="317"/>
      <c r="B67" s="308"/>
      <c r="C67" s="83" t="s">
        <v>390</v>
      </c>
      <c r="D67" s="24" t="s">
        <v>254</v>
      </c>
      <c r="E67" s="298"/>
      <c r="F67" s="298"/>
      <c r="G67" s="298"/>
      <c r="H67" s="298"/>
      <c r="I67" s="298"/>
      <c r="J67" s="298"/>
      <c r="K67" s="236"/>
      <c r="L67" s="236"/>
      <c r="M67" s="236"/>
      <c r="N67" s="375"/>
      <c r="R67" s="12"/>
      <c r="S67" s="12"/>
      <c r="T67" s="12"/>
    </row>
    <row r="68" spans="1:22" x14ac:dyDescent="0.35">
      <c r="A68" s="317"/>
      <c r="B68" s="308"/>
      <c r="C68" s="83" t="s">
        <v>391</v>
      </c>
      <c r="D68" s="24" t="s">
        <v>254</v>
      </c>
      <c r="E68" s="298"/>
      <c r="F68" s="298"/>
      <c r="G68" s="298"/>
      <c r="H68" s="298"/>
      <c r="I68" s="298"/>
      <c r="J68" s="298"/>
      <c r="K68" s="236"/>
      <c r="L68" s="236"/>
      <c r="M68" s="236"/>
      <c r="N68" s="375"/>
      <c r="R68" s="12"/>
      <c r="S68" s="12"/>
      <c r="T68" s="12"/>
    </row>
    <row r="69" spans="1:22" x14ac:dyDescent="0.35">
      <c r="A69" s="317"/>
      <c r="B69" s="308"/>
      <c r="C69" s="83" t="s">
        <v>454</v>
      </c>
      <c r="D69" s="24" t="s">
        <v>254</v>
      </c>
      <c r="E69" s="298"/>
      <c r="F69" s="298"/>
      <c r="G69" s="298"/>
      <c r="H69" s="298"/>
      <c r="I69" s="298"/>
      <c r="J69" s="298"/>
      <c r="K69" s="236"/>
      <c r="L69" s="236"/>
      <c r="M69" s="236"/>
      <c r="N69" s="375"/>
      <c r="R69" s="12"/>
      <c r="S69" s="12"/>
      <c r="T69" s="12"/>
    </row>
    <row r="70" spans="1:22" x14ac:dyDescent="0.35">
      <c r="A70" s="317"/>
      <c r="B70" s="308"/>
      <c r="C70" s="83" t="s">
        <v>393</v>
      </c>
      <c r="D70" s="24" t="s">
        <v>254</v>
      </c>
      <c r="E70" s="298"/>
      <c r="F70" s="298"/>
      <c r="G70" s="298"/>
      <c r="H70" s="298"/>
      <c r="I70" s="298"/>
      <c r="J70" s="298"/>
      <c r="K70" s="236"/>
      <c r="L70" s="236"/>
      <c r="M70" s="236"/>
      <c r="N70" s="375"/>
      <c r="R70" s="12"/>
      <c r="S70" s="12"/>
      <c r="T70" s="12"/>
    </row>
    <row r="71" spans="1:22" ht="15" thickBot="1" x14ac:dyDescent="0.4">
      <c r="A71" s="322"/>
      <c r="B71" s="309"/>
      <c r="C71" s="93" t="s">
        <v>394</v>
      </c>
      <c r="D71" s="88" t="s">
        <v>254</v>
      </c>
      <c r="E71" s="299"/>
      <c r="F71" s="299"/>
      <c r="G71" s="299"/>
      <c r="H71" s="299"/>
      <c r="I71" s="299"/>
      <c r="J71" s="299"/>
      <c r="K71" s="301"/>
      <c r="L71" s="301"/>
      <c r="M71" s="301"/>
      <c r="N71" s="376"/>
      <c r="R71" s="12"/>
      <c r="S71" s="12"/>
      <c r="T71" s="12"/>
    </row>
    <row r="72" spans="1:22" x14ac:dyDescent="0.35">
      <c r="A72" s="316" t="s">
        <v>395</v>
      </c>
      <c r="B72" s="307" t="s">
        <v>127</v>
      </c>
      <c r="C72" s="85" t="s">
        <v>396</v>
      </c>
      <c r="D72" s="86" t="s">
        <v>254</v>
      </c>
      <c r="E72" s="310" t="s">
        <v>101</v>
      </c>
      <c r="F72" s="310" t="s">
        <v>101</v>
      </c>
      <c r="G72" s="310" t="s">
        <v>101</v>
      </c>
      <c r="H72" s="310" t="s">
        <v>101</v>
      </c>
      <c r="I72" s="310" t="s">
        <v>101</v>
      </c>
      <c r="J72" s="310" t="s">
        <v>159</v>
      </c>
      <c r="K72" s="311" t="s">
        <v>675</v>
      </c>
      <c r="L72" s="319" t="s">
        <v>254</v>
      </c>
      <c r="M72" s="319"/>
      <c r="N72" s="374"/>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17"/>
      <c r="B73" s="308"/>
      <c r="C73" s="83" t="s">
        <v>397</v>
      </c>
      <c r="D73" s="24" t="s">
        <v>254</v>
      </c>
      <c r="E73" s="298"/>
      <c r="F73" s="298"/>
      <c r="G73" s="298"/>
      <c r="H73" s="298"/>
      <c r="I73" s="298"/>
      <c r="J73" s="298"/>
      <c r="K73" s="312"/>
      <c r="L73" s="236"/>
      <c r="M73" s="236"/>
      <c r="N73" s="375"/>
      <c r="R73" s="12"/>
      <c r="S73" s="12"/>
      <c r="T73" s="12"/>
    </row>
    <row r="74" spans="1:22" ht="32.25" customHeight="1" x14ac:dyDescent="0.35">
      <c r="A74" s="317"/>
      <c r="B74" s="308"/>
      <c r="C74" s="83" t="s">
        <v>398</v>
      </c>
      <c r="D74" s="24" t="s">
        <v>254</v>
      </c>
      <c r="E74" s="298"/>
      <c r="F74" s="298"/>
      <c r="G74" s="298"/>
      <c r="H74" s="298"/>
      <c r="I74" s="298"/>
      <c r="J74" s="298"/>
      <c r="K74" s="312"/>
      <c r="L74" s="236"/>
      <c r="M74" s="236"/>
      <c r="N74" s="375"/>
      <c r="R74" s="12"/>
      <c r="S74" s="12"/>
      <c r="T74" s="12"/>
    </row>
    <row r="75" spans="1:22" x14ac:dyDescent="0.35">
      <c r="A75" s="317"/>
      <c r="B75" s="308"/>
      <c r="C75" s="83" t="s">
        <v>399</v>
      </c>
      <c r="D75" s="24" t="s">
        <v>254</v>
      </c>
      <c r="E75" s="298"/>
      <c r="F75" s="298"/>
      <c r="G75" s="298"/>
      <c r="H75" s="298"/>
      <c r="I75" s="298"/>
      <c r="J75" s="298"/>
      <c r="K75" s="312"/>
      <c r="L75" s="236"/>
      <c r="M75" s="236"/>
      <c r="N75" s="375"/>
      <c r="R75" s="12"/>
      <c r="S75" s="12"/>
      <c r="T75" s="12"/>
    </row>
    <row r="76" spans="1:22" ht="26.5" customHeight="1" thickBot="1" x14ac:dyDescent="0.4">
      <c r="A76" s="322"/>
      <c r="B76" s="309"/>
      <c r="C76" s="87" t="s">
        <v>400</v>
      </c>
      <c r="D76" s="88" t="s">
        <v>254</v>
      </c>
      <c r="E76" s="299"/>
      <c r="F76" s="299"/>
      <c r="G76" s="299"/>
      <c r="H76" s="299"/>
      <c r="I76" s="299"/>
      <c r="J76" s="299"/>
      <c r="K76" s="313"/>
      <c r="L76" s="301"/>
      <c r="M76" s="301"/>
      <c r="N76" s="376"/>
      <c r="R76" s="12"/>
      <c r="S76" s="12"/>
      <c r="T76" s="12"/>
    </row>
    <row r="77" spans="1:22" ht="30" customHeight="1" x14ac:dyDescent="0.35">
      <c r="A77" s="323" t="s">
        <v>401</v>
      </c>
      <c r="B77" s="307" t="s">
        <v>128</v>
      </c>
      <c r="C77" s="85" t="s">
        <v>402</v>
      </c>
      <c r="D77" s="79" t="s">
        <v>254</v>
      </c>
      <c r="E77" s="310" t="s">
        <v>101</v>
      </c>
      <c r="F77" s="310" t="s">
        <v>101</v>
      </c>
      <c r="G77" s="310" t="s">
        <v>101</v>
      </c>
      <c r="H77" s="310" t="s">
        <v>101</v>
      </c>
      <c r="I77" s="310" t="s">
        <v>101</v>
      </c>
      <c r="J77" s="310" t="s">
        <v>159</v>
      </c>
      <c r="K77" s="319" t="s">
        <v>675</v>
      </c>
      <c r="L77" s="319" t="s">
        <v>254</v>
      </c>
      <c r="M77" s="319"/>
      <c r="N77" s="374"/>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05"/>
      <c r="B78" s="308"/>
      <c r="C78" s="83" t="s">
        <v>403</v>
      </c>
      <c r="D78" s="3" t="s">
        <v>254</v>
      </c>
      <c r="E78" s="298"/>
      <c r="F78" s="298"/>
      <c r="G78" s="298"/>
      <c r="H78" s="298"/>
      <c r="I78" s="298"/>
      <c r="J78" s="298"/>
      <c r="K78" s="236"/>
      <c r="L78" s="236"/>
      <c r="M78" s="236"/>
      <c r="N78" s="375"/>
      <c r="R78" s="12"/>
      <c r="S78" s="12"/>
      <c r="T78" s="12"/>
    </row>
    <row r="79" spans="1:22" x14ac:dyDescent="0.35">
      <c r="A79" s="305"/>
      <c r="B79" s="308"/>
      <c r="C79" s="83" t="s">
        <v>404</v>
      </c>
      <c r="D79" s="3" t="s">
        <v>254</v>
      </c>
      <c r="E79" s="298"/>
      <c r="F79" s="298"/>
      <c r="G79" s="298"/>
      <c r="H79" s="298"/>
      <c r="I79" s="298"/>
      <c r="J79" s="298"/>
      <c r="K79" s="236"/>
      <c r="L79" s="236"/>
      <c r="M79" s="236"/>
      <c r="N79" s="375"/>
      <c r="R79" s="12"/>
      <c r="S79" s="12"/>
      <c r="T79" s="12"/>
    </row>
    <row r="80" spans="1:22" x14ac:dyDescent="0.35">
      <c r="A80" s="305"/>
      <c r="B80" s="308"/>
      <c r="C80" s="84" t="s">
        <v>405</v>
      </c>
      <c r="D80" s="3" t="s">
        <v>254</v>
      </c>
      <c r="E80" s="298"/>
      <c r="F80" s="298"/>
      <c r="G80" s="298"/>
      <c r="H80" s="298"/>
      <c r="I80" s="298"/>
      <c r="J80" s="298"/>
      <c r="K80" s="236"/>
      <c r="L80" s="236"/>
      <c r="M80" s="236"/>
      <c r="N80" s="375"/>
      <c r="R80" s="12"/>
      <c r="S80" s="12"/>
      <c r="T80" s="12"/>
    </row>
    <row r="81" spans="1:22" ht="29" x14ac:dyDescent="0.35">
      <c r="A81" s="305"/>
      <c r="B81" s="308"/>
      <c r="C81" s="84" t="s">
        <v>406</v>
      </c>
      <c r="D81" s="3" t="s">
        <v>254</v>
      </c>
      <c r="E81" s="298"/>
      <c r="F81" s="298"/>
      <c r="G81" s="298"/>
      <c r="H81" s="298"/>
      <c r="I81" s="298"/>
      <c r="J81" s="298"/>
      <c r="K81" s="236"/>
      <c r="L81" s="236"/>
      <c r="M81" s="236"/>
      <c r="N81" s="375"/>
      <c r="R81" s="12"/>
      <c r="S81" s="12"/>
      <c r="T81" s="12"/>
    </row>
    <row r="82" spans="1:22" ht="29" x14ac:dyDescent="0.35">
      <c r="A82" s="305"/>
      <c r="B82" s="308"/>
      <c r="C82" s="84" t="s">
        <v>407</v>
      </c>
      <c r="D82" s="3" t="s">
        <v>254</v>
      </c>
      <c r="E82" s="298"/>
      <c r="F82" s="298"/>
      <c r="G82" s="298"/>
      <c r="H82" s="298"/>
      <c r="I82" s="298"/>
      <c r="J82" s="298"/>
      <c r="K82" s="236"/>
      <c r="L82" s="236"/>
      <c r="M82" s="236"/>
      <c r="N82" s="375"/>
      <c r="R82" s="12"/>
      <c r="S82" s="12"/>
      <c r="T82" s="12"/>
    </row>
    <row r="83" spans="1:22" ht="15" thickBot="1" x14ac:dyDescent="0.4">
      <c r="A83" s="306"/>
      <c r="B83" s="309"/>
      <c r="C83" s="90" t="s">
        <v>408</v>
      </c>
      <c r="D83" s="80" t="s">
        <v>254</v>
      </c>
      <c r="E83" s="299"/>
      <c r="F83" s="299"/>
      <c r="G83" s="299"/>
      <c r="H83" s="299"/>
      <c r="I83" s="299"/>
      <c r="J83" s="299"/>
      <c r="K83" s="301"/>
      <c r="L83" s="301"/>
      <c r="M83" s="301"/>
      <c r="N83" s="376"/>
      <c r="R83" s="12"/>
      <c r="S83" s="12"/>
      <c r="T83" s="12"/>
    </row>
    <row r="84" spans="1:22" x14ac:dyDescent="0.35">
      <c r="A84" s="323" t="s">
        <v>409</v>
      </c>
      <c r="B84" s="307" t="s">
        <v>129</v>
      </c>
      <c r="C84" s="99" t="s">
        <v>410</v>
      </c>
      <c r="D84" s="79" t="s">
        <v>254</v>
      </c>
      <c r="E84" s="310" t="s">
        <v>101</v>
      </c>
      <c r="F84" s="310" t="s">
        <v>101</v>
      </c>
      <c r="G84" s="310" t="s">
        <v>101</v>
      </c>
      <c r="H84" s="310" t="s">
        <v>101</v>
      </c>
      <c r="I84" s="310" t="s">
        <v>101</v>
      </c>
      <c r="J84" s="310" t="s">
        <v>159</v>
      </c>
      <c r="K84" s="319" t="s">
        <v>675</v>
      </c>
      <c r="L84" s="319" t="s">
        <v>254</v>
      </c>
      <c r="M84" s="319"/>
      <c r="N84" s="374"/>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3" t="s">
        <v>254</v>
      </c>
      <c r="E85" s="298"/>
      <c r="F85" s="298"/>
      <c r="G85" s="298"/>
      <c r="H85" s="298"/>
      <c r="I85" s="298"/>
      <c r="J85" s="298"/>
      <c r="K85" s="236"/>
      <c r="L85" s="236"/>
      <c r="M85" s="236"/>
      <c r="N85" s="375"/>
      <c r="R85" s="12"/>
      <c r="S85" s="12"/>
      <c r="T85" s="12"/>
    </row>
    <row r="86" spans="1:22" x14ac:dyDescent="0.35">
      <c r="A86" s="305"/>
      <c r="B86" s="308"/>
      <c r="C86" s="84" t="s">
        <v>412</v>
      </c>
      <c r="D86" s="3" t="s">
        <v>254</v>
      </c>
      <c r="E86" s="298"/>
      <c r="F86" s="298"/>
      <c r="G86" s="298"/>
      <c r="H86" s="298"/>
      <c r="I86" s="298"/>
      <c r="J86" s="298"/>
      <c r="K86" s="236"/>
      <c r="L86" s="236"/>
      <c r="M86" s="236"/>
      <c r="N86" s="375"/>
      <c r="R86" s="12"/>
      <c r="S86" s="12"/>
      <c r="T86" s="12"/>
    </row>
    <row r="87" spans="1:22" ht="65.5" customHeight="1" thickBot="1" x14ac:dyDescent="0.4">
      <c r="A87" s="306"/>
      <c r="B87" s="309"/>
      <c r="C87" s="87" t="s">
        <v>413</v>
      </c>
      <c r="D87" s="80" t="s">
        <v>254</v>
      </c>
      <c r="E87" s="299"/>
      <c r="F87" s="299"/>
      <c r="G87" s="299"/>
      <c r="H87" s="299"/>
      <c r="I87" s="299"/>
      <c r="J87" s="299"/>
      <c r="K87" s="301"/>
      <c r="L87" s="301"/>
      <c r="M87" s="301"/>
      <c r="N87" s="376"/>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88" t="str">
        <f>R8&amp;R18&amp;R20&amp;R28&amp;R36&amp;R42&amp;R47&amp;R48&amp;R49&amp;R54&amp;R57&amp;R65&amp;R72&amp;R77&amp;R84&amp;R87</f>
        <v xml:space="preserve">IIA3: Alternative 1 would leave no policy regarding the regeneration of estates within Harrow Local Plan. There are no supporting policies within the NPPF or London Plan which could be relied on in the absence of a Harrow-specific policy, yet there is an identified need to regenerate older estate developments for replacement with newly designed, energy efficient developments. This would help to improve the quality and accessibility of homes. However, it is noted that regeneration without a policy could provide a more attractive proposition for developers, which could increase the likelihood of regeneration. Overall, an uncertain effect is likely to result for IIA objectives 3.
IIA5: Alternative 1 would leave no policy regarding the regeneration of estates within Harrow Local Plan. There are no supporting policies within the NPPF or London Plan which could be relied on in the absence of a Harrow-specific policy, yet there is an identified need to regenerate older estate developments for replacement with newly designed, energy efficient developments. This would help to improve the quality of homes, whilst also providing an opportunity to intensify residential development in existing residential areas. However, it is noted that regeneration without a policy could provide a more attractive proposition for developers, which could increase the likelihood of regeneration. Overall, an uncertain effect is likely to result for IIA objectives 5.
</v>
      </c>
      <c r="B90" s="389"/>
      <c r="C90" s="389"/>
      <c r="D90" s="389"/>
      <c r="E90" s="389"/>
      <c r="F90" s="389"/>
      <c r="G90" s="389"/>
      <c r="H90" s="389"/>
      <c r="I90" s="389"/>
      <c r="J90" s="389"/>
      <c r="K90" s="389"/>
      <c r="L90" s="389"/>
      <c r="M90" s="389"/>
      <c r="N90" s="39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88" t="str">
        <f>S8&amp;S18&amp;S20&amp;S28&amp;S36&amp;S42&amp;S47&amp;S48&amp;S49&amp;S54&amp;S57&amp;S65&amp;S72&amp;S77&amp;S84&amp;S87</f>
        <v xml:space="preserve">   IIA4: The purpose of estate regeneration is usually to achieve a better living environment for residents which supports this IIA objective. This policy allows for the net loss of external amenity space through criterion H. It does not require the alternative provision or contribution to provision elsewhere, but it does require consideration to quantity and quality lost and gained as part of the proposal. Criterion K requires estate regeneration schemes to provide facilities and spaces "to enhance opportunities for social interaction, integration to support strong and inclusive communities that encourage physical activity and healthy living". Based on criterion K, an overall potential significant positive effect is identified. 
          </v>
      </c>
      <c r="B92" s="389"/>
      <c r="C92" s="389"/>
      <c r="D92" s="389"/>
      <c r="E92" s="389"/>
      <c r="F92" s="389"/>
      <c r="G92" s="389"/>
      <c r="H92" s="389"/>
      <c r="I92" s="389"/>
      <c r="J92" s="389"/>
      <c r="K92" s="389"/>
      <c r="L92" s="389"/>
      <c r="M92" s="389"/>
      <c r="N92" s="39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391"/>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85" t="str">
        <f>U8&amp;U18&amp;U20&amp;U28&amp;U36&amp;U42&amp;U47&amp;U49&amp;U54&amp;U57&amp;U65&amp;U72&amp;U77&amp;U84</f>
        <v xml:space="preserve">IIA3:Further details of the proposed sites would be required to determine the precise nature of effects.
IIA5:Further details of the proposed sites would be required to determine the precise nature of effects.
</v>
      </c>
      <c r="B96" s="386"/>
      <c r="C96" s="386"/>
      <c r="D96" s="386"/>
      <c r="E96" s="386"/>
      <c r="F96" s="386"/>
      <c r="G96" s="386"/>
      <c r="H96" s="386"/>
      <c r="I96" s="386"/>
      <c r="J96" s="386"/>
      <c r="K96" s="386"/>
      <c r="L96" s="386"/>
      <c r="M96" s="386"/>
      <c r="N96" s="387"/>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85" t="str">
        <f>V8&amp;V18&amp;V20&amp;V28&amp;V36&amp;V42&amp;V47&amp;V49&amp;V54&amp;V57&amp;V65&amp;V72&amp;V77&amp;V84</f>
        <v/>
      </c>
      <c r="B98" s="386"/>
      <c r="C98" s="386"/>
      <c r="D98" s="386"/>
      <c r="E98" s="386"/>
      <c r="F98" s="386"/>
      <c r="G98" s="386"/>
      <c r="H98" s="386"/>
      <c r="I98" s="386"/>
      <c r="J98" s="386"/>
      <c r="K98" s="386"/>
      <c r="L98" s="386"/>
      <c r="M98" s="386"/>
      <c r="N98" s="387"/>
    </row>
  </sheetData>
  <sheetProtection algorithmName="SHA-512" hashValue="bx7c9bXa6SLhIzYfEksjHbyoSUAeAgzcnBr3YrBLOk8G7c8u59xoT9YPahJHQPGSSIzo/1tVs8o7StiWslbNJA==" saltValue="xXR7WzeiN183k6c8Z4401g==" spinCount="100000" sheet="1" objects="1" scenarios="1"/>
  <autoFilter ref="A7:M87" xr:uid="{D2C47CAF-421C-4D58-AA7A-22430CCF83D7}"/>
  <mergeCells count="184">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 ref="I18:I19"/>
    <mergeCell ref="J18:J19"/>
    <mergeCell ref="K18:K19"/>
    <mergeCell ref="L18:L19"/>
    <mergeCell ref="M18:M19"/>
    <mergeCell ref="N18:N19"/>
    <mergeCell ref="A18:A19"/>
    <mergeCell ref="B18:B19"/>
    <mergeCell ref="E18:E19"/>
    <mergeCell ref="F18:F19"/>
    <mergeCell ref="G18:G19"/>
    <mergeCell ref="H18:H19"/>
    <mergeCell ref="I20:I27"/>
    <mergeCell ref="J20:J27"/>
    <mergeCell ref="K20:K27"/>
    <mergeCell ref="L20:L27"/>
    <mergeCell ref="M20:M27"/>
    <mergeCell ref="N20:N27"/>
    <mergeCell ref="A20:A27"/>
    <mergeCell ref="B20:B27"/>
    <mergeCell ref="E20:E27"/>
    <mergeCell ref="F20:F27"/>
    <mergeCell ref="G20:G27"/>
    <mergeCell ref="H20:H27"/>
    <mergeCell ref="I28:I35"/>
    <mergeCell ref="J28:J35"/>
    <mergeCell ref="K28:K35"/>
    <mergeCell ref="L28:L35"/>
    <mergeCell ref="M28:M35"/>
    <mergeCell ref="N28:N35"/>
    <mergeCell ref="A28:A35"/>
    <mergeCell ref="B28:B35"/>
    <mergeCell ref="E28:E35"/>
    <mergeCell ref="F28:F35"/>
    <mergeCell ref="G28:G35"/>
    <mergeCell ref="H28:H35"/>
    <mergeCell ref="I36:I41"/>
    <mergeCell ref="J36:J41"/>
    <mergeCell ref="K36:K41"/>
    <mergeCell ref="L36:L41"/>
    <mergeCell ref="M36:M41"/>
    <mergeCell ref="N36:N41"/>
    <mergeCell ref="A36:A41"/>
    <mergeCell ref="B36:B41"/>
    <mergeCell ref="E36:E41"/>
    <mergeCell ref="F36:F41"/>
    <mergeCell ref="G36:G41"/>
    <mergeCell ref="H36:H41"/>
    <mergeCell ref="I42:I46"/>
    <mergeCell ref="J42:J46"/>
    <mergeCell ref="K42:K46"/>
    <mergeCell ref="L42:L46"/>
    <mergeCell ref="M42:M46"/>
    <mergeCell ref="N42:N46"/>
    <mergeCell ref="A42:A46"/>
    <mergeCell ref="B42:B46"/>
    <mergeCell ref="E42:E46"/>
    <mergeCell ref="F42:F46"/>
    <mergeCell ref="G42:G46"/>
    <mergeCell ref="H42:H46"/>
    <mergeCell ref="I47:I48"/>
    <mergeCell ref="J47:J48"/>
    <mergeCell ref="K47:K48"/>
    <mergeCell ref="L47:L48"/>
    <mergeCell ref="M47:M48"/>
    <mergeCell ref="N47:N48"/>
    <mergeCell ref="A47:A48"/>
    <mergeCell ref="B47:B48"/>
    <mergeCell ref="E47:E48"/>
    <mergeCell ref="F47:F48"/>
    <mergeCell ref="G47:G48"/>
    <mergeCell ref="H47:H48"/>
    <mergeCell ref="I49:I53"/>
    <mergeCell ref="J49:J53"/>
    <mergeCell ref="K49:K53"/>
    <mergeCell ref="L49:L53"/>
    <mergeCell ref="M49:M53"/>
    <mergeCell ref="N49:N53"/>
    <mergeCell ref="A49:A53"/>
    <mergeCell ref="B49:B53"/>
    <mergeCell ref="E49:E53"/>
    <mergeCell ref="F49:F53"/>
    <mergeCell ref="G49:G53"/>
    <mergeCell ref="H49:H53"/>
    <mergeCell ref="I54:I56"/>
    <mergeCell ref="J54:J56"/>
    <mergeCell ref="K54:K56"/>
    <mergeCell ref="L54:L56"/>
    <mergeCell ref="M54:M56"/>
    <mergeCell ref="N54:N56"/>
    <mergeCell ref="A54:A56"/>
    <mergeCell ref="B54:B56"/>
    <mergeCell ref="E54:E56"/>
    <mergeCell ref="F54:F56"/>
    <mergeCell ref="G54:G56"/>
    <mergeCell ref="H54:H56"/>
    <mergeCell ref="I57:I64"/>
    <mergeCell ref="J57:J64"/>
    <mergeCell ref="K57:K64"/>
    <mergeCell ref="L57:L64"/>
    <mergeCell ref="M57:M64"/>
    <mergeCell ref="N57:N64"/>
    <mergeCell ref="A57:A64"/>
    <mergeCell ref="B57:B64"/>
    <mergeCell ref="E57:E64"/>
    <mergeCell ref="F57:F64"/>
    <mergeCell ref="G57:G64"/>
    <mergeCell ref="H57:H64"/>
    <mergeCell ref="I65:I71"/>
    <mergeCell ref="J65:J71"/>
    <mergeCell ref="K65:K71"/>
    <mergeCell ref="L65:L71"/>
    <mergeCell ref="M65:M71"/>
    <mergeCell ref="N65:N71"/>
    <mergeCell ref="A65:A71"/>
    <mergeCell ref="B65:B71"/>
    <mergeCell ref="E65:E71"/>
    <mergeCell ref="F65:F71"/>
    <mergeCell ref="G65:G71"/>
    <mergeCell ref="H65:H71"/>
    <mergeCell ref="I72:I76"/>
    <mergeCell ref="J72:J76"/>
    <mergeCell ref="K72:K76"/>
    <mergeCell ref="L72:L76"/>
    <mergeCell ref="M72:M76"/>
    <mergeCell ref="N72:N76"/>
    <mergeCell ref="A72:A76"/>
    <mergeCell ref="B72:B76"/>
    <mergeCell ref="E72:E76"/>
    <mergeCell ref="F72:F76"/>
    <mergeCell ref="G72:G76"/>
    <mergeCell ref="H72:H76"/>
    <mergeCell ref="I77:I83"/>
    <mergeCell ref="J77:J83"/>
    <mergeCell ref="K77:K83"/>
    <mergeCell ref="L77:L83"/>
    <mergeCell ref="M77:M83"/>
    <mergeCell ref="N77:N83"/>
    <mergeCell ref="A77:A83"/>
    <mergeCell ref="B77:B83"/>
    <mergeCell ref="E77:E83"/>
    <mergeCell ref="F77:F83"/>
    <mergeCell ref="G77:G83"/>
    <mergeCell ref="H77:H83"/>
    <mergeCell ref="I84:I87"/>
    <mergeCell ref="J84:J87"/>
    <mergeCell ref="K84:K87"/>
    <mergeCell ref="L84:L87"/>
    <mergeCell ref="M84:M87"/>
    <mergeCell ref="N84:N87"/>
    <mergeCell ref="A84:A87"/>
    <mergeCell ref="B84:B87"/>
    <mergeCell ref="E84:E87"/>
    <mergeCell ref="F84:F87"/>
    <mergeCell ref="G84:G87"/>
    <mergeCell ref="H84:H87"/>
    <mergeCell ref="A95:N95"/>
    <mergeCell ref="A96:N96"/>
    <mergeCell ref="A97:N97"/>
    <mergeCell ref="A98:N98"/>
    <mergeCell ref="A89:N89"/>
    <mergeCell ref="A90:N90"/>
    <mergeCell ref="A91:N91"/>
    <mergeCell ref="A92:N92"/>
    <mergeCell ref="A93:N93"/>
    <mergeCell ref="A94:N94"/>
  </mergeCells>
  <conditionalFormatting sqref="C50:C53">
    <cfRule type="expression" dxfId="3169" priority="3">
      <formula>$D50="No"</formula>
    </cfRule>
  </conditionalFormatting>
  <conditionalFormatting sqref="C8:D87">
    <cfRule type="expression" dxfId="3168" priority="1">
      <formula>$D8="No"</formula>
    </cfRule>
  </conditionalFormatting>
  <conditionalFormatting sqref="J8 J18 J28 J49 J57 J65 J72 J77 J84">
    <cfRule type="cellIs" dxfId="3167" priority="35" operator="equal">
      <formula>"Significant Negative"</formula>
    </cfRule>
    <cfRule type="cellIs" dxfId="3166" priority="36" operator="equal">
      <formula>"Minor Negative"</formula>
    </cfRule>
    <cfRule type="cellIs" dxfId="3165" priority="37" operator="equal">
      <formula>"Uncertain"</formula>
    </cfRule>
    <cfRule type="cellIs" dxfId="3164" priority="38" operator="equal">
      <formula>"Neutral"</formula>
    </cfRule>
    <cfRule type="cellIs" dxfId="3163" priority="39" operator="equal">
      <formula>"Minor Positive"</formula>
    </cfRule>
    <cfRule type="cellIs" dxfId="3162" priority="40" operator="equal">
      <formula>"Significant Positive"</formula>
    </cfRule>
  </conditionalFormatting>
  <conditionalFormatting sqref="J20">
    <cfRule type="cellIs" dxfId="3161" priority="28" operator="equal">
      <formula>"Significant Positive"</formula>
    </cfRule>
    <cfRule type="cellIs" dxfId="3160" priority="23" operator="equal">
      <formula>"Significant Negative"</formula>
    </cfRule>
    <cfRule type="cellIs" dxfId="3159" priority="24" operator="equal">
      <formula>"Minor Negative"</formula>
    </cfRule>
    <cfRule type="cellIs" dxfId="3158" priority="25" operator="equal">
      <formula>"Uncertain"</formula>
    </cfRule>
    <cfRule type="cellIs" dxfId="3157" priority="26" operator="equal">
      <formula>"Neutral"</formula>
    </cfRule>
    <cfRule type="cellIs" dxfId="3156" priority="27" operator="equal">
      <formula>"Minor Positive"</formula>
    </cfRule>
  </conditionalFormatting>
  <conditionalFormatting sqref="J36">
    <cfRule type="cellIs" dxfId="3155" priority="17" operator="equal">
      <formula>"Significant Negative"</formula>
    </cfRule>
    <cfRule type="cellIs" dxfId="3154" priority="18" operator="equal">
      <formula>"Minor Negative"</formula>
    </cfRule>
    <cfRule type="cellIs" dxfId="3153" priority="19" operator="equal">
      <formula>"Uncertain"</formula>
    </cfRule>
    <cfRule type="cellIs" dxfId="3152" priority="20" operator="equal">
      <formula>"Neutral"</formula>
    </cfRule>
    <cfRule type="cellIs" dxfId="3151" priority="21" operator="equal">
      <formula>"Minor Positive"</formula>
    </cfRule>
    <cfRule type="cellIs" dxfId="3150" priority="22" operator="equal">
      <formula>"Significant Positive"</formula>
    </cfRule>
  </conditionalFormatting>
  <conditionalFormatting sqref="J42">
    <cfRule type="cellIs" dxfId="3149" priority="11" operator="equal">
      <formula>"Significant Negative"</formula>
    </cfRule>
    <cfRule type="cellIs" dxfId="3148" priority="12" operator="equal">
      <formula>"Minor Negative"</formula>
    </cfRule>
    <cfRule type="cellIs" dxfId="3147" priority="13" operator="equal">
      <formula>"Uncertain"</formula>
    </cfRule>
    <cfRule type="cellIs" dxfId="3146" priority="14" operator="equal">
      <formula>"Neutral"</formula>
    </cfRule>
    <cfRule type="cellIs" dxfId="3145" priority="15" operator="equal">
      <formula>"Minor Positive"</formula>
    </cfRule>
    <cfRule type="cellIs" dxfId="3144" priority="16" operator="equal">
      <formula>"Significant Positive"</formula>
    </cfRule>
  </conditionalFormatting>
  <conditionalFormatting sqref="J47">
    <cfRule type="cellIs" dxfId="3143" priority="29" operator="equal">
      <formula>"Significant Negative"</formula>
    </cfRule>
    <cfRule type="cellIs" dxfId="3142" priority="30" operator="equal">
      <formula>"Minor Negative"</formula>
    </cfRule>
    <cfRule type="cellIs" dxfId="3141" priority="31" operator="equal">
      <formula>"Uncertain"</formula>
    </cfRule>
    <cfRule type="cellIs" dxfId="3140" priority="32" operator="equal">
      <formula>"Neutral"</formula>
    </cfRule>
    <cfRule type="cellIs" dxfId="3139" priority="33" operator="equal">
      <formula>"Minor Positive"</formula>
    </cfRule>
    <cfRule type="cellIs" dxfId="3138" priority="34" operator="equal">
      <formula>"Significant Positive"</formula>
    </cfRule>
  </conditionalFormatting>
  <conditionalFormatting sqref="J54">
    <cfRule type="cellIs" dxfId="3137" priority="5" operator="equal">
      <formula>"Significant Negative"</formula>
    </cfRule>
    <cfRule type="cellIs" dxfId="3136" priority="6" operator="equal">
      <formula>"Minor Negative"</formula>
    </cfRule>
    <cfRule type="cellIs" dxfId="3135" priority="7" operator="equal">
      <formula>"Uncertain"</formula>
    </cfRule>
    <cfRule type="cellIs" dxfId="3134" priority="8" operator="equal">
      <formula>"Neutral"</formula>
    </cfRule>
    <cfRule type="cellIs" dxfId="3133" priority="9" operator="equal">
      <formula>"Minor Positive"</formula>
    </cfRule>
    <cfRule type="cellIs" dxfId="3132" priority="10" operator="equal">
      <formula>"Significant Positive"</formula>
    </cfRule>
  </conditionalFormatting>
  <pageMargins left="0.7" right="0.7" top="0.75" bottom="0.75" header="0.3" footer="0.3"/>
  <pageSetup orientation="portrait" horizontalDpi="4294967293" verticalDpi="4294967293"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FB8CB-FF0D-4850-B86D-5EF4F00EE53B}">
  <sheetPr codeName="Sheet137">
    <tabColor rgb="FF7030A0"/>
  </sheetPr>
  <dimension ref="A1:V98"/>
  <sheetViews>
    <sheetView topLeftCell="A47" zoomScale="60" zoomScaleNormal="60" workbookViewId="0">
      <selection activeCell="K3" sqref="K3"/>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61.5429687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860</v>
      </c>
      <c r="D1" s="263"/>
      <c r="E1" s="263"/>
      <c r="F1" s="264"/>
      <c r="G1" s="16"/>
      <c r="I1" s="7"/>
      <c r="J1" s="7"/>
      <c r="K1" s="7"/>
    </row>
    <row r="2" spans="1:22" x14ac:dyDescent="0.35">
      <c r="A2" s="74" t="s">
        <v>29</v>
      </c>
      <c r="B2" s="9"/>
      <c r="C2" s="263" t="s">
        <v>658</v>
      </c>
      <c r="D2" s="263"/>
      <c r="E2" s="263"/>
      <c r="F2" s="264"/>
      <c r="I2" s="8"/>
      <c r="J2" s="8"/>
      <c r="K2" s="8"/>
    </row>
    <row r="3" spans="1:22" x14ac:dyDescent="0.35">
      <c r="A3" s="75" t="s">
        <v>30</v>
      </c>
      <c r="B3" s="4"/>
      <c r="C3" s="263" t="s">
        <v>861</v>
      </c>
      <c r="D3" s="263"/>
      <c r="E3" s="263"/>
      <c r="F3" s="264"/>
      <c r="I3" s="8"/>
      <c r="J3" s="8"/>
      <c r="K3" s="8"/>
    </row>
    <row r="4" spans="1:22" ht="54.65" customHeight="1" x14ac:dyDescent="0.35">
      <c r="A4" s="75" t="s">
        <v>31</v>
      </c>
      <c r="B4" s="17"/>
      <c r="C4" s="229" t="s">
        <v>862</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47"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675</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c r="F10" s="326"/>
      <c r="G10" s="326"/>
      <c r="H10" s="326"/>
      <c r="I10" s="326"/>
      <c r="J10" s="298"/>
      <c r="K10" s="236"/>
      <c r="L10" s="298"/>
      <c r="M10" s="298"/>
      <c r="N10" s="340"/>
      <c r="R10" s="12"/>
      <c r="S10" s="12"/>
      <c r="T10" s="12"/>
    </row>
    <row r="11" spans="1:22" x14ac:dyDescent="0.35">
      <c r="A11" s="317"/>
      <c r="B11" s="328"/>
      <c r="C11" s="24" t="s">
        <v>324</v>
      </c>
      <c r="D11" s="24" t="s">
        <v>254</v>
      </c>
      <c r="E11" s="326"/>
      <c r="F11" s="326"/>
      <c r="G11" s="326"/>
      <c r="H11" s="326"/>
      <c r="I11" s="326"/>
      <c r="J11" s="298"/>
      <c r="K11" s="236"/>
      <c r="L11" s="298"/>
      <c r="M11" s="298"/>
      <c r="N11" s="340"/>
      <c r="R11" s="12"/>
      <c r="S11" s="12"/>
      <c r="T11" s="12"/>
    </row>
    <row r="12" spans="1:22" x14ac:dyDescent="0.35">
      <c r="A12" s="317"/>
      <c r="B12" s="328"/>
      <c r="C12" s="24" t="s">
        <v>325</v>
      </c>
      <c r="D12" s="24" t="s">
        <v>254</v>
      </c>
      <c r="E12" s="326"/>
      <c r="F12" s="326"/>
      <c r="G12" s="326"/>
      <c r="H12" s="326"/>
      <c r="I12" s="326"/>
      <c r="J12" s="298"/>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ht="29" x14ac:dyDescent="0.35">
      <c r="A14" s="317"/>
      <c r="B14" s="328"/>
      <c r="C14" s="24" t="s">
        <v>327</v>
      </c>
      <c r="D14" s="24" t="s">
        <v>254</v>
      </c>
      <c r="E14" s="326"/>
      <c r="F14" s="326"/>
      <c r="G14" s="326"/>
      <c r="H14" s="326"/>
      <c r="I14" s="326"/>
      <c r="J14" s="298"/>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254</v>
      </c>
      <c r="E16" s="326"/>
      <c r="F16" s="326"/>
      <c r="G16" s="326"/>
      <c r="H16" s="326"/>
      <c r="I16" s="326"/>
      <c r="J16" s="298"/>
      <c r="K16" s="236"/>
      <c r="L16" s="298"/>
      <c r="M16" s="298"/>
      <c r="N16" s="340"/>
      <c r="R16" s="12"/>
      <c r="S16" s="12"/>
      <c r="T16" s="12"/>
    </row>
    <row r="17" spans="1:22" ht="15" thickBot="1" x14ac:dyDescent="0.4">
      <c r="A17" s="322"/>
      <c r="B17" s="396"/>
      <c r="C17" s="88" t="s">
        <v>330</v>
      </c>
      <c r="D17" s="88" t="s">
        <v>254</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675</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254</v>
      </c>
      <c r="E19" s="299"/>
      <c r="F19" s="299"/>
      <c r="G19" s="299"/>
      <c r="H19" s="299"/>
      <c r="I19" s="299"/>
      <c r="J19" s="299"/>
      <c r="K19" s="301"/>
      <c r="L19" s="299"/>
      <c r="M19" s="299"/>
      <c r="N19" s="380"/>
      <c r="R19" s="12"/>
      <c r="S19" s="12"/>
      <c r="T19" s="12"/>
    </row>
    <row r="20" spans="1:22" ht="72.5" x14ac:dyDescent="0.35">
      <c r="A20" s="316" t="s">
        <v>334</v>
      </c>
      <c r="B20" s="307" t="s">
        <v>118</v>
      </c>
      <c r="C20" s="79" t="s">
        <v>335</v>
      </c>
      <c r="D20" s="86" t="s">
        <v>250</v>
      </c>
      <c r="E20" s="310" t="s">
        <v>101</v>
      </c>
      <c r="F20" s="310" t="s">
        <v>101</v>
      </c>
      <c r="G20" s="310" t="s">
        <v>101</v>
      </c>
      <c r="H20" s="310" t="s">
        <v>101</v>
      </c>
      <c r="I20" s="310" t="s">
        <v>101</v>
      </c>
      <c r="J20" s="310" t="s">
        <v>162</v>
      </c>
      <c r="K20" s="319" t="s">
        <v>863</v>
      </c>
      <c r="L20" s="310" t="s">
        <v>254</v>
      </c>
      <c r="M20" s="310" t="s">
        <v>864</v>
      </c>
      <c r="N20" s="379"/>
      <c r="R20" s="12" t="str">
        <f>IF(OR(J20='Drop downs'!$G$7,J20='Drop downs'!$G$5), B20&amp;": "&amp;K20&amp;CHAR(10),"")</f>
        <v xml:space="preserve">IIA3: Whilst this alternative will not produce additional services or facilities, it does require estate redevelopment to consider links to public transport and an active travel modes such as cycling. The alternative also requires redevelopment design to consider the provision of play parks and informal space, although it is noted that the use of informal space by adults is not recognised as strongly in London Plan Policy S4 which it refers to. Policy HO5 Alterative 2 also requires that all development re-provides any external open space lost through regeneration to ensure no net loss. Whilst this could help to maintain access to open space for future residents, there is a risk that the need to provide external open space may have impacts on the potential to provide community/recreational facilities. Therefore, an uncertain effect has been recorded.  
</v>
      </c>
      <c r="S20" s="12" t="str">
        <f>IF(J20='Drop downs'!$G$2,B20&amp;": "&amp;K20&amp;"
"," ")</f>
        <v xml:space="preserve"> </v>
      </c>
      <c r="T20" s="12" t="str">
        <f>IF(E20='Drop downs'!$B$6,B20&amp;": "&amp;K20&amp;"","")</f>
        <v/>
      </c>
      <c r="U20" t="str">
        <f>IF(M20&gt;0,B20&amp;":"&amp;M20&amp;"
","")</f>
        <v xml:space="preserve">IIA3:Details of estates for redevelopment, such as site locations and design of sites would assist in determining the precise nature of effect identified.
</v>
      </c>
      <c r="V20" t="str">
        <f>IF(N20&gt;0,B20&amp;":"&amp;N20&amp;"
","")</f>
        <v/>
      </c>
    </row>
    <row r="21" spans="1:22" x14ac:dyDescent="0.35">
      <c r="A21" s="317"/>
      <c r="B21" s="308"/>
      <c r="C21" s="3" t="s">
        <v>336</v>
      </c>
      <c r="D21" s="24" t="s">
        <v>250</v>
      </c>
      <c r="E21" s="298"/>
      <c r="F21" s="298"/>
      <c r="G21" s="298"/>
      <c r="H21" s="298"/>
      <c r="I21" s="298"/>
      <c r="J21" s="298"/>
      <c r="K21" s="236"/>
      <c r="L21" s="298"/>
      <c r="M21" s="298"/>
      <c r="N21" s="381"/>
      <c r="R21" s="12"/>
      <c r="S21" s="12"/>
      <c r="T21" s="12"/>
    </row>
    <row r="22" spans="1:22" ht="14.5" customHeight="1" x14ac:dyDescent="0.35">
      <c r="A22" s="317"/>
      <c r="B22" s="308"/>
      <c r="C22" s="3" t="s">
        <v>337</v>
      </c>
      <c r="D22" s="24" t="s">
        <v>250</v>
      </c>
      <c r="E22" s="298"/>
      <c r="F22" s="298"/>
      <c r="G22" s="298"/>
      <c r="H22" s="298"/>
      <c r="I22" s="298"/>
      <c r="J22" s="298"/>
      <c r="K22" s="236"/>
      <c r="L22" s="298"/>
      <c r="M22" s="298"/>
      <c r="N22" s="381"/>
      <c r="R22" s="12"/>
      <c r="S22" s="12"/>
      <c r="T22" s="12"/>
    </row>
    <row r="23" spans="1:22" x14ac:dyDescent="0.35">
      <c r="A23" s="317"/>
      <c r="B23" s="308"/>
      <c r="C23" s="3" t="s">
        <v>338</v>
      </c>
      <c r="D23" s="24" t="s">
        <v>254</v>
      </c>
      <c r="E23" s="298"/>
      <c r="F23" s="298"/>
      <c r="G23" s="298"/>
      <c r="H23" s="298"/>
      <c r="I23" s="298"/>
      <c r="J23" s="298"/>
      <c r="K23" s="236"/>
      <c r="L23" s="298"/>
      <c r="M23" s="298"/>
      <c r="N23" s="381"/>
      <c r="R23" s="12"/>
      <c r="S23" s="12"/>
      <c r="T23" s="12"/>
    </row>
    <row r="24" spans="1:22" ht="14.5" customHeight="1" x14ac:dyDescent="0.35">
      <c r="A24" s="317"/>
      <c r="B24" s="308"/>
      <c r="C24" s="3" t="s">
        <v>339</v>
      </c>
      <c r="D24" s="24" t="s">
        <v>254</v>
      </c>
      <c r="E24" s="298"/>
      <c r="F24" s="298"/>
      <c r="G24" s="298"/>
      <c r="H24" s="298"/>
      <c r="I24" s="298"/>
      <c r="J24" s="298"/>
      <c r="K24" s="236"/>
      <c r="L24" s="298"/>
      <c r="M24" s="298"/>
      <c r="N24" s="381"/>
      <c r="R24" s="12"/>
      <c r="S24" s="12"/>
      <c r="T24" s="12"/>
    </row>
    <row r="25" spans="1:22" ht="29" x14ac:dyDescent="0.35">
      <c r="A25" s="317"/>
      <c r="B25" s="308"/>
      <c r="C25" s="3" t="s">
        <v>340</v>
      </c>
      <c r="D25" s="24" t="s">
        <v>254</v>
      </c>
      <c r="E25" s="298"/>
      <c r="F25" s="298"/>
      <c r="G25" s="298"/>
      <c r="H25" s="298"/>
      <c r="I25" s="298"/>
      <c r="J25" s="298"/>
      <c r="K25" s="236"/>
      <c r="L25" s="298"/>
      <c r="M25" s="298"/>
      <c r="N25" s="381"/>
      <c r="R25" s="12"/>
      <c r="S25" s="12"/>
      <c r="T25" s="12"/>
    </row>
    <row r="26" spans="1:22" ht="14.5" customHeight="1" x14ac:dyDescent="0.35">
      <c r="A26" s="317"/>
      <c r="B26" s="308"/>
      <c r="C26" s="3" t="s">
        <v>341</v>
      </c>
      <c r="D26" s="24" t="s">
        <v>254</v>
      </c>
      <c r="E26" s="298"/>
      <c r="F26" s="298"/>
      <c r="G26" s="298"/>
      <c r="H26" s="298"/>
      <c r="I26" s="298"/>
      <c r="J26" s="298"/>
      <c r="K26" s="236"/>
      <c r="L26" s="298"/>
      <c r="M26" s="298"/>
      <c r="N26" s="381"/>
      <c r="R26" s="12"/>
      <c r="S26" s="12"/>
      <c r="T26" s="12"/>
    </row>
    <row r="27" spans="1:22" ht="44.5" customHeight="1" thickBot="1" x14ac:dyDescent="0.4">
      <c r="A27" s="322"/>
      <c r="B27" s="309"/>
      <c r="C27" s="80" t="s">
        <v>342</v>
      </c>
      <c r="D27" s="88" t="s">
        <v>254</v>
      </c>
      <c r="E27" s="299"/>
      <c r="F27" s="299"/>
      <c r="G27" s="299"/>
      <c r="H27" s="299"/>
      <c r="I27" s="299"/>
      <c r="J27" s="299"/>
      <c r="K27" s="301"/>
      <c r="L27" s="299"/>
      <c r="M27" s="299"/>
      <c r="N27" s="380"/>
      <c r="R27" s="12"/>
      <c r="S27" s="12"/>
      <c r="T27" s="12"/>
    </row>
    <row r="28" spans="1:22" ht="29" x14ac:dyDescent="0.35">
      <c r="A28" s="316" t="s">
        <v>343</v>
      </c>
      <c r="B28" s="307" t="s">
        <v>119</v>
      </c>
      <c r="C28" s="85" t="s">
        <v>344</v>
      </c>
      <c r="D28" s="79" t="s">
        <v>250</v>
      </c>
      <c r="E28" s="310" t="s">
        <v>418</v>
      </c>
      <c r="F28" s="310" t="s">
        <v>441</v>
      </c>
      <c r="G28" s="310" t="s">
        <v>519</v>
      </c>
      <c r="H28" s="310" t="s">
        <v>477</v>
      </c>
      <c r="I28" s="310" t="s">
        <v>436</v>
      </c>
      <c r="J28" s="310" t="s">
        <v>162</v>
      </c>
      <c r="K28" s="319" t="s">
        <v>865</v>
      </c>
      <c r="L28" s="310" t="s">
        <v>254</v>
      </c>
      <c r="M28" s="319" t="s">
        <v>864</v>
      </c>
      <c r="N28" s="379"/>
      <c r="R28" s="12" t="str">
        <f>IF(OR(J28='Drop downs'!$G$7,J28='Drop downs'!$G$5), B28&amp;": "&amp;K28&amp;CHAR(10),"")</f>
        <v xml:space="preserve">IIA4: Alternative 2 would require any lost external open space to be re-provided, ensuring no net loss through regeneration. Moreover, Criterion K requires estate regeneration schemes to provide facilities and spaces "to enhance opportunities for social interaction, integration to support strong and inclusive communities that encourage physical activity and healthy living". Whilst this could help to maintain access to open space for future residents, there is a risk that the need to prvide external open space may have impacts on the potential to provide community/recreational facilities. Therefore, an uncertain effect has been recorded.  
</v>
      </c>
      <c r="S28" s="12" t="str">
        <f>IF(J28='Drop downs'!$G$2,B28&amp;": "&amp;K28&amp;"
"," ")</f>
        <v xml:space="preserve"> </v>
      </c>
      <c r="T28" s="12" t="str">
        <f>IF(E28='Drop downs'!$B$6,B28&amp;": "&amp;K28&amp;"","")</f>
        <v/>
      </c>
      <c r="U28" t="str">
        <f>IF(M28&gt;0,B28&amp;":"&amp;M28&amp;"
","")</f>
        <v xml:space="preserve">IIA4:Details of estates for redevelopment, such as site locations and design of sites would assist in determining the precise nature of effect identified.
</v>
      </c>
      <c r="V28" t="str">
        <f>IF(N28&gt;0,B28&amp;":"&amp;N28&amp;"
","")</f>
        <v/>
      </c>
    </row>
    <row r="29" spans="1:22" ht="29" x14ac:dyDescent="0.35">
      <c r="A29" s="317"/>
      <c r="B29" s="308"/>
      <c r="C29" s="83" t="s">
        <v>345</v>
      </c>
      <c r="D29" s="3" t="s">
        <v>250</v>
      </c>
      <c r="E29" s="298"/>
      <c r="F29" s="298"/>
      <c r="G29" s="298"/>
      <c r="H29" s="298"/>
      <c r="I29" s="298"/>
      <c r="J29" s="298"/>
      <c r="K29" s="236"/>
      <c r="L29" s="298"/>
      <c r="M29" s="236"/>
      <c r="N29" s="381"/>
      <c r="R29" s="12"/>
      <c r="S29" s="12"/>
      <c r="T29" s="12"/>
    </row>
    <row r="30" spans="1:22" x14ac:dyDescent="0.35">
      <c r="A30" s="317"/>
      <c r="B30" s="308"/>
      <c r="C30" s="83" t="s">
        <v>346</v>
      </c>
      <c r="D30" s="3" t="s">
        <v>250</v>
      </c>
      <c r="E30" s="298"/>
      <c r="F30" s="298"/>
      <c r="G30" s="298"/>
      <c r="H30" s="298"/>
      <c r="I30" s="298"/>
      <c r="J30" s="298"/>
      <c r="K30" s="236"/>
      <c r="L30" s="298"/>
      <c r="M30" s="236"/>
      <c r="N30" s="381"/>
      <c r="R30" s="12"/>
      <c r="S30" s="12"/>
      <c r="T30" s="12"/>
    </row>
    <row r="31" spans="1:22" ht="30" customHeight="1" x14ac:dyDescent="0.35">
      <c r="A31" s="317"/>
      <c r="B31" s="308"/>
      <c r="C31" s="83" t="s">
        <v>347</v>
      </c>
      <c r="D31" s="3" t="s">
        <v>254</v>
      </c>
      <c r="E31" s="298"/>
      <c r="F31" s="298"/>
      <c r="G31" s="298"/>
      <c r="H31" s="298"/>
      <c r="I31" s="298"/>
      <c r="J31" s="298"/>
      <c r="K31" s="236"/>
      <c r="L31" s="298"/>
      <c r="M31" s="236"/>
      <c r="N31" s="381"/>
      <c r="R31" s="12"/>
      <c r="S31" s="12"/>
      <c r="T31" s="12"/>
    </row>
    <row r="32" spans="1:22" x14ac:dyDescent="0.35">
      <c r="A32" s="317"/>
      <c r="B32" s="308"/>
      <c r="C32" s="83" t="s">
        <v>348</v>
      </c>
      <c r="D32" s="3" t="s">
        <v>250</v>
      </c>
      <c r="E32" s="298"/>
      <c r="F32" s="298"/>
      <c r="G32" s="298"/>
      <c r="H32" s="298"/>
      <c r="I32" s="298"/>
      <c r="J32" s="298"/>
      <c r="K32" s="236"/>
      <c r="L32" s="298"/>
      <c r="M32" s="236"/>
      <c r="N32" s="381"/>
      <c r="R32" s="12"/>
      <c r="S32" s="12"/>
      <c r="T32" s="12"/>
    </row>
    <row r="33" spans="1:22" x14ac:dyDescent="0.35">
      <c r="A33" s="317"/>
      <c r="B33" s="308"/>
      <c r="C33" s="83" t="s">
        <v>349</v>
      </c>
      <c r="D33" s="3"/>
      <c r="E33" s="298"/>
      <c r="F33" s="298"/>
      <c r="G33" s="298"/>
      <c r="H33" s="298"/>
      <c r="I33" s="298"/>
      <c r="J33" s="298"/>
      <c r="K33" s="236"/>
      <c r="L33" s="298"/>
      <c r="M33" s="236"/>
      <c r="N33" s="381"/>
      <c r="R33" s="12"/>
      <c r="S33" s="12"/>
      <c r="T33" s="12"/>
    </row>
    <row r="34" spans="1:22" x14ac:dyDescent="0.35">
      <c r="A34" s="317"/>
      <c r="B34" s="308"/>
      <c r="C34" s="83" t="s">
        <v>350</v>
      </c>
      <c r="D34" s="3"/>
      <c r="E34" s="298"/>
      <c r="F34" s="298"/>
      <c r="G34" s="298"/>
      <c r="H34" s="298"/>
      <c r="I34" s="298"/>
      <c r="J34" s="298"/>
      <c r="K34" s="236"/>
      <c r="L34" s="298"/>
      <c r="M34" s="236"/>
      <c r="N34" s="381"/>
      <c r="R34" s="12"/>
      <c r="S34" s="12"/>
      <c r="T34" s="12"/>
    </row>
    <row r="35" spans="1:22" ht="30" customHeight="1" thickBot="1" x14ac:dyDescent="0.4">
      <c r="A35" s="322"/>
      <c r="B35" s="309"/>
      <c r="C35" s="93" t="s">
        <v>351</v>
      </c>
      <c r="D35" s="80"/>
      <c r="E35" s="299"/>
      <c r="F35" s="299"/>
      <c r="G35" s="299"/>
      <c r="H35" s="299"/>
      <c r="I35" s="299"/>
      <c r="J35" s="299"/>
      <c r="K35" s="301"/>
      <c r="L35" s="299"/>
      <c r="M35" s="301"/>
      <c r="N35" s="380"/>
      <c r="R35" s="12"/>
      <c r="S35" s="12"/>
      <c r="T35" s="12"/>
    </row>
    <row r="36" spans="1:22" ht="14.5" customHeight="1" x14ac:dyDescent="0.35">
      <c r="A36" s="316" t="s">
        <v>352</v>
      </c>
      <c r="B36" s="307" t="s">
        <v>120</v>
      </c>
      <c r="C36" s="79" t="s">
        <v>353</v>
      </c>
      <c r="D36" s="79" t="s">
        <v>250</v>
      </c>
      <c r="E36" s="310" t="s">
        <v>101</v>
      </c>
      <c r="F36" s="310" t="s">
        <v>101</v>
      </c>
      <c r="G36" s="310" t="s">
        <v>101</v>
      </c>
      <c r="H36" s="310" t="s">
        <v>101</v>
      </c>
      <c r="I36" s="310" t="s">
        <v>101</v>
      </c>
      <c r="J36" s="310" t="s">
        <v>162</v>
      </c>
      <c r="K36" s="319" t="s">
        <v>866</v>
      </c>
      <c r="L36" s="319" t="s">
        <v>254</v>
      </c>
      <c r="M36" s="319" t="s">
        <v>864</v>
      </c>
      <c r="N36" s="374"/>
      <c r="R36" s="12" t="str">
        <f>IF(OR(J36='Drop downs'!$G$7,J36='Drop downs'!$G$5), B36&amp;": "&amp;K36&amp;CHAR(10),"")</f>
        <v xml:space="preserve">IIA5: This alternative could help to improve the design and quantity of housing available within the Borough by regenerating estates, providing affordable housing and family sized homes through the intensification of development. The quality of housing could also be improved through the regeneration of estates which are currently aged, not fit for purpose and without energy efficient heating. However, the requirement to maintain amenity space could compromise the  quantity of housing delivered, ensuring the right size and tenure are delivered, as well as provision of community of other facilities. Therefore, an overall uncertain effect has been recorded. 
</v>
      </c>
      <c r="S36" s="12" t="str">
        <f>IF(J36='Drop downs'!$G$2,B36&amp;": "&amp;K36&amp;"
"," ")</f>
        <v xml:space="preserve"> </v>
      </c>
      <c r="T36" s="12" t="str">
        <f>IF(E36='Drop downs'!$B$6,B36&amp;": "&amp;K36&amp;"","")</f>
        <v/>
      </c>
      <c r="U36" t="str">
        <f>IF(M36&gt;0,B36&amp;":"&amp;M36&amp;"
","")</f>
        <v xml:space="preserve">IIA5:Details of estates for redevelopment, such as site locations and design of sites would assist in determining the precise nature of effect identified.
</v>
      </c>
      <c r="V36" t="str">
        <f>IF(N36&gt;0,B36&amp;":"&amp;N36&amp;"
","")</f>
        <v/>
      </c>
    </row>
    <row r="37" spans="1:22" ht="29" x14ac:dyDescent="0.35">
      <c r="A37" s="317"/>
      <c r="B37" s="308"/>
      <c r="C37" s="3" t="s">
        <v>354</v>
      </c>
      <c r="D37" s="3" t="s">
        <v>250</v>
      </c>
      <c r="E37" s="298"/>
      <c r="F37" s="298"/>
      <c r="G37" s="298"/>
      <c r="H37" s="298"/>
      <c r="I37" s="298"/>
      <c r="J37" s="298"/>
      <c r="K37" s="236"/>
      <c r="L37" s="236"/>
      <c r="M37" s="236"/>
      <c r="N37" s="375"/>
      <c r="R37" s="12"/>
      <c r="S37" s="12"/>
      <c r="T37" s="12"/>
    </row>
    <row r="38" spans="1:22" ht="34.5" customHeight="1" x14ac:dyDescent="0.35">
      <c r="A38" s="317"/>
      <c r="B38" s="308"/>
      <c r="C38" s="3" t="s">
        <v>355</v>
      </c>
      <c r="D38" s="3" t="s">
        <v>250</v>
      </c>
      <c r="E38" s="298"/>
      <c r="F38" s="298"/>
      <c r="G38" s="298"/>
      <c r="H38" s="298"/>
      <c r="I38" s="298"/>
      <c r="J38" s="298"/>
      <c r="K38" s="236"/>
      <c r="L38" s="236"/>
      <c r="M38" s="236"/>
      <c r="N38" s="375"/>
      <c r="R38" s="12"/>
      <c r="S38" s="12"/>
      <c r="T38" s="12"/>
    </row>
    <row r="39" spans="1:22" ht="29" x14ac:dyDescent="0.35">
      <c r="A39" s="317"/>
      <c r="B39" s="308"/>
      <c r="C39" s="3" t="s">
        <v>356</v>
      </c>
      <c r="D39" s="3" t="s">
        <v>254</v>
      </c>
      <c r="E39" s="298"/>
      <c r="F39" s="298"/>
      <c r="G39" s="298"/>
      <c r="H39" s="298"/>
      <c r="I39" s="298"/>
      <c r="J39" s="298"/>
      <c r="K39" s="236"/>
      <c r="L39" s="236"/>
      <c r="M39" s="236"/>
      <c r="N39" s="375"/>
      <c r="R39" s="12"/>
      <c r="S39" s="12"/>
      <c r="T39" s="12"/>
    </row>
    <row r="40" spans="1:22" ht="43.5" x14ac:dyDescent="0.35">
      <c r="A40" s="317"/>
      <c r="B40" s="308"/>
      <c r="C40" s="3" t="s">
        <v>357</v>
      </c>
      <c r="D40" s="3" t="s">
        <v>254</v>
      </c>
      <c r="E40" s="298"/>
      <c r="F40" s="298"/>
      <c r="G40" s="298"/>
      <c r="H40" s="298"/>
      <c r="I40" s="298"/>
      <c r="J40" s="298"/>
      <c r="K40" s="236"/>
      <c r="L40" s="236"/>
      <c r="M40" s="236"/>
      <c r="N40" s="375"/>
      <c r="R40" s="12"/>
      <c r="S40" s="12"/>
      <c r="T40" s="12"/>
    </row>
    <row r="41" spans="1:22" ht="29.5" thickBot="1" x14ac:dyDescent="0.4">
      <c r="A41" s="322"/>
      <c r="B41" s="309"/>
      <c r="C41" s="80" t="s">
        <v>358</v>
      </c>
      <c r="D41" s="80" t="s">
        <v>250</v>
      </c>
      <c r="E41" s="299"/>
      <c r="F41" s="299"/>
      <c r="G41" s="299"/>
      <c r="H41" s="299"/>
      <c r="I41" s="299"/>
      <c r="J41" s="299"/>
      <c r="K41" s="301"/>
      <c r="L41" s="301"/>
      <c r="M41" s="301"/>
      <c r="N41" s="376"/>
      <c r="R41" s="12"/>
      <c r="S41" s="12"/>
      <c r="T41" s="12"/>
    </row>
    <row r="42" spans="1:22" ht="29" x14ac:dyDescent="0.35">
      <c r="A42" s="316" t="s">
        <v>359</v>
      </c>
      <c r="B42" s="307" t="s">
        <v>121</v>
      </c>
      <c r="C42" s="79" t="s">
        <v>360</v>
      </c>
      <c r="D42" s="79" t="s">
        <v>250</v>
      </c>
      <c r="E42" s="310" t="s">
        <v>418</v>
      </c>
      <c r="F42" s="310" t="s">
        <v>419</v>
      </c>
      <c r="G42" s="310" t="s">
        <v>519</v>
      </c>
      <c r="H42" s="310" t="s">
        <v>477</v>
      </c>
      <c r="I42" s="310" t="s">
        <v>422</v>
      </c>
      <c r="J42" s="310" t="s">
        <v>154</v>
      </c>
      <c r="K42" s="319" t="s">
        <v>848</v>
      </c>
      <c r="L42" s="319" t="s">
        <v>254</v>
      </c>
      <c r="M42" s="319"/>
      <c r="N42" s="374" t="s">
        <v>849</v>
      </c>
      <c r="R42" s="12" t="str">
        <f>IF(OR(J42='Drop downs'!$G$7,J42='Drop downs'!$G$5), B42&amp;": "&amp;K42&amp;CHAR(10),"")</f>
        <v/>
      </c>
      <c r="S42" s="12" t="str">
        <f>IF(J42='Drop downs'!$G$2,B42&amp;": "&amp;K42&amp;"
"," ")</f>
        <v xml:space="preserve">IIA6: Criterion J of Policy HO5 requires future regeneration schemes to ensure there is good access to the site for cyclist and pedestrians, as well as links to public transport. These should help to ensure future residents utilise sustainable travel modes wherever possible
</v>
      </c>
      <c r="T42" s="12" t="str">
        <f>IF(E42='Drop downs'!$B$6,B42&amp;": "&amp;K42&amp;"","")</f>
        <v/>
      </c>
      <c r="U42" t="str">
        <f>IF(M42&gt;0,B42&amp;":"&amp;M42&amp;"
","")</f>
        <v/>
      </c>
      <c r="V42" t="str">
        <f>IF(N42&gt;0,B42&amp;":"&amp;N42&amp;"
","")</f>
        <v xml:space="preserve">IIA6:The addition of ensuring public transport access through the developments as a consideration could further enhance the positive effect identified. E.g. are there bus stops within/on the outskirts of the development. 
</v>
      </c>
    </row>
    <row r="43" spans="1:22" ht="30" customHeight="1" x14ac:dyDescent="0.35">
      <c r="A43" s="317"/>
      <c r="B43" s="308"/>
      <c r="C43" s="3" t="s">
        <v>361</v>
      </c>
      <c r="D43" s="3" t="s">
        <v>250</v>
      </c>
      <c r="E43" s="298"/>
      <c r="F43" s="298"/>
      <c r="G43" s="298"/>
      <c r="H43" s="298"/>
      <c r="I43" s="298"/>
      <c r="J43" s="298"/>
      <c r="K43" s="236"/>
      <c r="L43" s="236"/>
      <c r="M43" s="236"/>
      <c r="N43" s="375"/>
      <c r="R43" s="12"/>
      <c r="S43" s="12"/>
      <c r="T43" s="12"/>
    </row>
    <row r="44" spans="1:22" x14ac:dyDescent="0.35">
      <c r="A44" s="317"/>
      <c r="B44" s="308"/>
      <c r="C44" s="3" t="s">
        <v>362</v>
      </c>
      <c r="D44" s="3" t="s">
        <v>250</v>
      </c>
      <c r="E44" s="298"/>
      <c r="F44" s="298"/>
      <c r="G44" s="298"/>
      <c r="H44" s="298"/>
      <c r="I44" s="298"/>
      <c r="J44" s="298"/>
      <c r="K44" s="236"/>
      <c r="L44" s="236"/>
      <c r="M44" s="236"/>
      <c r="N44" s="375"/>
      <c r="R44" s="12"/>
      <c r="S44" s="12"/>
      <c r="T44" s="12"/>
    </row>
    <row r="45" spans="1:22" x14ac:dyDescent="0.35">
      <c r="A45" s="317"/>
      <c r="B45" s="308"/>
      <c r="C45" s="3" t="s">
        <v>363</v>
      </c>
      <c r="D45" s="3" t="s">
        <v>250</v>
      </c>
      <c r="E45" s="298"/>
      <c r="F45" s="298"/>
      <c r="G45" s="298"/>
      <c r="H45" s="298"/>
      <c r="I45" s="298"/>
      <c r="J45" s="298"/>
      <c r="K45" s="236"/>
      <c r="L45" s="236"/>
      <c r="M45" s="236"/>
      <c r="N45" s="375"/>
      <c r="R45" s="12"/>
      <c r="S45" s="12"/>
      <c r="T45" s="12"/>
    </row>
    <row r="46" spans="1:22" ht="29.5" thickBot="1" x14ac:dyDescent="0.4">
      <c r="A46" s="322"/>
      <c r="B46" s="309"/>
      <c r="C46" s="80" t="s">
        <v>364</v>
      </c>
      <c r="D46" s="80" t="s">
        <v>254</v>
      </c>
      <c r="E46" s="299"/>
      <c r="F46" s="299"/>
      <c r="G46" s="299"/>
      <c r="H46" s="299"/>
      <c r="I46" s="299"/>
      <c r="J46" s="299"/>
      <c r="K46" s="301"/>
      <c r="L46" s="301"/>
      <c r="M46" s="301"/>
      <c r="N46" s="376"/>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319" t="s">
        <v>675</v>
      </c>
      <c r="L47" s="319" t="s">
        <v>254</v>
      </c>
      <c r="M47" s="319"/>
      <c r="N47" s="374"/>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22"/>
      <c r="B48" s="309"/>
      <c r="C48" s="80" t="s">
        <v>367</v>
      </c>
      <c r="D48" s="80" t="s">
        <v>254</v>
      </c>
      <c r="E48" s="299"/>
      <c r="F48" s="299"/>
      <c r="G48" s="299"/>
      <c r="H48" s="299"/>
      <c r="I48" s="299"/>
      <c r="J48" s="299"/>
      <c r="K48" s="301"/>
      <c r="L48" s="301"/>
      <c r="M48" s="301"/>
      <c r="N48" s="376"/>
      <c r="R48" s="12"/>
      <c r="S48" s="12"/>
      <c r="T48" s="12"/>
    </row>
    <row r="49" spans="1:22" ht="29" x14ac:dyDescent="0.35">
      <c r="A49" s="316" t="s">
        <v>368</v>
      </c>
      <c r="B49" s="307" t="s">
        <v>123</v>
      </c>
      <c r="C49" s="86" t="s">
        <v>369</v>
      </c>
      <c r="D49" s="86" t="s">
        <v>250</v>
      </c>
      <c r="E49" s="310" t="s">
        <v>432</v>
      </c>
      <c r="F49" s="310" t="s">
        <v>419</v>
      </c>
      <c r="G49" s="310" t="s">
        <v>424</v>
      </c>
      <c r="H49" s="310" t="s">
        <v>477</v>
      </c>
      <c r="I49" s="310" t="s">
        <v>436</v>
      </c>
      <c r="J49" s="310" t="s">
        <v>157</v>
      </c>
      <c r="K49" s="319" t="s">
        <v>850</v>
      </c>
      <c r="L49" s="319" t="s">
        <v>254</v>
      </c>
      <c r="M49" s="319"/>
      <c r="N49" s="374" t="s">
        <v>867</v>
      </c>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xml:space="preserve">IIA8:The inclusions of low carbona and energy efficient design within regeneration proposals could be included within this policy to further improve the potential positive effect identified. 
</v>
      </c>
    </row>
    <row r="50" spans="1:22" x14ac:dyDescent="0.35">
      <c r="A50" s="317"/>
      <c r="B50" s="308"/>
      <c r="C50" s="24" t="s">
        <v>370</v>
      </c>
      <c r="D50" s="24" t="s">
        <v>250</v>
      </c>
      <c r="E50" s="298"/>
      <c r="F50" s="298"/>
      <c r="G50" s="298"/>
      <c r="H50" s="298"/>
      <c r="I50" s="298"/>
      <c r="J50" s="298"/>
      <c r="K50" s="236"/>
      <c r="L50" s="236"/>
      <c r="M50" s="236"/>
      <c r="N50" s="375"/>
      <c r="R50" s="12"/>
      <c r="S50" s="12"/>
      <c r="T50" s="12"/>
    </row>
    <row r="51" spans="1:22" x14ac:dyDescent="0.35">
      <c r="A51" s="317"/>
      <c r="B51" s="308"/>
      <c r="C51" s="97" t="s">
        <v>371</v>
      </c>
      <c r="D51" s="24" t="s">
        <v>250</v>
      </c>
      <c r="E51" s="298"/>
      <c r="F51" s="298"/>
      <c r="G51" s="298"/>
      <c r="H51" s="298"/>
      <c r="I51" s="298"/>
      <c r="J51" s="298"/>
      <c r="K51" s="236"/>
      <c r="L51" s="236"/>
      <c r="M51" s="236"/>
      <c r="N51" s="375"/>
      <c r="R51" s="12"/>
      <c r="S51" s="12"/>
      <c r="T51" s="12"/>
    </row>
    <row r="52" spans="1:22" x14ac:dyDescent="0.35">
      <c r="A52" s="317"/>
      <c r="B52" s="308"/>
      <c r="C52" s="24" t="s">
        <v>372</v>
      </c>
      <c r="D52" s="24" t="s">
        <v>250</v>
      </c>
      <c r="E52" s="298"/>
      <c r="F52" s="298"/>
      <c r="G52" s="298"/>
      <c r="H52" s="298"/>
      <c r="I52" s="298"/>
      <c r="J52" s="298"/>
      <c r="K52" s="236"/>
      <c r="L52" s="236"/>
      <c r="M52" s="236"/>
      <c r="N52" s="375"/>
      <c r="R52" s="12"/>
      <c r="S52" s="12"/>
      <c r="T52" s="12"/>
    </row>
    <row r="53" spans="1:22" ht="15" thickBot="1" x14ac:dyDescent="0.4">
      <c r="A53" s="322"/>
      <c r="B53" s="309"/>
      <c r="C53" s="88" t="s">
        <v>373</v>
      </c>
      <c r="D53" s="88" t="s">
        <v>250</v>
      </c>
      <c r="E53" s="299"/>
      <c r="F53" s="299"/>
      <c r="G53" s="299"/>
      <c r="H53" s="299"/>
      <c r="I53" s="299"/>
      <c r="J53" s="299"/>
      <c r="K53" s="301"/>
      <c r="L53" s="301"/>
      <c r="M53" s="301"/>
      <c r="N53" s="376"/>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675</v>
      </c>
      <c r="L54" s="319" t="s">
        <v>254</v>
      </c>
      <c r="M54" s="319"/>
      <c r="N54" s="374"/>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17"/>
      <c r="B55" s="308"/>
      <c r="C55" s="94" t="s">
        <v>376</v>
      </c>
      <c r="D55" s="24" t="s">
        <v>254</v>
      </c>
      <c r="E55" s="298"/>
      <c r="F55" s="298"/>
      <c r="G55" s="298"/>
      <c r="H55" s="298"/>
      <c r="I55" s="298"/>
      <c r="J55" s="298"/>
      <c r="K55" s="236"/>
      <c r="L55" s="236"/>
      <c r="M55" s="236"/>
      <c r="N55" s="375"/>
      <c r="R55" s="12"/>
      <c r="S55" s="12"/>
      <c r="T55" s="12"/>
    </row>
    <row r="56" spans="1:22" ht="29.5" thickBot="1" x14ac:dyDescent="0.4">
      <c r="A56" s="322"/>
      <c r="B56" s="309"/>
      <c r="C56" s="90" t="s">
        <v>377</v>
      </c>
      <c r="D56" s="88" t="s">
        <v>254</v>
      </c>
      <c r="E56" s="299"/>
      <c r="F56" s="299"/>
      <c r="G56" s="299"/>
      <c r="H56" s="299"/>
      <c r="I56" s="299"/>
      <c r="J56" s="299"/>
      <c r="K56" s="301"/>
      <c r="L56" s="301"/>
      <c r="M56" s="301"/>
      <c r="N56" s="376"/>
      <c r="R56" s="12"/>
      <c r="S56" s="12"/>
      <c r="T56" s="12"/>
    </row>
    <row r="57" spans="1:22" x14ac:dyDescent="0.35">
      <c r="A57" s="316" t="s">
        <v>378</v>
      </c>
      <c r="B57" s="307" t="s">
        <v>125</v>
      </c>
      <c r="C57" s="86" t="s">
        <v>379</v>
      </c>
      <c r="D57" s="86" t="s">
        <v>254</v>
      </c>
      <c r="E57" s="310" t="s">
        <v>432</v>
      </c>
      <c r="F57" s="310" t="s">
        <v>441</v>
      </c>
      <c r="G57" s="310" t="s">
        <v>420</v>
      </c>
      <c r="H57" s="310" t="s">
        <v>477</v>
      </c>
      <c r="I57" s="310" t="s">
        <v>422</v>
      </c>
      <c r="J57" s="310" t="s">
        <v>157</v>
      </c>
      <c r="K57" s="319" t="s">
        <v>868</v>
      </c>
      <c r="L57" s="319" t="s">
        <v>254</v>
      </c>
      <c r="M57" s="319"/>
      <c r="N57" s="374" t="s">
        <v>869</v>
      </c>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xml:space="preserve">IIA10:It is recommended that a new criterion is added related to maintaining or improving the biodiversity and green infrastructure present on site, in accordance with Policies GI2, GI3 and GI5. A criteria encouraging redevelopment to link into existing green infrastructure in the vicinity of estates could also help to modify the potential effect to a more positive one. 
</v>
      </c>
    </row>
    <row r="58" spans="1:22" x14ac:dyDescent="0.35">
      <c r="A58" s="317"/>
      <c r="B58" s="308"/>
      <c r="C58" s="24" t="s">
        <v>380</v>
      </c>
      <c r="D58" s="24" t="s">
        <v>254</v>
      </c>
      <c r="E58" s="298"/>
      <c r="F58" s="298"/>
      <c r="G58" s="298"/>
      <c r="H58" s="298"/>
      <c r="I58" s="298"/>
      <c r="J58" s="298"/>
      <c r="K58" s="236"/>
      <c r="L58" s="236"/>
      <c r="M58" s="236"/>
      <c r="N58" s="375"/>
      <c r="R58" s="12"/>
      <c r="S58" s="12"/>
      <c r="T58" s="12"/>
    </row>
    <row r="59" spans="1:22" x14ac:dyDescent="0.35">
      <c r="A59" s="317"/>
      <c r="B59" s="308"/>
      <c r="C59" s="24" t="s">
        <v>381</v>
      </c>
      <c r="D59" s="24" t="s">
        <v>250</v>
      </c>
      <c r="E59" s="298"/>
      <c r="F59" s="298"/>
      <c r="G59" s="298"/>
      <c r="H59" s="298"/>
      <c r="I59" s="298"/>
      <c r="J59" s="298"/>
      <c r="K59" s="236"/>
      <c r="L59" s="236"/>
      <c r="M59" s="236"/>
      <c r="N59" s="375"/>
      <c r="R59" s="12"/>
      <c r="S59" s="12"/>
      <c r="T59" s="12"/>
    </row>
    <row r="60" spans="1:22" x14ac:dyDescent="0.35">
      <c r="A60" s="317"/>
      <c r="B60" s="308"/>
      <c r="C60" s="24" t="s">
        <v>382</v>
      </c>
      <c r="D60" s="24" t="s">
        <v>254</v>
      </c>
      <c r="E60" s="298"/>
      <c r="F60" s="298"/>
      <c r="G60" s="298"/>
      <c r="H60" s="298"/>
      <c r="I60" s="298"/>
      <c r="J60" s="298"/>
      <c r="K60" s="236"/>
      <c r="L60" s="236"/>
      <c r="M60" s="236"/>
      <c r="N60" s="375"/>
      <c r="R60" s="12"/>
      <c r="S60" s="12"/>
      <c r="T60" s="12"/>
    </row>
    <row r="61" spans="1:22" x14ac:dyDescent="0.35">
      <c r="A61" s="317"/>
      <c r="B61" s="308"/>
      <c r="C61" s="24" t="s">
        <v>383</v>
      </c>
      <c r="D61" s="24" t="s">
        <v>250</v>
      </c>
      <c r="E61" s="298"/>
      <c r="F61" s="298"/>
      <c r="G61" s="298"/>
      <c r="H61" s="298"/>
      <c r="I61" s="298"/>
      <c r="J61" s="298"/>
      <c r="K61" s="236"/>
      <c r="L61" s="236"/>
      <c r="M61" s="236"/>
      <c r="N61" s="375"/>
      <c r="R61" s="12"/>
      <c r="S61" s="12"/>
      <c r="T61" s="12"/>
    </row>
    <row r="62" spans="1:22" x14ac:dyDescent="0.35">
      <c r="A62" s="317"/>
      <c r="B62" s="308"/>
      <c r="C62" s="24" t="s">
        <v>384</v>
      </c>
      <c r="D62" s="24" t="s">
        <v>250</v>
      </c>
      <c r="E62" s="298"/>
      <c r="F62" s="298"/>
      <c r="G62" s="298"/>
      <c r="H62" s="298"/>
      <c r="I62" s="298"/>
      <c r="J62" s="298"/>
      <c r="K62" s="236"/>
      <c r="L62" s="236"/>
      <c r="M62" s="236"/>
      <c r="N62" s="375"/>
      <c r="R62" s="12"/>
      <c r="S62" s="12"/>
      <c r="T62" s="12"/>
    </row>
    <row r="63" spans="1:22" ht="29" x14ac:dyDescent="0.35">
      <c r="A63" s="317"/>
      <c r="B63" s="308"/>
      <c r="C63" s="24" t="s">
        <v>385</v>
      </c>
      <c r="D63" s="24" t="s">
        <v>250</v>
      </c>
      <c r="E63" s="298"/>
      <c r="F63" s="298"/>
      <c r="G63" s="298"/>
      <c r="H63" s="298"/>
      <c r="I63" s="298"/>
      <c r="J63" s="298"/>
      <c r="K63" s="236"/>
      <c r="L63" s="236"/>
      <c r="M63" s="236"/>
      <c r="N63" s="375"/>
      <c r="R63" s="12"/>
      <c r="S63" s="12"/>
      <c r="T63" s="12"/>
    </row>
    <row r="64" spans="1:22" ht="15" thickBot="1" x14ac:dyDescent="0.4">
      <c r="A64" s="322"/>
      <c r="B64" s="309"/>
      <c r="C64" s="88" t="s">
        <v>386</v>
      </c>
      <c r="D64" s="88" t="s">
        <v>250</v>
      </c>
      <c r="E64" s="299"/>
      <c r="F64" s="299"/>
      <c r="G64" s="299"/>
      <c r="H64" s="299"/>
      <c r="I64" s="299"/>
      <c r="J64" s="299"/>
      <c r="K64" s="301"/>
      <c r="L64" s="301"/>
      <c r="M64" s="301"/>
      <c r="N64" s="376"/>
      <c r="R64" s="12"/>
      <c r="S64" s="12"/>
      <c r="T64" s="12"/>
    </row>
    <row r="65" spans="1:22" x14ac:dyDescent="0.35">
      <c r="A65" s="316" t="s">
        <v>387</v>
      </c>
      <c r="B65" s="307" t="s">
        <v>126</v>
      </c>
      <c r="C65" s="85" t="s">
        <v>452</v>
      </c>
      <c r="D65" s="86" t="s">
        <v>254</v>
      </c>
      <c r="E65" s="310" t="s">
        <v>101</v>
      </c>
      <c r="F65" s="310" t="s">
        <v>101</v>
      </c>
      <c r="G65" s="310" t="s">
        <v>101</v>
      </c>
      <c r="H65" s="310" t="s">
        <v>101</v>
      </c>
      <c r="I65" s="310" t="s">
        <v>101</v>
      </c>
      <c r="J65" s="310" t="s">
        <v>159</v>
      </c>
      <c r="K65" s="319" t="s">
        <v>675</v>
      </c>
      <c r="L65" s="319" t="s">
        <v>254</v>
      </c>
      <c r="M65" s="319"/>
      <c r="N65" s="374"/>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17"/>
      <c r="B66" s="308"/>
      <c r="C66" s="83" t="s">
        <v>389</v>
      </c>
      <c r="D66" s="24" t="s">
        <v>254</v>
      </c>
      <c r="E66" s="298"/>
      <c r="F66" s="298"/>
      <c r="G66" s="298"/>
      <c r="H66" s="298"/>
      <c r="I66" s="298"/>
      <c r="J66" s="298"/>
      <c r="K66" s="236"/>
      <c r="L66" s="236"/>
      <c r="M66" s="236"/>
      <c r="N66" s="375"/>
      <c r="R66" s="12"/>
      <c r="S66" s="12"/>
      <c r="T66" s="12"/>
    </row>
    <row r="67" spans="1:22" ht="29" x14ac:dyDescent="0.35">
      <c r="A67" s="317"/>
      <c r="B67" s="308"/>
      <c r="C67" s="83" t="s">
        <v>390</v>
      </c>
      <c r="D67" s="24" t="s">
        <v>254</v>
      </c>
      <c r="E67" s="298"/>
      <c r="F67" s="298"/>
      <c r="G67" s="298"/>
      <c r="H67" s="298"/>
      <c r="I67" s="298"/>
      <c r="J67" s="298"/>
      <c r="K67" s="236"/>
      <c r="L67" s="236"/>
      <c r="M67" s="236"/>
      <c r="N67" s="375"/>
      <c r="R67" s="12"/>
      <c r="S67" s="12"/>
      <c r="T67" s="12"/>
    </row>
    <row r="68" spans="1:22" x14ac:dyDescent="0.35">
      <c r="A68" s="317"/>
      <c r="B68" s="308"/>
      <c r="C68" s="83" t="s">
        <v>391</v>
      </c>
      <c r="D68" s="24" t="s">
        <v>254</v>
      </c>
      <c r="E68" s="298"/>
      <c r="F68" s="298"/>
      <c r="G68" s="298"/>
      <c r="H68" s="298"/>
      <c r="I68" s="298"/>
      <c r="J68" s="298"/>
      <c r="K68" s="236"/>
      <c r="L68" s="236"/>
      <c r="M68" s="236"/>
      <c r="N68" s="375"/>
      <c r="R68" s="12"/>
      <c r="S68" s="12"/>
      <c r="T68" s="12"/>
    </row>
    <row r="69" spans="1:22" x14ac:dyDescent="0.35">
      <c r="A69" s="317"/>
      <c r="B69" s="308"/>
      <c r="C69" s="83" t="s">
        <v>454</v>
      </c>
      <c r="D69" s="24" t="s">
        <v>254</v>
      </c>
      <c r="E69" s="298"/>
      <c r="F69" s="298"/>
      <c r="G69" s="298"/>
      <c r="H69" s="298"/>
      <c r="I69" s="298"/>
      <c r="J69" s="298"/>
      <c r="K69" s="236"/>
      <c r="L69" s="236"/>
      <c r="M69" s="236"/>
      <c r="N69" s="375"/>
      <c r="R69" s="12"/>
      <c r="S69" s="12"/>
      <c r="T69" s="12"/>
    </row>
    <row r="70" spans="1:22" x14ac:dyDescent="0.35">
      <c r="A70" s="317"/>
      <c r="B70" s="308"/>
      <c r="C70" s="83" t="s">
        <v>393</v>
      </c>
      <c r="D70" s="24" t="s">
        <v>254</v>
      </c>
      <c r="E70" s="298"/>
      <c r="F70" s="298"/>
      <c r="G70" s="298"/>
      <c r="H70" s="298"/>
      <c r="I70" s="298"/>
      <c r="J70" s="298"/>
      <c r="K70" s="236"/>
      <c r="L70" s="236"/>
      <c r="M70" s="236"/>
      <c r="N70" s="375"/>
      <c r="R70" s="12"/>
      <c r="S70" s="12"/>
      <c r="T70" s="12"/>
    </row>
    <row r="71" spans="1:22" ht="15" thickBot="1" x14ac:dyDescent="0.4">
      <c r="A71" s="322"/>
      <c r="B71" s="309"/>
      <c r="C71" s="93" t="s">
        <v>394</v>
      </c>
      <c r="D71" s="88" t="s">
        <v>254</v>
      </c>
      <c r="E71" s="299"/>
      <c r="F71" s="299"/>
      <c r="G71" s="299"/>
      <c r="H71" s="299"/>
      <c r="I71" s="299"/>
      <c r="J71" s="299"/>
      <c r="K71" s="301"/>
      <c r="L71" s="301"/>
      <c r="M71" s="301"/>
      <c r="N71" s="376"/>
      <c r="R71" s="12"/>
      <c r="S71" s="12"/>
      <c r="T71" s="12"/>
    </row>
    <row r="72" spans="1:22" x14ac:dyDescent="0.35">
      <c r="A72" s="316" t="s">
        <v>395</v>
      </c>
      <c r="B72" s="307" t="s">
        <v>127</v>
      </c>
      <c r="C72" s="85" t="s">
        <v>396</v>
      </c>
      <c r="D72" s="86" t="s">
        <v>250</v>
      </c>
      <c r="E72" s="310" t="s">
        <v>418</v>
      </c>
      <c r="F72" s="310" t="s">
        <v>419</v>
      </c>
      <c r="G72" s="310" t="s">
        <v>420</v>
      </c>
      <c r="H72" s="310" t="s">
        <v>421</v>
      </c>
      <c r="I72" s="310" t="s">
        <v>436</v>
      </c>
      <c r="J72" s="310" t="s">
        <v>157</v>
      </c>
      <c r="K72" s="311" t="s">
        <v>870</v>
      </c>
      <c r="L72" s="319" t="s">
        <v>254</v>
      </c>
      <c r="M72" s="319"/>
      <c r="N72" s="374"/>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17"/>
      <c r="B73" s="308"/>
      <c r="C73" s="83" t="s">
        <v>397</v>
      </c>
      <c r="D73" s="24" t="s">
        <v>250</v>
      </c>
      <c r="E73" s="298"/>
      <c r="F73" s="298"/>
      <c r="G73" s="298"/>
      <c r="H73" s="298"/>
      <c r="I73" s="298"/>
      <c r="J73" s="298"/>
      <c r="K73" s="312"/>
      <c r="L73" s="236"/>
      <c r="M73" s="236"/>
      <c r="N73" s="375"/>
      <c r="R73" s="12"/>
      <c r="S73" s="12"/>
      <c r="T73" s="12"/>
    </row>
    <row r="74" spans="1:22" ht="32.25" customHeight="1" x14ac:dyDescent="0.35">
      <c r="A74" s="317"/>
      <c r="B74" s="308"/>
      <c r="C74" s="83" t="s">
        <v>398</v>
      </c>
      <c r="D74" s="24" t="s">
        <v>250</v>
      </c>
      <c r="E74" s="298"/>
      <c r="F74" s="298"/>
      <c r="G74" s="298"/>
      <c r="H74" s="298"/>
      <c r="I74" s="298"/>
      <c r="J74" s="298"/>
      <c r="K74" s="312"/>
      <c r="L74" s="236"/>
      <c r="M74" s="236"/>
      <c r="N74" s="375"/>
      <c r="R74" s="12"/>
      <c r="S74" s="12"/>
      <c r="T74" s="12"/>
    </row>
    <row r="75" spans="1:22" x14ac:dyDescent="0.35">
      <c r="A75" s="317"/>
      <c r="B75" s="308"/>
      <c r="C75" s="83" t="s">
        <v>399</v>
      </c>
      <c r="D75" s="24" t="s">
        <v>254</v>
      </c>
      <c r="E75" s="298"/>
      <c r="F75" s="298"/>
      <c r="G75" s="298"/>
      <c r="H75" s="298"/>
      <c r="I75" s="298"/>
      <c r="J75" s="298"/>
      <c r="K75" s="312"/>
      <c r="L75" s="236"/>
      <c r="M75" s="236"/>
      <c r="N75" s="375"/>
      <c r="R75" s="12"/>
      <c r="S75" s="12"/>
      <c r="T75" s="12"/>
    </row>
    <row r="76" spans="1:22" ht="26.5" customHeight="1" thickBot="1" x14ac:dyDescent="0.4">
      <c r="A76" s="322"/>
      <c r="B76" s="309"/>
      <c r="C76" s="87" t="s">
        <v>400</v>
      </c>
      <c r="D76" s="88" t="s">
        <v>254</v>
      </c>
      <c r="E76" s="299"/>
      <c r="F76" s="299"/>
      <c r="G76" s="299"/>
      <c r="H76" s="299"/>
      <c r="I76" s="299"/>
      <c r="J76" s="299"/>
      <c r="K76" s="313"/>
      <c r="L76" s="301"/>
      <c r="M76" s="301"/>
      <c r="N76" s="376"/>
      <c r="R76" s="12"/>
      <c r="S76" s="12"/>
      <c r="T76" s="12"/>
    </row>
    <row r="77" spans="1:22" x14ac:dyDescent="0.35">
      <c r="A77" s="323" t="s">
        <v>401</v>
      </c>
      <c r="B77" s="307" t="s">
        <v>128</v>
      </c>
      <c r="C77" s="85" t="s">
        <v>402</v>
      </c>
      <c r="D77" s="79" t="s">
        <v>250</v>
      </c>
      <c r="E77" s="310" t="s">
        <v>418</v>
      </c>
      <c r="F77" s="310" t="s">
        <v>419</v>
      </c>
      <c r="G77" s="310" t="s">
        <v>519</v>
      </c>
      <c r="H77" s="310" t="s">
        <v>477</v>
      </c>
      <c r="I77" s="310" t="s">
        <v>436</v>
      </c>
      <c r="J77" s="310" t="s">
        <v>157</v>
      </c>
      <c r="K77" s="319" t="s">
        <v>871</v>
      </c>
      <c r="L77" s="319" t="s">
        <v>254</v>
      </c>
      <c r="M77" s="319"/>
      <c r="N77" s="374"/>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05"/>
      <c r="B78" s="308"/>
      <c r="C78" s="83" t="s">
        <v>403</v>
      </c>
      <c r="D78" s="3" t="s">
        <v>250</v>
      </c>
      <c r="E78" s="298"/>
      <c r="F78" s="298"/>
      <c r="G78" s="298"/>
      <c r="H78" s="298"/>
      <c r="I78" s="298"/>
      <c r="J78" s="298"/>
      <c r="K78" s="236"/>
      <c r="L78" s="236"/>
      <c r="M78" s="236"/>
      <c r="N78" s="375"/>
      <c r="R78" s="12"/>
      <c r="S78" s="12"/>
      <c r="T78" s="12"/>
    </row>
    <row r="79" spans="1:22" x14ac:dyDescent="0.35">
      <c r="A79" s="305"/>
      <c r="B79" s="308"/>
      <c r="C79" s="83" t="s">
        <v>404</v>
      </c>
      <c r="D79" s="3" t="s">
        <v>254</v>
      </c>
      <c r="E79" s="298"/>
      <c r="F79" s="298"/>
      <c r="G79" s="298"/>
      <c r="H79" s="298"/>
      <c r="I79" s="298"/>
      <c r="J79" s="298"/>
      <c r="K79" s="236"/>
      <c r="L79" s="236"/>
      <c r="M79" s="236"/>
      <c r="N79" s="375"/>
      <c r="R79" s="12"/>
      <c r="S79" s="12"/>
      <c r="T79" s="12"/>
    </row>
    <row r="80" spans="1:22" x14ac:dyDescent="0.35">
      <c r="A80" s="305"/>
      <c r="B80" s="308"/>
      <c r="C80" s="84" t="s">
        <v>405</v>
      </c>
      <c r="D80" s="3" t="s">
        <v>254</v>
      </c>
      <c r="E80" s="298"/>
      <c r="F80" s="298"/>
      <c r="G80" s="298"/>
      <c r="H80" s="298"/>
      <c r="I80" s="298"/>
      <c r="J80" s="298"/>
      <c r="K80" s="236"/>
      <c r="L80" s="236"/>
      <c r="M80" s="236"/>
      <c r="N80" s="375"/>
      <c r="R80" s="12"/>
      <c r="S80" s="12"/>
      <c r="T80" s="12"/>
    </row>
    <row r="81" spans="1:22" ht="29" x14ac:dyDescent="0.35">
      <c r="A81" s="305"/>
      <c r="B81" s="308"/>
      <c r="C81" s="84" t="s">
        <v>406</v>
      </c>
      <c r="D81" s="3" t="s">
        <v>254</v>
      </c>
      <c r="E81" s="298"/>
      <c r="F81" s="298"/>
      <c r="G81" s="298"/>
      <c r="H81" s="298"/>
      <c r="I81" s="298"/>
      <c r="J81" s="298"/>
      <c r="K81" s="236"/>
      <c r="L81" s="236"/>
      <c r="M81" s="236"/>
      <c r="N81" s="375"/>
      <c r="R81" s="12"/>
      <c r="S81" s="12"/>
      <c r="T81" s="12"/>
    </row>
    <row r="82" spans="1:22" ht="29" x14ac:dyDescent="0.35">
      <c r="A82" s="305"/>
      <c r="B82" s="308"/>
      <c r="C82" s="84" t="s">
        <v>407</v>
      </c>
      <c r="D82" s="3" t="s">
        <v>254</v>
      </c>
      <c r="E82" s="298"/>
      <c r="F82" s="298"/>
      <c r="G82" s="298"/>
      <c r="H82" s="298"/>
      <c r="I82" s="298"/>
      <c r="J82" s="298"/>
      <c r="K82" s="236"/>
      <c r="L82" s="236"/>
      <c r="M82" s="236"/>
      <c r="N82" s="375"/>
      <c r="R82" s="12"/>
      <c r="S82" s="12"/>
      <c r="T82" s="12"/>
    </row>
    <row r="83" spans="1:22" ht="15" thickBot="1" x14ac:dyDescent="0.4">
      <c r="A83" s="306"/>
      <c r="B83" s="309"/>
      <c r="C83" s="90" t="s">
        <v>408</v>
      </c>
      <c r="D83" s="80" t="s">
        <v>254</v>
      </c>
      <c r="E83" s="299"/>
      <c r="F83" s="299"/>
      <c r="G83" s="299"/>
      <c r="H83" s="299"/>
      <c r="I83" s="299"/>
      <c r="J83" s="299"/>
      <c r="K83" s="301"/>
      <c r="L83" s="301"/>
      <c r="M83" s="301"/>
      <c r="N83" s="376"/>
      <c r="R83" s="12"/>
      <c r="S83" s="12"/>
      <c r="T83" s="12"/>
    </row>
    <row r="84" spans="1:22" ht="14.5" customHeight="1" x14ac:dyDescent="0.35">
      <c r="A84" s="323" t="s">
        <v>409</v>
      </c>
      <c r="B84" s="307" t="s">
        <v>129</v>
      </c>
      <c r="C84" s="99" t="s">
        <v>410</v>
      </c>
      <c r="D84" s="79" t="s">
        <v>250</v>
      </c>
      <c r="E84" s="310" t="s">
        <v>101</v>
      </c>
      <c r="F84" s="310" t="s">
        <v>101</v>
      </c>
      <c r="G84" s="310" t="s">
        <v>101</v>
      </c>
      <c r="H84" s="310" t="s">
        <v>101</v>
      </c>
      <c r="I84" s="310" t="s">
        <v>101</v>
      </c>
      <c r="J84" s="310" t="s">
        <v>159</v>
      </c>
      <c r="K84" s="319" t="s">
        <v>872</v>
      </c>
      <c r="L84" s="319" t="s">
        <v>254</v>
      </c>
      <c r="M84" s="319"/>
      <c r="N84" s="374"/>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3" t="s">
        <v>250</v>
      </c>
      <c r="E85" s="298"/>
      <c r="F85" s="298"/>
      <c r="G85" s="298"/>
      <c r="H85" s="298"/>
      <c r="I85" s="298"/>
      <c r="J85" s="298"/>
      <c r="K85" s="236"/>
      <c r="L85" s="236"/>
      <c r="M85" s="236"/>
      <c r="N85" s="375"/>
      <c r="R85" s="12"/>
      <c r="S85" s="12"/>
      <c r="T85" s="12"/>
    </row>
    <row r="86" spans="1:22" x14ac:dyDescent="0.35">
      <c r="A86" s="305"/>
      <c r="B86" s="308"/>
      <c r="C86" s="84" t="s">
        <v>412</v>
      </c>
      <c r="D86" s="3" t="s">
        <v>250</v>
      </c>
      <c r="E86" s="298"/>
      <c r="F86" s="298"/>
      <c r="G86" s="298"/>
      <c r="H86" s="298"/>
      <c r="I86" s="298"/>
      <c r="J86" s="298"/>
      <c r="K86" s="236"/>
      <c r="L86" s="236"/>
      <c r="M86" s="236"/>
      <c r="N86" s="375"/>
      <c r="R86" s="12"/>
      <c r="S86" s="12"/>
      <c r="T86" s="12"/>
    </row>
    <row r="87" spans="1:22" ht="70" customHeight="1" thickBot="1" x14ac:dyDescent="0.4">
      <c r="A87" s="306"/>
      <c r="B87" s="309"/>
      <c r="C87" s="87" t="s">
        <v>413</v>
      </c>
      <c r="D87" s="80" t="s">
        <v>254</v>
      </c>
      <c r="E87" s="299"/>
      <c r="F87" s="299"/>
      <c r="G87" s="299"/>
      <c r="H87" s="299"/>
      <c r="I87" s="299"/>
      <c r="J87" s="299"/>
      <c r="K87" s="301"/>
      <c r="L87" s="301"/>
      <c r="M87" s="301"/>
      <c r="N87" s="376"/>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88" t="str">
        <f>R8&amp;R18&amp;R20&amp;R28&amp;R36&amp;R42&amp;R47&amp;R48&amp;R49&amp;R54&amp;R57&amp;R65&amp;R72&amp;R77&amp;R84&amp;R87</f>
        <v xml:space="preserve">IIA3: Whilst this alternative will not produce additional services or facilities, it does require estate redevelopment to consider links to public transport and an active travel modes such as cycling. The alternative also requires redevelopment design to consider the provision of play parks and informal space, although it is noted that the use of informal space by adults is not recognised as strongly in London Plan Policy S4 which it refers to. Policy HO5 Alterative 2 also requires that all development re-provides any external open space lost through regeneration to ensure no net loss. Whilst this could help to maintain access to open space for future residents, there is a risk that the need to provide external open space may have impacts on the potential to provide community/recreational facilities. Therefore, an uncertain effect has been recorded.  
IIA4: Alternative 2 would require any lost external open space to be re-provided, ensuring no net loss through regeneration. Moreover, Criterion K requires estate regeneration schemes to provide facilities and spaces "to enhance opportunities for social interaction, integration to support strong and inclusive communities that encourage physical activity and healthy living". Whilst this could help to maintain access to open space for future residents, there is a risk that the need to prvide external open space may have impacts on the potential to provide community/recreational facilities. Therefore, an uncertain effect has been recorded.  
IIA5: This alternative could help to improve the design and quantity of housing available within the Borough by regenerating estates, providing affordable housing and family sized homes through the intensification of development. The quality of housing could also be improved through the regeneration of estates which are currently aged, not fit for purpose and without energy efficient heating. However, the requirement to maintain amenity space could compromise the  quantity of housing delivered, ensuring the right size and tenure are delivered, as well as provision of community of other facilities. Therefore, an overall uncertain effect has been recorded. 
</v>
      </c>
      <c r="B90" s="389"/>
      <c r="C90" s="389"/>
      <c r="D90" s="389"/>
      <c r="E90" s="389"/>
      <c r="F90" s="389"/>
      <c r="G90" s="389"/>
      <c r="H90" s="389"/>
      <c r="I90" s="389"/>
      <c r="J90" s="389"/>
      <c r="K90" s="389"/>
      <c r="L90" s="389"/>
      <c r="M90" s="389"/>
      <c r="N90" s="39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88" t="str">
        <f>S8&amp;S18&amp;S20&amp;S28&amp;S36&amp;S42&amp;S47&amp;S48&amp;S49&amp;S54&amp;S57&amp;S65&amp;S72&amp;S77&amp;S84&amp;S87</f>
        <v xml:space="preserve">     IIA6: Criterion J of Policy HO5 requires future regeneration schemes to ensure there is good access to the site for cyclist and pedestrians, as well as links to public transport. These should help to ensure future residents utilise sustainable travel modes wherever possible
        </v>
      </c>
      <c r="B92" s="389"/>
      <c r="C92" s="389"/>
      <c r="D92" s="389"/>
      <c r="E92" s="389"/>
      <c r="F92" s="389"/>
      <c r="G92" s="389"/>
      <c r="H92" s="389"/>
      <c r="I92" s="389"/>
      <c r="J92" s="389"/>
      <c r="K92" s="389"/>
      <c r="L92" s="389"/>
      <c r="M92" s="389"/>
      <c r="N92" s="39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391"/>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85" t="str">
        <f>U8&amp;U18&amp;U20&amp;U28&amp;U36&amp;U42&amp;U47&amp;U49&amp;U54&amp;U57&amp;U65&amp;U72&amp;U77&amp;U84</f>
        <v xml:space="preserve">IIA3:Details of estates for redevelopment, such as site locations and design of sites would assist in determining the precise nature of effect identified.
IIA4:Details of estates for redevelopment, such as site locations and design of sites would assist in determining the precise nature of effect identified.
IIA5:Details of estates for redevelopment, such as site locations and design of sites would assist in determining the precise nature of effect identified.
</v>
      </c>
      <c r="B96" s="386"/>
      <c r="C96" s="386"/>
      <c r="D96" s="386"/>
      <c r="E96" s="386"/>
      <c r="F96" s="386"/>
      <c r="G96" s="386"/>
      <c r="H96" s="386"/>
      <c r="I96" s="386"/>
      <c r="J96" s="386"/>
      <c r="K96" s="386"/>
      <c r="L96" s="386"/>
      <c r="M96" s="386"/>
      <c r="N96" s="387"/>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85" t="str">
        <f>V8&amp;V18&amp;V20&amp;V28&amp;V36&amp;V42&amp;V47&amp;V49&amp;V54&amp;V57&amp;V65&amp;V72&amp;V77&amp;V84</f>
        <v xml:space="preserve">IIA6:The addition of ensuring public transport access through the developments as a consideration could further enhance the positive effect identified. E.g. are there bus stops within/on the outskirts of the development. 
IIA8:The inclusions of low carbona and energy efficient design within regeneration proposals could be included within this policy to further improve the potential positive effect identified. 
IIA10:It is recommended that a new criterion is added related to maintaining or improving the biodiversity and green infrastructure present on site, in accordance with Policies GI2, GI3 and GI5. A criteria encouraging redevelopment to link into existing green infrastructure in the vicinity of estates could also help to modify the potential effect to a more positive one. 
</v>
      </c>
      <c r="B98" s="386"/>
      <c r="C98" s="386"/>
      <c r="D98" s="386"/>
      <c r="E98" s="386"/>
      <c r="F98" s="386"/>
      <c r="G98" s="386"/>
      <c r="H98" s="386"/>
      <c r="I98" s="386"/>
      <c r="J98" s="386"/>
      <c r="K98" s="386"/>
      <c r="L98" s="386"/>
      <c r="M98" s="386"/>
      <c r="N98" s="387"/>
    </row>
  </sheetData>
  <sheetProtection algorithmName="SHA-512" hashValue="09ZEn76NTAu5qaNjU7JRe5SsBu4T7NiRvGp+84V8llL4odaGXoVusFhBuMAqt2lDCJCd4pxfcYvrc4Y4q29MnA==" saltValue="q2WdLSC7+EFTqULVKft0pA=="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3131" priority="3">
      <formula>$D50="No"</formula>
    </cfRule>
  </conditionalFormatting>
  <conditionalFormatting sqref="C8:D87">
    <cfRule type="expression" dxfId="3130" priority="1">
      <formula>$D8="No"</formula>
    </cfRule>
  </conditionalFormatting>
  <conditionalFormatting sqref="J8 J18 J28 J49 J57 J65 J72 J77 J84">
    <cfRule type="cellIs" dxfId="3129" priority="35" operator="equal">
      <formula>"Significant Negative"</formula>
    </cfRule>
    <cfRule type="cellIs" dxfId="3128" priority="36" operator="equal">
      <formula>"Minor Negative"</formula>
    </cfRule>
    <cfRule type="cellIs" dxfId="3127" priority="37" operator="equal">
      <formula>"Uncertain"</formula>
    </cfRule>
    <cfRule type="cellIs" dxfId="3126" priority="38" operator="equal">
      <formula>"Neutral"</formula>
    </cfRule>
    <cfRule type="cellIs" dxfId="3125" priority="39" operator="equal">
      <formula>"Minor Positive"</formula>
    </cfRule>
    <cfRule type="cellIs" dxfId="3124" priority="40" operator="equal">
      <formula>"Significant Positive"</formula>
    </cfRule>
  </conditionalFormatting>
  <conditionalFormatting sqref="J20">
    <cfRule type="cellIs" dxfId="3123" priority="28" operator="equal">
      <formula>"Significant Positive"</formula>
    </cfRule>
    <cfRule type="cellIs" dxfId="3122" priority="23" operator="equal">
      <formula>"Significant Negative"</formula>
    </cfRule>
    <cfRule type="cellIs" dxfId="3121" priority="24" operator="equal">
      <formula>"Minor Negative"</formula>
    </cfRule>
    <cfRule type="cellIs" dxfId="3120" priority="25" operator="equal">
      <formula>"Uncertain"</formula>
    </cfRule>
    <cfRule type="cellIs" dxfId="3119" priority="26" operator="equal">
      <formula>"Neutral"</formula>
    </cfRule>
    <cfRule type="cellIs" dxfId="3118" priority="27" operator="equal">
      <formula>"Minor Positive"</formula>
    </cfRule>
  </conditionalFormatting>
  <conditionalFormatting sqref="J36">
    <cfRule type="cellIs" dxfId="3117" priority="17" operator="equal">
      <formula>"Significant Negative"</formula>
    </cfRule>
    <cfRule type="cellIs" dxfId="3116" priority="18" operator="equal">
      <formula>"Minor Negative"</formula>
    </cfRule>
    <cfRule type="cellIs" dxfId="3115" priority="19" operator="equal">
      <formula>"Uncertain"</formula>
    </cfRule>
    <cfRule type="cellIs" dxfId="3114" priority="20" operator="equal">
      <formula>"Neutral"</formula>
    </cfRule>
    <cfRule type="cellIs" dxfId="3113" priority="21" operator="equal">
      <formula>"Minor Positive"</formula>
    </cfRule>
    <cfRule type="cellIs" dxfId="3112" priority="22" operator="equal">
      <formula>"Significant Positive"</formula>
    </cfRule>
  </conditionalFormatting>
  <conditionalFormatting sqref="J42">
    <cfRule type="cellIs" dxfId="3111" priority="11" operator="equal">
      <formula>"Significant Negative"</formula>
    </cfRule>
    <cfRule type="cellIs" dxfId="3110" priority="12" operator="equal">
      <formula>"Minor Negative"</formula>
    </cfRule>
    <cfRule type="cellIs" dxfId="3109" priority="13" operator="equal">
      <formula>"Uncertain"</formula>
    </cfRule>
    <cfRule type="cellIs" dxfId="3108" priority="14" operator="equal">
      <formula>"Neutral"</formula>
    </cfRule>
    <cfRule type="cellIs" dxfId="3107" priority="15" operator="equal">
      <formula>"Minor Positive"</formula>
    </cfRule>
    <cfRule type="cellIs" dxfId="3106" priority="16" operator="equal">
      <formula>"Significant Positive"</formula>
    </cfRule>
  </conditionalFormatting>
  <conditionalFormatting sqref="J47">
    <cfRule type="cellIs" dxfId="3105" priority="29" operator="equal">
      <formula>"Significant Negative"</formula>
    </cfRule>
    <cfRule type="cellIs" dxfId="3104" priority="30" operator="equal">
      <formula>"Minor Negative"</formula>
    </cfRule>
    <cfRule type="cellIs" dxfId="3103" priority="31" operator="equal">
      <formula>"Uncertain"</formula>
    </cfRule>
    <cfRule type="cellIs" dxfId="3102" priority="32" operator="equal">
      <formula>"Neutral"</formula>
    </cfRule>
    <cfRule type="cellIs" dxfId="3101" priority="33" operator="equal">
      <formula>"Minor Positive"</formula>
    </cfRule>
    <cfRule type="cellIs" dxfId="3100" priority="34" operator="equal">
      <formula>"Significant Positive"</formula>
    </cfRule>
  </conditionalFormatting>
  <conditionalFormatting sqref="J54">
    <cfRule type="cellIs" dxfId="3099" priority="5" operator="equal">
      <formula>"Significant Negative"</formula>
    </cfRule>
    <cfRule type="cellIs" dxfId="3098" priority="6" operator="equal">
      <formula>"Minor Negative"</formula>
    </cfRule>
    <cfRule type="cellIs" dxfId="3097" priority="7" operator="equal">
      <formula>"Uncertain"</formula>
    </cfRule>
    <cfRule type="cellIs" dxfId="3096" priority="8" operator="equal">
      <formula>"Neutral"</formula>
    </cfRule>
    <cfRule type="cellIs" dxfId="3095" priority="9" operator="equal">
      <formula>"Minor Positive"</formula>
    </cfRule>
    <cfRule type="cellIs" dxfId="3094" priority="10" operator="equal">
      <formula>"Significant Positive"</formula>
    </cfRule>
  </conditionalFormatting>
  <pageMargins left="0.7" right="0.7" top="0.75" bottom="0.75" header="0.3" footer="0.3"/>
  <pageSetup orientation="portrait" horizontalDpi="4294967293" verticalDpi="4294967293"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BF2F1-520F-47AE-B92A-7DE847C85F4C}">
  <sheetPr codeName="Sheet138">
    <tabColor theme="4" tint="0.79998168889431442"/>
  </sheetPr>
  <dimension ref="A1:V98"/>
  <sheetViews>
    <sheetView zoomScale="60" zoomScaleNormal="60" workbookViewId="0">
      <pane xSplit="4" ySplit="7" topLeftCell="J20" activePane="bottomRight" state="frozen"/>
      <selection pane="topRight" activeCell="D33" sqref="D33"/>
      <selection pane="bottomLeft" activeCell="D33" sqref="D33"/>
      <selection pane="bottomRight" activeCell="D33" sqref="D33"/>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873</v>
      </c>
      <c r="D1" s="263"/>
      <c r="E1" s="263"/>
      <c r="F1" s="264"/>
      <c r="G1" s="16"/>
      <c r="I1" s="7"/>
      <c r="J1" s="7"/>
      <c r="K1" s="7"/>
    </row>
    <row r="2" spans="1:22" x14ac:dyDescent="0.35">
      <c r="A2" s="74" t="s">
        <v>29</v>
      </c>
      <c r="B2" s="9"/>
      <c r="C2" s="263" t="s">
        <v>658</v>
      </c>
      <c r="D2" s="263"/>
      <c r="E2" s="263"/>
      <c r="F2" s="264"/>
      <c r="I2" s="8"/>
      <c r="J2" s="8"/>
      <c r="K2" s="8"/>
    </row>
    <row r="3" spans="1:22" x14ac:dyDescent="0.35">
      <c r="A3" s="75" t="s">
        <v>30</v>
      </c>
      <c r="B3" s="4"/>
      <c r="C3" s="263" t="s">
        <v>874</v>
      </c>
      <c r="D3" s="263"/>
      <c r="E3" s="263"/>
      <c r="F3" s="264"/>
      <c r="I3" s="8"/>
      <c r="J3" s="8"/>
      <c r="K3" s="8"/>
    </row>
    <row r="4" spans="1:22" ht="17.25" customHeight="1" x14ac:dyDescent="0.35">
      <c r="A4" s="75" t="s">
        <v>31</v>
      </c>
      <c r="B4" s="17"/>
      <c r="C4" s="229" t="s">
        <v>530</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47"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661</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c r="F10" s="326"/>
      <c r="G10" s="326"/>
      <c r="H10" s="326"/>
      <c r="I10" s="326"/>
      <c r="J10" s="298"/>
      <c r="K10" s="236"/>
      <c r="L10" s="298"/>
      <c r="M10" s="298"/>
      <c r="N10" s="340"/>
      <c r="R10" s="12"/>
      <c r="S10" s="12"/>
      <c r="T10" s="12"/>
    </row>
    <row r="11" spans="1:22" x14ac:dyDescent="0.35">
      <c r="A11" s="317"/>
      <c r="B11" s="328"/>
      <c r="C11" s="24" t="s">
        <v>324</v>
      </c>
      <c r="D11" s="24" t="s">
        <v>254</v>
      </c>
      <c r="E11" s="326"/>
      <c r="F11" s="326"/>
      <c r="G11" s="326"/>
      <c r="H11" s="326"/>
      <c r="I11" s="326"/>
      <c r="J11" s="298"/>
      <c r="K11" s="236"/>
      <c r="L11" s="298"/>
      <c r="M11" s="298"/>
      <c r="N11" s="340"/>
      <c r="R11" s="12"/>
      <c r="S11" s="12"/>
      <c r="T11" s="12"/>
    </row>
    <row r="12" spans="1:22" x14ac:dyDescent="0.35">
      <c r="A12" s="317"/>
      <c r="B12" s="328"/>
      <c r="C12" s="24" t="s">
        <v>325</v>
      </c>
      <c r="D12" s="24" t="s">
        <v>254</v>
      </c>
      <c r="E12" s="326"/>
      <c r="F12" s="326"/>
      <c r="G12" s="326"/>
      <c r="H12" s="326"/>
      <c r="I12" s="326"/>
      <c r="J12" s="298"/>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ht="29" x14ac:dyDescent="0.35">
      <c r="A14" s="317"/>
      <c r="B14" s="328"/>
      <c r="C14" s="24" t="s">
        <v>327</v>
      </c>
      <c r="D14" s="24" t="s">
        <v>254</v>
      </c>
      <c r="E14" s="326"/>
      <c r="F14" s="326"/>
      <c r="G14" s="326"/>
      <c r="H14" s="326"/>
      <c r="I14" s="326"/>
      <c r="J14" s="298"/>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254</v>
      </c>
      <c r="E16" s="326"/>
      <c r="F16" s="326"/>
      <c r="G16" s="326"/>
      <c r="H16" s="326"/>
      <c r="I16" s="326"/>
      <c r="J16" s="298"/>
      <c r="K16" s="236"/>
      <c r="L16" s="298"/>
      <c r="M16" s="298"/>
      <c r="N16" s="340"/>
      <c r="R16" s="12"/>
      <c r="S16" s="12"/>
      <c r="T16" s="12"/>
    </row>
    <row r="17" spans="1:22" ht="15" thickBot="1" x14ac:dyDescent="0.4">
      <c r="A17" s="322"/>
      <c r="B17" s="396"/>
      <c r="C17" s="88" t="s">
        <v>330</v>
      </c>
      <c r="D17" s="88" t="s">
        <v>254</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661</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254</v>
      </c>
      <c r="E19" s="299"/>
      <c r="F19" s="299"/>
      <c r="G19" s="299"/>
      <c r="H19" s="299"/>
      <c r="I19" s="299"/>
      <c r="J19" s="299"/>
      <c r="K19" s="301"/>
      <c r="L19" s="299"/>
      <c r="M19" s="299"/>
      <c r="N19" s="380"/>
      <c r="R19" s="12"/>
      <c r="S19" s="12"/>
      <c r="T19" s="12"/>
    </row>
    <row r="20" spans="1:22" ht="72.5" x14ac:dyDescent="0.35">
      <c r="A20" s="316" t="s">
        <v>334</v>
      </c>
      <c r="B20" s="307" t="s">
        <v>118</v>
      </c>
      <c r="C20" s="79" t="s">
        <v>335</v>
      </c>
      <c r="D20" s="86" t="s">
        <v>250</v>
      </c>
      <c r="E20" s="310" t="s">
        <v>432</v>
      </c>
      <c r="F20" s="310" t="s">
        <v>441</v>
      </c>
      <c r="G20" s="310" t="s">
        <v>519</v>
      </c>
      <c r="H20" s="310" t="s">
        <v>477</v>
      </c>
      <c r="I20" s="310" t="s">
        <v>436</v>
      </c>
      <c r="J20" s="310" t="s">
        <v>157</v>
      </c>
      <c r="K20" s="319" t="s">
        <v>875</v>
      </c>
      <c r="L20" s="310" t="s">
        <v>254</v>
      </c>
      <c r="M20" s="310"/>
      <c r="N20" s="379"/>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17"/>
      <c r="B21" s="308"/>
      <c r="C21" s="3" t="s">
        <v>336</v>
      </c>
      <c r="D21" s="24" t="s">
        <v>254</v>
      </c>
      <c r="E21" s="298"/>
      <c r="F21" s="298"/>
      <c r="G21" s="298"/>
      <c r="H21" s="298"/>
      <c r="I21" s="298"/>
      <c r="J21" s="298"/>
      <c r="K21" s="236"/>
      <c r="L21" s="298"/>
      <c r="M21" s="298"/>
      <c r="N21" s="381"/>
      <c r="R21" s="12"/>
      <c r="S21" s="12"/>
      <c r="T21" s="12"/>
    </row>
    <row r="22" spans="1:22" ht="14.5" customHeight="1" x14ac:dyDescent="0.35">
      <c r="A22" s="317"/>
      <c r="B22" s="308"/>
      <c r="C22" s="3" t="s">
        <v>337</v>
      </c>
      <c r="D22" s="24" t="s">
        <v>254</v>
      </c>
      <c r="E22" s="298"/>
      <c r="F22" s="298"/>
      <c r="G22" s="298"/>
      <c r="H22" s="298"/>
      <c r="I22" s="298"/>
      <c r="J22" s="298"/>
      <c r="K22" s="236"/>
      <c r="L22" s="298"/>
      <c r="M22" s="298"/>
      <c r="N22" s="381"/>
      <c r="R22" s="12"/>
      <c r="S22" s="12"/>
      <c r="T22" s="12"/>
    </row>
    <row r="23" spans="1:22" x14ac:dyDescent="0.35">
      <c r="A23" s="317"/>
      <c r="B23" s="308"/>
      <c r="C23" s="3" t="s">
        <v>338</v>
      </c>
      <c r="D23" s="24" t="s">
        <v>254</v>
      </c>
      <c r="E23" s="298"/>
      <c r="F23" s="298"/>
      <c r="G23" s="298"/>
      <c r="H23" s="298"/>
      <c r="I23" s="298"/>
      <c r="J23" s="298"/>
      <c r="K23" s="236"/>
      <c r="L23" s="298"/>
      <c r="M23" s="298"/>
      <c r="N23" s="381"/>
      <c r="R23" s="12"/>
      <c r="S23" s="12"/>
      <c r="T23" s="12"/>
    </row>
    <row r="24" spans="1:22" ht="14.5" customHeight="1" x14ac:dyDescent="0.35">
      <c r="A24" s="317"/>
      <c r="B24" s="308"/>
      <c r="C24" s="3" t="s">
        <v>339</v>
      </c>
      <c r="D24" s="24" t="s">
        <v>254</v>
      </c>
      <c r="E24" s="298"/>
      <c r="F24" s="298"/>
      <c r="G24" s="298"/>
      <c r="H24" s="298"/>
      <c r="I24" s="298"/>
      <c r="J24" s="298"/>
      <c r="K24" s="236"/>
      <c r="L24" s="298"/>
      <c r="M24" s="298"/>
      <c r="N24" s="381"/>
      <c r="R24" s="12"/>
      <c r="S24" s="12"/>
      <c r="T24" s="12"/>
    </row>
    <row r="25" spans="1:22" ht="29" x14ac:dyDescent="0.35">
      <c r="A25" s="317"/>
      <c r="B25" s="308"/>
      <c r="C25" s="3" t="s">
        <v>340</v>
      </c>
      <c r="D25" s="24" t="s">
        <v>250</v>
      </c>
      <c r="E25" s="298"/>
      <c r="F25" s="298"/>
      <c r="G25" s="298"/>
      <c r="H25" s="298"/>
      <c r="I25" s="298"/>
      <c r="J25" s="298"/>
      <c r="K25" s="236"/>
      <c r="L25" s="298"/>
      <c r="M25" s="298"/>
      <c r="N25" s="381"/>
      <c r="R25" s="12"/>
      <c r="S25" s="12"/>
      <c r="T25" s="12"/>
    </row>
    <row r="26" spans="1:22" ht="14.5" customHeight="1" x14ac:dyDescent="0.35">
      <c r="A26" s="317"/>
      <c r="B26" s="308"/>
      <c r="C26" s="3" t="s">
        <v>341</v>
      </c>
      <c r="D26" s="24"/>
      <c r="E26" s="298"/>
      <c r="F26" s="298"/>
      <c r="G26" s="298"/>
      <c r="H26" s="298"/>
      <c r="I26" s="298"/>
      <c r="J26" s="298"/>
      <c r="K26" s="236"/>
      <c r="L26" s="298"/>
      <c r="M26" s="298"/>
      <c r="N26" s="381"/>
      <c r="R26" s="12"/>
      <c r="S26" s="12"/>
      <c r="T26" s="12"/>
    </row>
    <row r="27" spans="1:22" ht="29.5" thickBot="1" x14ac:dyDescent="0.4">
      <c r="A27" s="322"/>
      <c r="B27" s="309"/>
      <c r="C27" s="80" t="s">
        <v>342</v>
      </c>
      <c r="D27" s="88" t="s">
        <v>250</v>
      </c>
      <c r="E27" s="299"/>
      <c r="F27" s="299"/>
      <c r="G27" s="299"/>
      <c r="H27" s="299"/>
      <c r="I27" s="299"/>
      <c r="J27" s="299"/>
      <c r="K27" s="301"/>
      <c r="L27" s="299"/>
      <c r="M27" s="299"/>
      <c r="N27" s="380"/>
      <c r="R27" s="12"/>
      <c r="S27" s="12"/>
      <c r="T27" s="12"/>
    </row>
    <row r="28" spans="1:22" ht="29" x14ac:dyDescent="0.35">
      <c r="A28" s="316" t="s">
        <v>343</v>
      </c>
      <c r="B28" s="307" t="s">
        <v>119</v>
      </c>
      <c r="C28" s="85" t="s">
        <v>344</v>
      </c>
      <c r="D28" s="79" t="s">
        <v>250</v>
      </c>
      <c r="E28" s="310" t="s">
        <v>432</v>
      </c>
      <c r="F28" s="310" t="s">
        <v>441</v>
      </c>
      <c r="G28" s="310" t="s">
        <v>519</v>
      </c>
      <c r="H28" s="310" t="s">
        <v>477</v>
      </c>
      <c r="I28" s="310" t="s">
        <v>436</v>
      </c>
      <c r="J28" s="310" t="s">
        <v>157</v>
      </c>
      <c r="K28" s="319" t="s">
        <v>876</v>
      </c>
      <c r="L28" s="310" t="s">
        <v>254</v>
      </c>
      <c r="M28" s="310"/>
      <c r="N28" s="379"/>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c>
    </row>
    <row r="29" spans="1:22" ht="29" x14ac:dyDescent="0.35">
      <c r="A29" s="317"/>
      <c r="B29" s="308"/>
      <c r="C29" s="83" t="s">
        <v>345</v>
      </c>
      <c r="D29" s="3" t="s">
        <v>250</v>
      </c>
      <c r="E29" s="298"/>
      <c r="F29" s="298"/>
      <c r="G29" s="298"/>
      <c r="H29" s="298"/>
      <c r="I29" s="298"/>
      <c r="J29" s="298"/>
      <c r="K29" s="236"/>
      <c r="L29" s="298"/>
      <c r="M29" s="298"/>
      <c r="N29" s="381"/>
      <c r="R29" s="12"/>
      <c r="S29" s="12"/>
      <c r="T29" s="12"/>
    </row>
    <row r="30" spans="1:22" x14ac:dyDescent="0.35">
      <c r="A30" s="317"/>
      <c r="B30" s="308"/>
      <c r="C30" s="83" t="s">
        <v>346</v>
      </c>
      <c r="D30" s="3" t="s">
        <v>250</v>
      </c>
      <c r="E30" s="298"/>
      <c r="F30" s="298"/>
      <c r="G30" s="298"/>
      <c r="H30" s="298"/>
      <c r="I30" s="298"/>
      <c r="J30" s="298"/>
      <c r="K30" s="236"/>
      <c r="L30" s="298"/>
      <c r="M30" s="298"/>
      <c r="N30" s="381"/>
      <c r="R30" s="12"/>
      <c r="S30" s="12"/>
      <c r="T30" s="12"/>
    </row>
    <row r="31" spans="1:22" ht="30" customHeight="1" x14ac:dyDescent="0.35">
      <c r="A31" s="317"/>
      <c r="B31" s="308"/>
      <c r="C31" s="83" t="s">
        <v>347</v>
      </c>
      <c r="D31" s="3" t="s">
        <v>254</v>
      </c>
      <c r="E31" s="298"/>
      <c r="F31" s="298"/>
      <c r="G31" s="298"/>
      <c r="H31" s="298"/>
      <c r="I31" s="298"/>
      <c r="J31" s="298"/>
      <c r="K31" s="236"/>
      <c r="L31" s="298"/>
      <c r="M31" s="298"/>
      <c r="N31" s="381"/>
      <c r="R31" s="12"/>
      <c r="S31" s="12"/>
      <c r="T31" s="12"/>
    </row>
    <row r="32" spans="1:22" x14ac:dyDescent="0.35">
      <c r="A32" s="317"/>
      <c r="B32" s="308"/>
      <c r="C32" s="83" t="s">
        <v>348</v>
      </c>
      <c r="D32" s="3" t="s">
        <v>250</v>
      </c>
      <c r="E32" s="298"/>
      <c r="F32" s="298"/>
      <c r="G32" s="298"/>
      <c r="H32" s="298"/>
      <c r="I32" s="298"/>
      <c r="J32" s="298"/>
      <c r="K32" s="236"/>
      <c r="L32" s="298"/>
      <c r="M32" s="298"/>
      <c r="N32" s="381"/>
      <c r="R32" s="12"/>
      <c r="S32" s="12"/>
      <c r="T32" s="12"/>
    </row>
    <row r="33" spans="1:22" x14ac:dyDescent="0.35">
      <c r="A33" s="317"/>
      <c r="B33" s="308"/>
      <c r="C33" s="83" t="s">
        <v>349</v>
      </c>
      <c r="D33" s="3" t="s">
        <v>250</v>
      </c>
      <c r="E33" s="298"/>
      <c r="F33" s="298"/>
      <c r="G33" s="298"/>
      <c r="H33" s="298"/>
      <c r="I33" s="298"/>
      <c r="J33" s="298"/>
      <c r="K33" s="236"/>
      <c r="L33" s="298"/>
      <c r="M33" s="298"/>
      <c r="N33" s="381"/>
      <c r="R33" s="12"/>
      <c r="S33" s="12"/>
      <c r="T33" s="12"/>
    </row>
    <row r="34" spans="1:22" x14ac:dyDescent="0.35">
      <c r="A34" s="317"/>
      <c r="B34" s="308"/>
      <c r="C34" s="83" t="s">
        <v>350</v>
      </c>
      <c r="D34" s="3" t="s">
        <v>254</v>
      </c>
      <c r="E34" s="298"/>
      <c r="F34" s="298"/>
      <c r="G34" s="298"/>
      <c r="H34" s="298"/>
      <c r="I34" s="298"/>
      <c r="J34" s="298"/>
      <c r="K34" s="236"/>
      <c r="L34" s="298"/>
      <c r="M34" s="298"/>
      <c r="N34" s="381"/>
      <c r="R34" s="12"/>
      <c r="S34" s="12"/>
      <c r="T34" s="12"/>
    </row>
    <row r="35" spans="1:22" ht="15" thickBot="1" x14ac:dyDescent="0.4">
      <c r="A35" s="322"/>
      <c r="B35" s="309"/>
      <c r="C35" s="93" t="s">
        <v>351</v>
      </c>
      <c r="D35" s="80" t="s">
        <v>250</v>
      </c>
      <c r="E35" s="299"/>
      <c r="F35" s="299"/>
      <c r="G35" s="299"/>
      <c r="H35" s="299"/>
      <c r="I35" s="299"/>
      <c r="J35" s="299"/>
      <c r="K35" s="301"/>
      <c r="L35" s="299"/>
      <c r="M35" s="299"/>
      <c r="N35" s="380"/>
      <c r="R35" s="12"/>
      <c r="S35" s="12"/>
      <c r="T35" s="12"/>
    </row>
    <row r="36" spans="1:22" x14ac:dyDescent="0.35">
      <c r="A36" s="316" t="s">
        <v>352</v>
      </c>
      <c r="B36" s="307" t="s">
        <v>120</v>
      </c>
      <c r="C36" s="79" t="s">
        <v>353</v>
      </c>
      <c r="D36" s="79"/>
      <c r="E36" s="310" t="s">
        <v>418</v>
      </c>
      <c r="F36" s="310" t="s">
        <v>441</v>
      </c>
      <c r="G36" s="310" t="s">
        <v>519</v>
      </c>
      <c r="H36" s="310" t="s">
        <v>421</v>
      </c>
      <c r="I36" s="310" t="s">
        <v>422</v>
      </c>
      <c r="J36" s="310" t="s">
        <v>154</v>
      </c>
      <c r="K36" s="319" t="s">
        <v>877</v>
      </c>
      <c r="L36" s="319" t="s">
        <v>254</v>
      </c>
      <c r="M36" s="319"/>
      <c r="N36" s="374"/>
      <c r="R36" s="12" t="str">
        <f>IF(OR(J36='Drop downs'!$G$7,J36='Drop downs'!$G$5), B36&amp;": "&amp;K36&amp;CHAR(10),"")</f>
        <v/>
      </c>
      <c r="S36" s="12" t="str">
        <f>IF(J36='Drop downs'!$G$2,B36&amp;": "&amp;K36&amp;"
"," ")</f>
        <v xml:space="preserve">IIA5: Policy HO6 will directly provide housing for older people in a coordinated manner, ensuring there is adequate provision alongside staff, with affordable housing contained within. Designs will also need to provide wheelchair accessibility in at least 10% of dwellings, rising to 100% of habitable rooms in care homes.. Therefore, a potential significant positive effect has been identified for IIA6, although it is noted that this is of low magnitude due to the specific nature of the policy.
</v>
      </c>
      <c r="T36" s="12" t="str">
        <f>IF(E36='Drop downs'!$B$6,B36&amp;": "&amp;K36&amp;"","")</f>
        <v/>
      </c>
      <c r="U36" t="str">
        <f>IF(M36&gt;0,B36&amp;":"&amp;M36&amp;"
","")</f>
        <v/>
      </c>
      <c r="V36" t="str">
        <f>IF(N36&gt;0,B36&amp;":"&amp;N36&amp;"
","")</f>
        <v/>
      </c>
    </row>
    <row r="37" spans="1:22" ht="29" x14ac:dyDescent="0.35">
      <c r="A37" s="317"/>
      <c r="B37" s="308"/>
      <c r="C37" s="3" t="s">
        <v>354</v>
      </c>
      <c r="D37" s="3" t="s">
        <v>254</v>
      </c>
      <c r="E37" s="298"/>
      <c r="F37" s="298"/>
      <c r="G37" s="298"/>
      <c r="H37" s="298"/>
      <c r="I37" s="298"/>
      <c r="J37" s="298"/>
      <c r="K37" s="236"/>
      <c r="L37" s="236"/>
      <c r="M37" s="236"/>
      <c r="N37" s="375"/>
      <c r="R37" s="12"/>
      <c r="S37" s="12"/>
      <c r="T37" s="12"/>
    </row>
    <row r="38" spans="1:22" x14ac:dyDescent="0.35">
      <c r="A38" s="317"/>
      <c r="B38" s="308"/>
      <c r="C38" s="3" t="s">
        <v>355</v>
      </c>
      <c r="D38" s="3"/>
      <c r="E38" s="298"/>
      <c r="F38" s="298"/>
      <c r="G38" s="298"/>
      <c r="H38" s="298"/>
      <c r="I38" s="298"/>
      <c r="J38" s="298"/>
      <c r="K38" s="236"/>
      <c r="L38" s="236"/>
      <c r="M38" s="236"/>
      <c r="N38" s="375"/>
      <c r="R38" s="12"/>
      <c r="S38" s="12"/>
      <c r="T38" s="12"/>
    </row>
    <row r="39" spans="1:22" ht="29" x14ac:dyDescent="0.35">
      <c r="A39" s="317"/>
      <c r="B39" s="308"/>
      <c r="C39" s="3" t="s">
        <v>356</v>
      </c>
      <c r="D39" s="3" t="s">
        <v>250</v>
      </c>
      <c r="E39" s="298"/>
      <c r="F39" s="298"/>
      <c r="G39" s="298"/>
      <c r="H39" s="298"/>
      <c r="I39" s="298"/>
      <c r="J39" s="298"/>
      <c r="K39" s="236"/>
      <c r="L39" s="236"/>
      <c r="M39" s="236"/>
      <c r="N39" s="375"/>
      <c r="R39" s="12"/>
      <c r="S39" s="12"/>
      <c r="T39" s="12"/>
    </row>
    <row r="40" spans="1:22" ht="43.5" x14ac:dyDescent="0.35">
      <c r="A40" s="317"/>
      <c r="B40" s="308"/>
      <c r="C40" s="3" t="s">
        <v>357</v>
      </c>
      <c r="D40" s="3" t="s">
        <v>250</v>
      </c>
      <c r="E40" s="298"/>
      <c r="F40" s="298"/>
      <c r="G40" s="298"/>
      <c r="H40" s="298"/>
      <c r="I40" s="298"/>
      <c r="J40" s="298"/>
      <c r="K40" s="236"/>
      <c r="L40" s="236"/>
      <c r="M40" s="236"/>
      <c r="N40" s="375"/>
      <c r="R40" s="12"/>
      <c r="S40" s="12"/>
      <c r="T40" s="12"/>
    </row>
    <row r="41" spans="1:22" ht="29.5" thickBot="1" x14ac:dyDescent="0.4">
      <c r="A41" s="322"/>
      <c r="B41" s="309"/>
      <c r="C41" s="80" t="s">
        <v>358</v>
      </c>
      <c r="D41" s="80" t="s">
        <v>250</v>
      </c>
      <c r="E41" s="299"/>
      <c r="F41" s="299"/>
      <c r="G41" s="299"/>
      <c r="H41" s="299"/>
      <c r="I41" s="299"/>
      <c r="J41" s="299"/>
      <c r="K41" s="301"/>
      <c r="L41" s="301"/>
      <c r="M41" s="301"/>
      <c r="N41" s="376"/>
      <c r="R41" s="12"/>
      <c r="S41" s="12"/>
      <c r="T41" s="12"/>
    </row>
    <row r="42" spans="1:22" ht="29" x14ac:dyDescent="0.35">
      <c r="A42" s="316" t="s">
        <v>359</v>
      </c>
      <c r="B42" s="307" t="s">
        <v>121</v>
      </c>
      <c r="C42" s="79" t="s">
        <v>360</v>
      </c>
      <c r="D42" s="79" t="s">
        <v>250</v>
      </c>
      <c r="E42" s="310" t="s">
        <v>418</v>
      </c>
      <c r="F42" s="310" t="s">
        <v>441</v>
      </c>
      <c r="G42" s="310" t="s">
        <v>519</v>
      </c>
      <c r="H42" s="310" t="s">
        <v>477</v>
      </c>
      <c r="I42" s="310" t="s">
        <v>436</v>
      </c>
      <c r="J42" s="310" t="s">
        <v>157</v>
      </c>
      <c r="K42" s="319" t="s">
        <v>878</v>
      </c>
      <c r="L42" s="319" t="s">
        <v>254</v>
      </c>
      <c r="M42" s="319"/>
      <c r="N42" s="374" t="s">
        <v>879</v>
      </c>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xml:space="preserve">IIA6:The inclusion of wording within this policy to ensure existing or increase accessibility to public transport for older people could help to further the positive effect identified. 
</v>
      </c>
    </row>
    <row r="43" spans="1:22" ht="30" customHeight="1" x14ac:dyDescent="0.35">
      <c r="A43" s="317"/>
      <c r="B43" s="308"/>
      <c r="C43" s="3" t="s">
        <v>361</v>
      </c>
      <c r="D43" s="3" t="s">
        <v>254</v>
      </c>
      <c r="E43" s="298"/>
      <c r="F43" s="298"/>
      <c r="G43" s="298"/>
      <c r="H43" s="298"/>
      <c r="I43" s="298"/>
      <c r="J43" s="298"/>
      <c r="K43" s="236"/>
      <c r="L43" s="236"/>
      <c r="M43" s="236"/>
      <c r="N43" s="375"/>
      <c r="R43" s="12"/>
      <c r="S43" s="12"/>
      <c r="T43" s="12"/>
    </row>
    <row r="44" spans="1:22" x14ac:dyDescent="0.35">
      <c r="A44" s="317"/>
      <c r="B44" s="308"/>
      <c r="C44" s="3" t="s">
        <v>362</v>
      </c>
      <c r="D44" s="3" t="s">
        <v>254</v>
      </c>
      <c r="E44" s="298"/>
      <c r="F44" s="298"/>
      <c r="G44" s="298"/>
      <c r="H44" s="298"/>
      <c r="I44" s="298"/>
      <c r="J44" s="298"/>
      <c r="K44" s="236"/>
      <c r="L44" s="236"/>
      <c r="M44" s="236"/>
      <c r="N44" s="375"/>
      <c r="R44" s="12"/>
      <c r="S44" s="12"/>
      <c r="T44" s="12"/>
    </row>
    <row r="45" spans="1:22" x14ac:dyDescent="0.35">
      <c r="A45" s="317"/>
      <c r="B45" s="308"/>
      <c r="C45" s="3" t="s">
        <v>363</v>
      </c>
      <c r="D45" s="3" t="s">
        <v>250</v>
      </c>
      <c r="E45" s="298"/>
      <c r="F45" s="298"/>
      <c r="G45" s="298"/>
      <c r="H45" s="298"/>
      <c r="I45" s="298"/>
      <c r="J45" s="298"/>
      <c r="K45" s="236"/>
      <c r="L45" s="236"/>
      <c r="M45" s="236"/>
      <c r="N45" s="375"/>
      <c r="R45" s="12"/>
      <c r="S45" s="12"/>
      <c r="T45" s="12"/>
    </row>
    <row r="46" spans="1:22" ht="29.5" thickBot="1" x14ac:dyDescent="0.4">
      <c r="A46" s="322"/>
      <c r="B46" s="309"/>
      <c r="C46" s="80" t="s">
        <v>364</v>
      </c>
      <c r="D46" s="80" t="s">
        <v>254</v>
      </c>
      <c r="E46" s="299"/>
      <c r="F46" s="299"/>
      <c r="G46" s="299"/>
      <c r="H46" s="299"/>
      <c r="I46" s="299"/>
      <c r="J46" s="299"/>
      <c r="K46" s="301"/>
      <c r="L46" s="301"/>
      <c r="M46" s="301"/>
      <c r="N46" s="376"/>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319" t="s">
        <v>661</v>
      </c>
      <c r="L47" s="319" t="s">
        <v>254</v>
      </c>
      <c r="M47" s="319"/>
      <c r="N47" s="374"/>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22"/>
      <c r="B48" s="309"/>
      <c r="C48" s="80" t="s">
        <v>367</v>
      </c>
      <c r="D48" s="80" t="s">
        <v>254</v>
      </c>
      <c r="E48" s="299"/>
      <c r="F48" s="299"/>
      <c r="G48" s="299"/>
      <c r="H48" s="299"/>
      <c r="I48" s="299"/>
      <c r="J48" s="299"/>
      <c r="K48" s="301"/>
      <c r="L48" s="301"/>
      <c r="M48" s="301"/>
      <c r="N48" s="376"/>
      <c r="R48" s="12"/>
      <c r="S48" s="12"/>
      <c r="T48" s="12"/>
    </row>
    <row r="49" spans="1:22" ht="29" x14ac:dyDescent="0.35">
      <c r="A49" s="316" t="s">
        <v>368</v>
      </c>
      <c r="B49" s="307" t="s">
        <v>123</v>
      </c>
      <c r="C49" s="86" t="s">
        <v>369</v>
      </c>
      <c r="D49" s="86" t="s">
        <v>254</v>
      </c>
      <c r="E49" s="310" t="s">
        <v>432</v>
      </c>
      <c r="F49" s="310" t="s">
        <v>441</v>
      </c>
      <c r="G49" s="310" t="s">
        <v>519</v>
      </c>
      <c r="H49" s="310" t="s">
        <v>477</v>
      </c>
      <c r="I49" s="310" t="s">
        <v>436</v>
      </c>
      <c r="J49" s="310" t="s">
        <v>157</v>
      </c>
      <c r="K49" s="319" t="s">
        <v>880</v>
      </c>
      <c r="L49" s="319" t="s">
        <v>254</v>
      </c>
      <c r="M49" s="319"/>
      <c r="N49" s="374"/>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17"/>
      <c r="B50" s="308"/>
      <c r="C50" s="24" t="s">
        <v>370</v>
      </c>
      <c r="D50" s="24" t="s">
        <v>254</v>
      </c>
      <c r="E50" s="298"/>
      <c r="F50" s="298"/>
      <c r="G50" s="298"/>
      <c r="H50" s="298"/>
      <c r="I50" s="298"/>
      <c r="J50" s="298"/>
      <c r="K50" s="236"/>
      <c r="L50" s="236"/>
      <c r="M50" s="236"/>
      <c r="N50" s="375"/>
      <c r="R50" s="12"/>
      <c r="S50" s="12"/>
      <c r="T50" s="12"/>
    </row>
    <row r="51" spans="1:22" x14ac:dyDescent="0.35">
      <c r="A51" s="317"/>
      <c r="B51" s="308"/>
      <c r="C51" s="97" t="s">
        <v>371</v>
      </c>
      <c r="D51" s="24" t="s">
        <v>254</v>
      </c>
      <c r="E51" s="298"/>
      <c r="F51" s="298"/>
      <c r="G51" s="298"/>
      <c r="H51" s="298"/>
      <c r="I51" s="298"/>
      <c r="J51" s="298"/>
      <c r="K51" s="236"/>
      <c r="L51" s="236"/>
      <c r="M51" s="236"/>
      <c r="N51" s="375"/>
      <c r="R51" s="12"/>
      <c r="S51" s="12"/>
      <c r="T51" s="12"/>
    </row>
    <row r="52" spans="1:22" x14ac:dyDescent="0.35">
      <c r="A52" s="317"/>
      <c r="B52" s="308"/>
      <c r="C52" s="24" t="s">
        <v>372</v>
      </c>
      <c r="D52" s="24" t="s">
        <v>254</v>
      </c>
      <c r="E52" s="298"/>
      <c r="F52" s="298"/>
      <c r="G52" s="298"/>
      <c r="H52" s="298"/>
      <c r="I52" s="298"/>
      <c r="J52" s="298"/>
      <c r="K52" s="236"/>
      <c r="L52" s="236"/>
      <c r="M52" s="236"/>
      <c r="N52" s="375"/>
      <c r="R52" s="12"/>
      <c r="S52" s="12"/>
      <c r="T52" s="12"/>
    </row>
    <row r="53" spans="1:22" ht="15" thickBot="1" x14ac:dyDescent="0.4">
      <c r="A53" s="322"/>
      <c r="B53" s="309"/>
      <c r="C53" s="88" t="s">
        <v>373</v>
      </c>
      <c r="D53" s="88" t="s">
        <v>250</v>
      </c>
      <c r="E53" s="299"/>
      <c r="F53" s="299"/>
      <c r="G53" s="299"/>
      <c r="H53" s="299"/>
      <c r="I53" s="299"/>
      <c r="J53" s="299"/>
      <c r="K53" s="301"/>
      <c r="L53" s="301"/>
      <c r="M53" s="301"/>
      <c r="N53" s="376"/>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661</v>
      </c>
      <c r="L54" s="319" t="s">
        <v>254</v>
      </c>
      <c r="M54" s="319"/>
      <c r="N54" s="374"/>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17"/>
      <c r="B55" s="308"/>
      <c r="C55" s="94" t="s">
        <v>376</v>
      </c>
      <c r="D55" s="24" t="s">
        <v>254</v>
      </c>
      <c r="E55" s="298"/>
      <c r="F55" s="298"/>
      <c r="G55" s="298"/>
      <c r="H55" s="298"/>
      <c r="I55" s="298"/>
      <c r="J55" s="298"/>
      <c r="K55" s="236"/>
      <c r="L55" s="236"/>
      <c r="M55" s="236"/>
      <c r="N55" s="375"/>
      <c r="R55" s="12"/>
      <c r="S55" s="12"/>
      <c r="T55" s="12"/>
    </row>
    <row r="56" spans="1:22" ht="29.5" thickBot="1" x14ac:dyDescent="0.4">
      <c r="A56" s="322"/>
      <c r="B56" s="309"/>
      <c r="C56" s="90" t="s">
        <v>377</v>
      </c>
      <c r="D56" s="88" t="s">
        <v>254</v>
      </c>
      <c r="E56" s="299"/>
      <c r="F56" s="299"/>
      <c r="G56" s="299"/>
      <c r="H56" s="299"/>
      <c r="I56" s="299"/>
      <c r="J56" s="299"/>
      <c r="K56" s="301"/>
      <c r="L56" s="301"/>
      <c r="M56" s="301"/>
      <c r="N56" s="376"/>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661</v>
      </c>
      <c r="L57" s="319" t="s">
        <v>254</v>
      </c>
      <c r="M57" s="319"/>
      <c r="N57" s="374"/>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17"/>
      <c r="B58" s="308"/>
      <c r="C58" s="24" t="s">
        <v>380</v>
      </c>
      <c r="D58" s="24" t="s">
        <v>254</v>
      </c>
      <c r="E58" s="298"/>
      <c r="F58" s="298"/>
      <c r="G58" s="298"/>
      <c r="H58" s="298"/>
      <c r="I58" s="298"/>
      <c r="J58" s="298"/>
      <c r="K58" s="236"/>
      <c r="L58" s="236"/>
      <c r="M58" s="236"/>
      <c r="N58" s="375"/>
      <c r="R58" s="12"/>
      <c r="S58" s="12"/>
      <c r="T58" s="12"/>
    </row>
    <row r="59" spans="1:22" x14ac:dyDescent="0.35">
      <c r="A59" s="317"/>
      <c r="B59" s="308"/>
      <c r="C59" s="24" t="s">
        <v>381</v>
      </c>
      <c r="D59" s="24" t="s">
        <v>254</v>
      </c>
      <c r="E59" s="298"/>
      <c r="F59" s="298"/>
      <c r="G59" s="298"/>
      <c r="H59" s="298"/>
      <c r="I59" s="298"/>
      <c r="J59" s="298"/>
      <c r="K59" s="236"/>
      <c r="L59" s="236"/>
      <c r="M59" s="236"/>
      <c r="N59" s="375"/>
      <c r="R59" s="12"/>
      <c r="S59" s="12"/>
      <c r="T59" s="12"/>
    </row>
    <row r="60" spans="1:22" x14ac:dyDescent="0.35">
      <c r="A60" s="317"/>
      <c r="B60" s="308"/>
      <c r="C60" s="24" t="s">
        <v>382</v>
      </c>
      <c r="D60" s="24" t="s">
        <v>254</v>
      </c>
      <c r="E60" s="298"/>
      <c r="F60" s="298"/>
      <c r="G60" s="298"/>
      <c r="H60" s="298"/>
      <c r="I60" s="298"/>
      <c r="J60" s="298"/>
      <c r="K60" s="236"/>
      <c r="L60" s="236"/>
      <c r="M60" s="236"/>
      <c r="N60" s="375"/>
      <c r="R60" s="12"/>
      <c r="S60" s="12"/>
      <c r="T60" s="12"/>
    </row>
    <row r="61" spans="1:22" x14ac:dyDescent="0.35">
      <c r="A61" s="317"/>
      <c r="B61" s="308"/>
      <c r="C61" s="24" t="s">
        <v>383</v>
      </c>
      <c r="D61" s="24" t="s">
        <v>254</v>
      </c>
      <c r="E61" s="298"/>
      <c r="F61" s="298"/>
      <c r="G61" s="298"/>
      <c r="H61" s="298"/>
      <c r="I61" s="298"/>
      <c r="J61" s="298"/>
      <c r="K61" s="236"/>
      <c r="L61" s="236"/>
      <c r="M61" s="236"/>
      <c r="N61" s="375"/>
      <c r="R61" s="12"/>
      <c r="S61" s="12"/>
      <c r="T61" s="12"/>
    </row>
    <row r="62" spans="1:22" x14ac:dyDescent="0.35">
      <c r="A62" s="317"/>
      <c r="B62" s="308"/>
      <c r="C62" s="24" t="s">
        <v>384</v>
      </c>
      <c r="D62" s="24" t="s">
        <v>254</v>
      </c>
      <c r="E62" s="298"/>
      <c r="F62" s="298"/>
      <c r="G62" s="298"/>
      <c r="H62" s="298"/>
      <c r="I62" s="298"/>
      <c r="J62" s="298"/>
      <c r="K62" s="236"/>
      <c r="L62" s="236"/>
      <c r="M62" s="236"/>
      <c r="N62" s="375"/>
      <c r="R62" s="12"/>
      <c r="S62" s="12"/>
      <c r="T62" s="12"/>
    </row>
    <row r="63" spans="1:22" ht="29" x14ac:dyDescent="0.35">
      <c r="A63" s="317"/>
      <c r="B63" s="308"/>
      <c r="C63" s="24" t="s">
        <v>385</v>
      </c>
      <c r="D63" s="24" t="s">
        <v>254</v>
      </c>
      <c r="E63" s="298"/>
      <c r="F63" s="298"/>
      <c r="G63" s="298"/>
      <c r="H63" s="298"/>
      <c r="I63" s="298"/>
      <c r="J63" s="298"/>
      <c r="K63" s="236"/>
      <c r="L63" s="236"/>
      <c r="M63" s="236"/>
      <c r="N63" s="375"/>
      <c r="R63" s="12"/>
      <c r="S63" s="12"/>
      <c r="T63" s="12"/>
    </row>
    <row r="64" spans="1:22" ht="15" thickBot="1" x14ac:dyDescent="0.4">
      <c r="A64" s="322"/>
      <c r="B64" s="309"/>
      <c r="C64" s="88" t="s">
        <v>386</v>
      </c>
      <c r="D64" s="88" t="s">
        <v>254</v>
      </c>
      <c r="E64" s="299"/>
      <c r="F64" s="299"/>
      <c r="G64" s="299"/>
      <c r="H64" s="299"/>
      <c r="I64" s="299"/>
      <c r="J64" s="299"/>
      <c r="K64" s="301"/>
      <c r="L64" s="301"/>
      <c r="M64" s="301"/>
      <c r="N64" s="376"/>
      <c r="R64" s="12"/>
      <c r="S64" s="12"/>
      <c r="T64" s="12"/>
    </row>
    <row r="65" spans="1:22" x14ac:dyDescent="0.35">
      <c r="A65" s="316" t="s">
        <v>387</v>
      </c>
      <c r="B65" s="307" t="s">
        <v>126</v>
      </c>
      <c r="C65" s="85" t="s">
        <v>388</v>
      </c>
      <c r="D65" s="86" t="s">
        <v>254</v>
      </c>
      <c r="E65" s="310" t="s">
        <v>101</v>
      </c>
      <c r="F65" s="310" t="s">
        <v>101</v>
      </c>
      <c r="G65" s="310" t="s">
        <v>101</v>
      </c>
      <c r="H65" s="310" t="s">
        <v>101</v>
      </c>
      <c r="I65" s="310" t="s">
        <v>101</v>
      </c>
      <c r="J65" s="310" t="s">
        <v>159</v>
      </c>
      <c r="K65" s="319" t="s">
        <v>661</v>
      </c>
      <c r="L65" s="319" t="s">
        <v>254</v>
      </c>
      <c r="M65" s="319"/>
      <c r="N65" s="374"/>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17"/>
      <c r="B66" s="308"/>
      <c r="C66" s="83" t="s">
        <v>389</v>
      </c>
      <c r="D66" s="24" t="s">
        <v>254</v>
      </c>
      <c r="E66" s="298"/>
      <c r="F66" s="298"/>
      <c r="G66" s="298"/>
      <c r="H66" s="298"/>
      <c r="I66" s="298"/>
      <c r="J66" s="298"/>
      <c r="K66" s="236"/>
      <c r="L66" s="236"/>
      <c r="M66" s="236"/>
      <c r="N66" s="375"/>
      <c r="R66" s="12"/>
      <c r="S66" s="12"/>
      <c r="T66" s="12"/>
    </row>
    <row r="67" spans="1:22" ht="29" x14ac:dyDescent="0.35">
      <c r="A67" s="317"/>
      <c r="B67" s="308"/>
      <c r="C67" s="83" t="s">
        <v>390</v>
      </c>
      <c r="D67" s="24" t="s">
        <v>254</v>
      </c>
      <c r="E67" s="298"/>
      <c r="F67" s="298"/>
      <c r="G67" s="298"/>
      <c r="H67" s="298"/>
      <c r="I67" s="298"/>
      <c r="J67" s="298"/>
      <c r="K67" s="236"/>
      <c r="L67" s="236"/>
      <c r="M67" s="236"/>
      <c r="N67" s="375"/>
      <c r="R67" s="12"/>
      <c r="S67" s="12"/>
      <c r="T67" s="12"/>
    </row>
    <row r="68" spans="1:22" x14ac:dyDescent="0.35">
      <c r="A68" s="317"/>
      <c r="B68" s="308"/>
      <c r="C68" s="83" t="s">
        <v>391</v>
      </c>
      <c r="D68" s="24" t="s">
        <v>254</v>
      </c>
      <c r="E68" s="298"/>
      <c r="F68" s="298"/>
      <c r="G68" s="298"/>
      <c r="H68" s="298"/>
      <c r="I68" s="298"/>
      <c r="J68" s="298"/>
      <c r="K68" s="236"/>
      <c r="L68" s="236"/>
      <c r="M68" s="236"/>
      <c r="N68" s="375"/>
      <c r="R68" s="12"/>
      <c r="S68" s="12"/>
      <c r="T68" s="12"/>
    </row>
    <row r="69" spans="1:22" x14ac:dyDescent="0.35">
      <c r="A69" s="317"/>
      <c r="B69" s="308"/>
      <c r="C69" s="83" t="s">
        <v>392</v>
      </c>
      <c r="D69" s="24" t="s">
        <v>254</v>
      </c>
      <c r="E69" s="298"/>
      <c r="F69" s="298"/>
      <c r="G69" s="298"/>
      <c r="H69" s="298"/>
      <c r="I69" s="298"/>
      <c r="J69" s="298"/>
      <c r="K69" s="236"/>
      <c r="L69" s="236"/>
      <c r="M69" s="236"/>
      <c r="N69" s="375"/>
      <c r="R69" s="12"/>
      <c r="S69" s="12"/>
      <c r="T69" s="12"/>
    </row>
    <row r="70" spans="1:22" x14ac:dyDescent="0.35">
      <c r="A70" s="317"/>
      <c r="B70" s="308"/>
      <c r="C70" s="83" t="s">
        <v>393</v>
      </c>
      <c r="D70" s="24" t="s">
        <v>254</v>
      </c>
      <c r="E70" s="298"/>
      <c r="F70" s="298"/>
      <c r="G70" s="298"/>
      <c r="H70" s="298"/>
      <c r="I70" s="298"/>
      <c r="J70" s="298"/>
      <c r="K70" s="236"/>
      <c r="L70" s="236"/>
      <c r="M70" s="236"/>
      <c r="N70" s="375"/>
      <c r="R70" s="12"/>
      <c r="S70" s="12"/>
      <c r="T70" s="12"/>
    </row>
    <row r="71" spans="1:22" ht="15" thickBot="1" x14ac:dyDescent="0.4">
      <c r="A71" s="322"/>
      <c r="B71" s="309"/>
      <c r="C71" s="93" t="s">
        <v>394</v>
      </c>
      <c r="D71" s="88" t="s">
        <v>254</v>
      </c>
      <c r="E71" s="299"/>
      <c r="F71" s="299"/>
      <c r="G71" s="299"/>
      <c r="H71" s="299"/>
      <c r="I71" s="299"/>
      <c r="J71" s="299"/>
      <c r="K71" s="301"/>
      <c r="L71" s="301"/>
      <c r="M71" s="301"/>
      <c r="N71" s="376"/>
      <c r="R71" s="12"/>
      <c r="S71" s="12"/>
      <c r="T71" s="12"/>
    </row>
    <row r="72" spans="1:22" x14ac:dyDescent="0.35">
      <c r="A72" s="316" t="s">
        <v>395</v>
      </c>
      <c r="B72" s="307" t="s">
        <v>127</v>
      </c>
      <c r="C72" s="85" t="s">
        <v>396</v>
      </c>
      <c r="D72" s="86" t="s">
        <v>254</v>
      </c>
      <c r="E72" s="310" t="s">
        <v>101</v>
      </c>
      <c r="F72" s="310" t="s">
        <v>101</v>
      </c>
      <c r="G72" s="310" t="s">
        <v>101</v>
      </c>
      <c r="H72" s="310" t="s">
        <v>101</v>
      </c>
      <c r="I72" s="310" t="s">
        <v>101</v>
      </c>
      <c r="J72" s="310" t="s">
        <v>159</v>
      </c>
      <c r="K72" s="311" t="s">
        <v>661</v>
      </c>
      <c r="L72" s="319" t="s">
        <v>254</v>
      </c>
      <c r="M72" s="319"/>
      <c r="N72" s="374"/>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17"/>
      <c r="B73" s="308"/>
      <c r="C73" s="83" t="s">
        <v>397</v>
      </c>
      <c r="D73" s="24" t="s">
        <v>254</v>
      </c>
      <c r="E73" s="298"/>
      <c r="F73" s="298"/>
      <c r="G73" s="298"/>
      <c r="H73" s="298"/>
      <c r="I73" s="298"/>
      <c r="J73" s="298"/>
      <c r="K73" s="312"/>
      <c r="L73" s="236"/>
      <c r="M73" s="236"/>
      <c r="N73" s="375"/>
      <c r="R73" s="12"/>
      <c r="S73" s="12"/>
      <c r="T73" s="12"/>
    </row>
    <row r="74" spans="1:22" ht="32.25" customHeight="1" x14ac:dyDescent="0.35">
      <c r="A74" s="317"/>
      <c r="B74" s="308"/>
      <c r="C74" s="83" t="s">
        <v>398</v>
      </c>
      <c r="D74" s="24" t="s">
        <v>254</v>
      </c>
      <c r="E74" s="298"/>
      <c r="F74" s="298"/>
      <c r="G74" s="298"/>
      <c r="H74" s="298"/>
      <c r="I74" s="298"/>
      <c r="J74" s="298"/>
      <c r="K74" s="312"/>
      <c r="L74" s="236"/>
      <c r="M74" s="236"/>
      <c r="N74" s="375"/>
      <c r="R74" s="12"/>
      <c r="S74" s="12"/>
      <c r="T74" s="12"/>
    </row>
    <row r="75" spans="1:22" x14ac:dyDescent="0.35">
      <c r="A75" s="317"/>
      <c r="B75" s="308"/>
      <c r="C75" s="83" t="s">
        <v>399</v>
      </c>
      <c r="D75" s="24" t="s">
        <v>254</v>
      </c>
      <c r="E75" s="298"/>
      <c r="F75" s="298"/>
      <c r="G75" s="298"/>
      <c r="H75" s="298"/>
      <c r="I75" s="298"/>
      <c r="J75" s="298"/>
      <c r="K75" s="312"/>
      <c r="L75" s="236"/>
      <c r="M75" s="236"/>
      <c r="N75" s="375"/>
      <c r="R75" s="12"/>
      <c r="S75" s="12"/>
      <c r="T75" s="12"/>
    </row>
    <row r="76" spans="1:22" ht="26.5" customHeight="1" thickBot="1" x14ac:dyDescent="0.4">
      <c r="A76" s="322"/>
      <c r="B76" s="309"/>
      <c r="C76" s="87" t="s">
        <v>400</v>
      </c>
      <c r="D76" s="88" t="s">
        <v>254</v>
      </c>
      <c r="E76" s="299"/>
      <c r="F76" s="299"/>
      <c r="G76" s="299"/>
      <c r="H76" s="299"/>
      <c r="I76" s="299"/>
      <c r="J76" s="299"/>
      <c r="K76" s="313"/>
      <c r="L76" s="301"/>
      <c r="M76" s="301"/>
      <c r="N76" s="376"/>
      <c r="R76" s="12"/>
      <c r="S76" s="12"/>
      <c r="T76" s="12"/>
    </row>
    <row r="77" spans="1:22" x14ac:dyDescent="0.35">
      <c r="A77" s="323" t="s">
        <v>401</v>
      </c>
      <c r="B77" s="307" t="s">
        <v>128</v>
      </c>
      <c r="C77" s="85" t="s">
        <v>402</v>
      </c>
      <c r="D77" s="79" t="s">
        <v>254</v>
      </c>
      <c r="E77" s="310" t="s">
        <v>101</v>
      </c>
      <c r="F77" s="310" t="s">
        <v>101</v>
      </c>
      <c r="G77" s="310" t="s">
        <v>101</v>
      </c>
      <c r="H77" s="310" t="s">
        <v>101</v>
      </c>
      <c r="I77" s="310" t="s">
        <v>101</v>
      </c>
      <c r="J77" s="310" t="s">
        <v>159</v>
      </c>
      <c r="K77" s="319" t="s">
        <v>661</v>
      </c>
      <c r="L77" s="319" t="s">
        <v>254</v>
      </c>
      <c r="M77" s="319"/>
      <c r="N77" s="374"/>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05"/>
      <c r="B78" s="308"/>
      <c r="C78" s="83" t="s">
        <v>403</v>
      </c>
      <c r="D78" s="3" t="s">
        <v>254</v>
      </c>
      <c r="E78" s="298"/>
      <c r="F78" s="298"/>
      <c r="G78" s="298"/>
      <c r="H78" s="298"/>
      <c r="I78" s="298"/>
      <c r="J78" s="298"/>
      <c r="K78" s="236"/>
      <c r="L78" s="236"/>
      <c r="M78" s="236"/>
      <c r="N78" s="375"/>
      <c r="R78" s="12"/>
      <c r="S78" s="12"/>
      <c r="T78" s="12"/>
    </row>
    <row r="79" spans="1:22" x14ac:dyDescent="0.35">
      <c r="A79" s="305"/>
      <c r="B79" s="308"/>
      <c r="C79" s="83" t="s">
        <v>404</v>
      </c>
      <c r="D79" s="3" t="s">
        <v>254</v>
      </c>
      <c r="E79" s="298"/>
      <c r="F79" s="298"/>
      <c r="G79" s="298"/>
      <c r="H79" s="298"/>
      <c r="I79" s="298"/>
      <c r="J79" s="298"/>
      <c r="K79" s="236"/>
      <c r="L79" s="236"/>
      <c r="M79" s="236"/>
      <c r="N79" s="375"/>
      <c r="R79" s="12"/>
      <c r="S79" s="12"/>
      <c r="T79" s="12"/>
    </row>
    <row r="80" spans="1:22" x14ac:dyDescent="0.35">
      <c r="A80" s="305"/>
      <c r="B80" s="308"/>
      <c r="C80" s="84" t="s">
        <v>405</v>
      </c>
      <c r="D80" s="3" t="s">
        <v>254</v>
      </c>
      <c r="E80" s="298"/>
      <c r="F80" s="298"/>
      <c r="G80" s="298"/>
      <c r="H80" s="298"/>
      <c r="I80" s="298"/>
      <c r="J80" s="298"/>
      <c r="K80" s="236"/>
      <c r="L80" s="236"/>
      <c r="M80" s="236"/>
      <c r="N80" s="375"/>
      <c r="R80" s="12"/>
      <c r="S80" s="12"/>
      <c r="T80" s="12"/>
    </row>
    <row r="81" spans="1:22" ht="29" x14ac:dyDescent="0.35">
      <c r="A81" s="305"/>
      <c r="B81" s="308"/>
      <c r="C81" s="84" t="s">
        <v>406</v>
      </c>
      <c r="D81" s="3" t="s">
        <v>254</v>
      </c>
      <c r="E81" s="298"/>
      <c r="F81" s="298"/>
      <c r="G81" s="298"/>
      <c r="H81" s="298"/>
      <c r="I81" s="298"/>
      <c r="J81" s="298"/>
      <c r="K81" s="236"/>
      <c r="L81" s="236"/>
      <c r="M81" s="236"/>
      <c r="N81" s="375"/>
      <c r="R81" s="12"/>
      <c r="S81" s="12"/>
      <c r="T81" s="12"/>
    </row>
    <row r="82" spans="1:22" ht="29" x14ac:dyDescent="0.35">
      <c r="A82" s="305"/>
      <c r="B82" s="308"/>
      <c r="C82" s="84" t="s">
        <v>407</v>
      </c>
      <c r="D82" s="3" t="s">
        <v>254</v>
      </c>
      <c r="E82" s="298"/>
      <c r="F82" s="298"/>
      <c r="G82" s="298"/>
      <c r="H82" s="298"/>
      <c r="I82" s="298"/>
      <c r="J82" s="298"/>
      <c r="K82" s="236"/>
      <c r="L82" s="236"/>
      <c r="M82" s="236"/>
      <c r="N82" s="375"/>
      <c r="R82" s="12"/>
      <c r="S82" s="12"/>
      <c r="T82" s="12"/>
    </row>
    <row r="83" spans="1:22" ht="15" thickBot="1" x14ac:dyDescent="0.4">
      <c r="A83" s="306"/>
      <c r="B83" s="309"/>
      <c r="C83" s="90" t="s">
        <v>408</v>
      </c>
      <c r="D83" s="80" t="s">
        <v>254</v>
      </c>
      <c r="E83" s="299"/>
      <c r="F83" s="299"/>
      <c r="G83" s="299"/>
      <c r="H83" s="299"/>
      <c r="I83" s="299"/>
      <c r="J83" s="299"/>
      <c r="K83" s="301"/>
      <c r="L83" s="301"/>
      <c r="M83" s="301"/>
      <c r="N83" s="376"/>
      <c r="R83" s="12"/>
      <c r="S83" s="12"/>
      <c r="T83" s="12"/>
    </row>
    <row r="84" spans="1:22" x14ac:dyDescent="0.35">
      <c r="A84" s="323" t="s">
        <v>409</v>
      </c>
      <c r="B84" s="307" t="s">
        <v>129</v>
      </c>
      <c r="C84" s="99" t="s">
        <v>410</v>
      </c>
      <c r="D84" s="79" t="s">
        <v>254</v>
      </c>
      <c r="E84" s="310" t="s">
        <v>101</v>
      </c>
      <c r="F84" s="310" t="s">
        <v>101</v>
      </c>
      <c r="G84" s="310" t="s">
        <v>101</v>
      </c>
      <c r="H84" s="310" t="s">
        <v>101</v>
      </c>
      <c r="I84" s="310" t="s">
        <v>101</v>
      </c>
      <c r="J84" s="310" t="s">
        <v>159</v>
      </c>
      <c r="K84" s="319" t="s">
        <v>661</v>
      </c>
      <c r="L84" s="319" t="s">
        <v>254</v>
      </c>
      <c r="M84" s="319"/>
      <c r="N84" s="374"/>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3" t="s">
        <v>254</v>
      </c>
      <c r="E85" s="298"/>
      <c r="F85" s="298"/>
      <c r="G85" s="298"/>
      <c r="H85" s="298"/>
      <c r="I85" s="298"/>
      <c r="J85" s="298"/>
      <c r="K85" s="236"/>
      <c r="L85" s="236"/>
      <c r="M85" s="236"/>
      <c r="N85" s="375"/>
      <c r="R85" s="12"/>
      <c r="S85" s="12"/>
      <c r="T85" s="12"/>
    </row>
    <row r="86" spans="1:22" x14ac:dyDescent="0.35">
      <c r="A86" s="305"/>
      <c r="B86" s="308"/>
      <c r="C86" s="84" t="s">
        <v>412</v>
      </c>
      <c r="D86" s="3" t="s">
        <v>254</v>
      </c>
      <c r="E86" s="298"/>
      <c r="F86" s="298"/>
      <c r="G86" s="298"/>
      <c r="H86" s="298"/>
      <c r="I86" s="298"/>
      <c r="J86" s="298"/>
      <c r="K86" s="236"/>
      <c r="L86" s="236"/>
      <c r="M86" s="236"/>
      <c r="N86" s="375"/>
      <c r="R86" s="12"/>
      <c r="S86" s="12"/>
      <c r="T86" s="12"/>
    </row>
    <row r="87" spans="1:22" ht="15" thickBot="1" x14ac:dyDescent="0.4">
      <c r="A87" s="306"/>
      <c r="B87" s="309"/>
      <c r="C87" s="87" t="s">
        <v>413</v>
      </c>
      <c r="D87" s="80" t="s">
        <v>254</v>
      </c>
      <c r="E87" s="299"/>
      <c r="F87" s="299"/>
      <c r="G87" s="299"/>
      <c r="H87" s="299"/>
      <c r="I87" s="299"/>
      <c r="J87" s="299"/>
      <c r="K87" s="301"/>
      <c r="L87" s="301"/>
      <c r="M87" s="301"/>
      <c r="N87" s="376"/>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88" t="str">
        <f>R8&amp;R18&amp;R20&amp;R28&amp;R36&amp;R42&amp;R47&amp;R48&amp;R49&amp;R54&amp;R57&amp;R65&amp;R72&amp;R77&amp;R84&amp;R87</f>
        <v/>
      </c>
      <c r="B90" s="389"/>
      <c r="C90" s="389"/>
      <c r="D90" s="389"/>
      <c r="E90" s="389"/>
      <c r="F90" s="389"/>
      <c r="G90" s="389"/>
      <c r="H90" s="389"/>
      <c r="I90" s="389"/>
      <c r="J90" s="389"/>
      <c r="K90" s="389"/>
      <c r="L90" s="389"/>
      <c r="M90" s="389"/>
      <c r="N90" s="39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88" t="str">
        <f>S8&amp;S18&amp;S20&amp;S28&amp;S36&amp;S42&amp;S47&amp;S48&amp;S49&amp;S54&amp;S57&amp;S65&amp;S72&amp;S77&amp;S84&amp;S87</f>
        <v xml:space="preserve">    IIA5: Policy HO6 will directly provide housing for older people in a coordinated manner, ensuring there is adequate provision alongside staff, with affordable housing contained within. Designs will also need to provide wheelchair accessibility in at least 10% of dwellings, rising to 100% of habitable rooms in care homes.. Therefore, a potential significant positive effect has been identified for IIA6, although it is noted that this is of low magnitude due to the specific nature of the policy.
         </v>
      </c>
      <c r="B92" s="389"/>
      <c r="C92" s="389"/>
      <c r="D92" s="389"/>
      <c r="E92" s="389"/>
      <c r="F92" s="389"/>
      <c r="G92" s="389"/>
      <c r="H92" s="389"/>
      <c r="I92" s="389"/>
      <c r="J92" s="389"/>
      <c r="K92" s="389"/>
      <c r="L92" s="389"/>
      <c r="M92" s="389"/>
      <c r="N92" s="39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391"/>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85" t="str">
        <f>U8&amp;U18&amp;U20&amp;U28&amp;U36&amp;U42&amp;U47&amp;U49&amp;U54&amp;U57&amp;U65&amp;U72&amp;U77&amp;U84</f>
        <v/>
      </c>
      <c r="B96" s="386"/>
      <c r="C96" s="386"/>
      <c r="D96" s="386"/>
      <c r="E96" s="386"/>
      <c r="F96" s="386"/>
      <c r="G96" s="386"/>
      <c r="H96" s="386"/>
      <c r="I96" s="386"/>
      <c r="J96" s="386"/>
      <c r="K96" s="386"/>
      <c r="L96" s="386"/>
      <c r="M96" s="386"/>
      <c r="N96" s="387"/>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85" t="str">
        <f>V8&amp;V18&amp;V20&amp;V28&amp;V36&amp;V42&amp;V47&amp;V49&amp;V54&amp;V57&amp;V65&amp;V72&amp;V77&amp;V84</f>
        <v xml:space="preserve">IIA6:The inclusion of wording within this policy to ensure existing or increase accessibility to public transport for older people could help to further the positive effect identified. 
</v>
      </c>
      <c r="B98" s="386"/>
      <c r="C98" s="386"/>
      <c r="D98" s="386"/>
      <c r="E98" s="386"/>
      <c r="F98" s="386"/>
      <c r="G98" s="386"/>
      <c r="H98" s="386"/>
      <c r="I98" s="386"/>
      <c r="J98" s="386"/>
      <c r="K98" s="386"/>
      <c r="L98" s="386"/>
      <c r="M98" s="386"/>
      <c r="N98" s="387"/>
    </row>
  </sheetData>
  <sheetProtection algorithmName="SHA-512" hashValue="l8yaOQMouZuNmC9oOTDdK3Q7jSqK3CAXRi29T2LuoVL1cyTt8Fc/2W3g9Pfk0ry3kEgNRkIcQBX23Kxf8H0+MQ==" saltValue="2MsEe76ypcp12xhCzJ+ofQ=="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3093" priority="2">
      <formula>$D50="No"</formula>
    </cfRule>
  </conditionalFormatting>
  <conditionalFormatting sqref="C8:D87">
    <cfRule type="expression" dxfId="3092" priority="1">
      <formula>$D8="No"</formula>
    </cfRule>
  </conditionalFormatting>
  <conditionalFormatting sqref="J8 J18 J28 J49 J57 J65 J72 J77 J84">
    <cfRule type="cellIs" dxfId="3091" priority="34" operator="equal">
      <formula>"Significant Negative"</formula>
    </cfRule>
    <cfRule type="cellIs" dxfId="3090" priority="35" operator="equal">
      <formula>"Minor Negative"</formula>
    </cfRule>
    <cfRule type="cellIs" dxfId="3089" priority="36" operator="equal">
      <formula>"Uncertain"</formula>
    </cfRule>
    <cfRule type="cellIs" dxfId="3088" priority="37" operator="equal">
      <formula>"Neutral"</formula>
    </cfRule>
    <cfRule type="cellIs" dxfId="3087" priority="38" operator="equal">
      <formula>"Minor Positive"</formula>
    </cfRule>
    <cfRule type="cellIs" dxfId="3086" priority="39" operator="equal">
      <formula>"Significant Positive"</formula>
    </cfRule>
  </conditionalFormatting>
  <conditionalFormatting sqref="J20">
    <cfRule type="cellIs" dxfId="3085" priority="27" operator="equal">
      <formula>"Significant Positive"</formula>
    </cfRule>
    <cfRule type="cellIs" dxfId="3084" priority="22" operator="equal">
      <formula>"Significant Negative"</formula>
    </cfRule>
    <cfRule type="cellIs" dxfId="3083" priority="23" operator="equal">
      <formula>"Minor Negative"</formula>
    </cfRule>
    <cfRule type="cellIs" dxfId="3082" priority="24" operator="equal">
      <formula>"Uncertain"</formula>
    </cfRule>
    <cfRule type="cellIs" dxfId="3081" priority="25" operator="equal">
      <formula>"Neutral"</formula>
    </cfRule>
    <cfRule type="cellIs" dxfId="3080" priority="26" operator="equal">
      <formula>"Minor Positive"</formula>
    </cfRule>
  </conditionalFormatting>
  <conditionalFormatting sqref="J36">
    <cfRule type="cellIs" dxfId="3079" priority="16" operator="equal">
      <formula>"Significant Negative"</formula>
    </cfRule>
    <cfRule type="cellIs" dxfId="3078" priority="17" operator="equal">
      <formula>"Minor Negative"</formula>
    </cfRule>
    <cfRule type="cellIs" dxfId="3077" priority="18" operator="equal">
      <formula>"Uncertain"</formula>
    </cfRule>
    <cfRule type="cellIs" dxfId="3076" priority="19" operator="equal">
      <formula>"Neutral"</formula>
    </cfRule>
    <cfRule type="cellIs" dxfId="3075" priority="20" operator="equal">
      <formula>"Minor Positive"</formula>
    </cfRule>
    <cfRule type="cellIs" dxfId="3074" priority="21" operator="equal">
      <formula>"Significant Positive"</formula>
    </cfRule>
  </conditionalFormatting>
  <conditionalFormatting sqref="J42">
    <cfRule type="cellIs" dxfId="3073" priority="10" operator="equal">
      <formula>"Significant Negative"</formula>
    </cfRule>
    <cfRule type="cellIs" dxfId="3072" priority="11" operator="equal">
      <formula>"Minor Negative"</formula>
    </cfRule>
    <cfRule type="cellIs" dxfId="3071" priority="12" operator="equal">
      <formula>"Uncertain"</formula>
    </cfRule>
    <cfRule type="cellIs" dxfId="3070" priority="13" operator="equal">
      <formula>"Neutral"</formula>
    </cfRule>
    <cfRule type="cellIs" dxfId="3069" priority="14" operator="equal">
      <formula>"Minor Positive"</formula>
    </cfRule>
    <cfRule type="cellIs" dxfId="3068" priority="15" operator="equal">
      <formula>"Significant Positive"</formula>
    </cfRule>
  </conditionalFormatting>
  <conditionalFormatting sqref="J47">
    <cfRule type="cellIs" dxfId="3067" priority="28" operator="equal">
      <formula>"Significant Negative"</formula>
    </cfRule>
    <cfRule type="cellIs" dxfId="3066" priority="29" operator="equal">
      <formula>"Minor Negative"</formula>
    </cfRule>
    <cfRule type="cellIs" dxfId="3065" priority="30" operator="equal">
      <formula>"Uncertain"</formula>
    </cfRule>
    <cfRule type="cellIs" dxfId="3064" priority="31" operator="equal">
      <formula>"Neutral"</formula>
    </cfRule>
    <cfRule type="cellIs" dxfId="3063" priority="32" operator="equal">
      <formula>"Minor Positive"</formula>
    </cfRule>
    <cfRule type="cellIs" dxfId="3062" priority="33" operator="equal">
      <formula>"Significant Positive"</formula>
    </cfRule>
  </conditionalFormatting>
  <conditionalFormatting sqref="J54">
    <cfRule type="cellIs" dxfId="3061" priority="4" operator="equal">
      <formula>"Significant Negative"</formula>
    </cfRule>
    <cfRule type="cellIs" dxfId="3060" priority="5" operator="equal">
      <formula>"Minor Negative"</formula>
    </cfRule>
    <cfRule type="cellIs" dxfId="3059" priority="6" operator="equal">
      <formula>"Uncertain"</formula>
    </cfRule>
    <cfRule type="cellIs" dxfId="3058" priority="7" operator="equal">
      <formula>"Neutral"</formula>
    </cfRule>
    <cfRule type="cellIs" dxfId="3057" priority="8" operator="equal">
      <formula>"Minor Positive"</formula>
    </cfRule>
    <cfRule type="cellIs" dxfId="3056" priority="9" operator="equal">
      <formula>"Significant Positive"</formula>
    </cfRule>
  </conditionalFormatting>
  <pageMargins left="0.7" right="0.7" top="0.75" bottom="0.75" header="0.3" footer="0.3"/>
  <pageSetup orientation="portrait" horizontalDpi="4294967293" verticalDpi="4294967293"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AE4B3-B73F-4D72-A580-FA3C5C875A26}">
  <sheetPr codeName="Sheet139">
    <tabColor rgb="FF7030A0"/>
  </sheetPr>
  <dimension ref="A1:V98"/>
  <sheetViews>
    <sheetView zoomScale="60" zoomScaleNormal="60" workbookViewId="0">
      <selection activeCell="K8" sqref="K8:K17"/>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881</v>
      </c>
      <c r="D1" s="263"/>
      <c r="E1" s="263"/>
      <c r="F1" s="264"/>
      <c r="G1" s="16"/>
      <c r="I1" s="7"/>
      <c r="J1" s="7"/>
      <c r="K1" s="7"/>
    </row>
    <row r="2" spans="1:22" x14ac:dyDescent="0.35">
      <c r="A2" s="74" t="s">
        <v>29</v>
      </c>
      <c r="B2" s="9"/>
      <c r="C2" s="263" t="s">
        <v>658</v>
      </c>
      <c r="D2" s="263"/>
      <c r="E2" s="263"/>
      <c r="F2" s="264"/>
      <c r="I2" s="8"/>
      <c r="J2" s="8"/>
      <c r="K2" s="8"/>
    </row>
    <row r="3" spans="1:22" ht="116.25" customHeight="1" x14ac:dyDescent="0.35">
      <c r="A3" s="75" t="s">
        <v>30</v>
      </c>
      <c r="B3" s="4"/>
      <c r="C3" s="263" t="s">
        <v>882</v>
      </c>
      <c r="D3" s="263"/>
      <c r="E3" s="263"/>
      <c r="F3" s="264"/>
      <c r="I3" s="8"/>
      <c r="J3" s="8"/>
      <c r="K3" s="8"/>
    </row>
    <row r="4" spans="1:22" ht="17.25" customHeight="1" x14ac:dyDescent="0.35">
      <c r="A4" s="75" t="s">
        <v>31</v>
      </c>
      <c r="B4" s="17"/>
      <c r="C4" s="229" t="s">
        <v>530</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47"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675</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c r="F10" s="326"/>
      <c r="G10" s="326"/>
      <c r="H10" s="326"/>
      <c r="I10" s="326"/>
      <c r="J10" s="298"/>
      <c r="K10" s="236"/>
      <c r="L10" s="298"/>
      <c r="M10" s="298"/>
      <c r="N10" s="340"/>
      <c r="R10" s="12"/>
      <c r="S10" s="12"/>
      <c r="T10" s="12"/>
    </row>
    <row r="11" spans="1:22" x14ac:dyDescent="0.35">
      <c r="A11" s="317"/>
      <c r="B11" s="328"/>
      <c r="C11" s="24" t="s">
        <v>324</v>
      </c>
      <c r="D11" s="24" t="s">
        <v>254</v>
      </c>
      <c r="E11" s="326"/>
      <c r="F11" s="326"/>
      <c r="G11" s="326"/>
      <c r="H11" s="326"/>
      <c r="I11" s="326"/>
      <c r="J11" s="298"/>
      <c r="K11" s="236"/>
      <c r="L11" s="298"/>
      <c r="M11" s="298"/>
      <c r="N11" s="340"/>
      <c r="R11" s="12"/>
      <c r="S11" s="12"/>
      <c r="T11" s="12"/>
    </row>
    <row r="12" spans="1:22" x14ac:dyDescent="0.35">
      <c r="A12" s="317"/>
      <c r="B12" s="328"/>
      <c r="C12" s="24" t="s">
        <v>325</v>
      </c>
      <c r="D12" s="24" t="s">
        <v>254</v>
      </c>
      <c r="E12" s="326"/>
      <c r="F12" s="326"/>
      <c r="G12" s="326"/>
      <c r="H12" s="326"/>
      <c r="I12" s="326"/>
      <c r="J12" s="298"/>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ht="29" x14ac:dyDescent="0.35">
      <c r="A14" s="317"/>
      <c r="B14" s="328"/>
      <c r="C14" s="24" t="s">
        <v>327</v>
      </c>
      <c r="D14" s="24" t="s">
        <v>254</v>
      </c>
      <c r="E14" s="326"/>
      <c r="F14" s="326"/>
      <c r="G14" s="326"/>
      <c r="H14" s="326"/>
      <c r="I14" s="326"/>
      <c r="J14" s="298"/>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254</v>
      </c>
      <c r="E16" s="326"/>
      <c r="F16" s="326"/>
      <c r="G16" s="326"/>
      <c r="H16" s="326"/>
      <c r="I16" s="326"/>
      <c r="J16" s="298"/>
      <c r="K16" s="236"/>
      <c r="L16" s="298"/>
      <c r="M16" s="298"/>
      <c r="N16" s="340"/>
      <c r="R16" s="12"/>
      <c r="S16" s="12"/>
      <c r="T16" s="12"/>
    </row>
    <row r="17" spans="1:22" ht="15" thickBot="1" x14ac:dyDescent="0.4">
      <c r="A17" s="322"/>
      <c r="B17" s="396"/>
      <c r="C17" s="88" t="s">
        <v>330</v>
      </c>
      <c r="D17" s="88" t="s">
        <v>254</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675</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254</v>
      </c>
      <c r="E19" s="299"/>
      <c r="F19" s="299"/>
      <c r="G19" s="299"/>
      <c r="H19" s="299"/>
      <c r="I19" s="299"/>
      <c r="J19" s="299"/>
      <c r="K19" s="301"/>
      <c r="L19" s="299"/>
      <c r="M19" s="299"/>
      <c r="N19" s="380"/>
      <c r="R19" s="12"/>
      <c r="S19" s="12"/>
      <c r="T19" s="12"/>
    </row>
    <row r="20" spans="1:22" ht="72.5" x14ac:dyDescent="0.35">
      <c r="A20" s="316" t="s">
        <v>334</v>
      </c>
      <c r="B20" s="307" t="s">
        <v>118</v>
      </c>
      <c r="C20" s="79" t="s">
        <v>335</v>
      </c>
      <c r="D20" s="86" t="s">
        <v>250</v>
      </c>
      <c r="E20" s="310" t="s">
        <v>432</v>
      </c>
      <c r="F20" s="310" t="s">
        <v>441</v>
      </c>
      <c r="G20" s="310" t="s">
        <v>519</v>
      </c>
      <c r="H20" s="310" t="s">
        <v>477</v>
      </c>
      <c r="I20" s="310" t="s">
        <v>436</v>
      </c>
      <c r="J20" s="310" t="s">
        <v>157</v>
      </c>
      <c r="K20" s="319" t="s">
        <v>883</v>
      </c>
      <c r="L20" s="310" t="s">
        <v>254</v>
      </c>
      <c r="M20" s="310"/>
      <c r="N20" s="379"/>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17"/>
      <c r="B21" s="308"/>
      <c r="C21" s="3" t="s">
        <v>336</v>
      </c>
      <c r="D21" s="24" t="s">
        <v>254</v>
      </c>
      <c r="E21" s="298"/>
      <c r="F21" s="298"/>
      <c r="G21" s="298"/>
      <c r="H21" s="298"/>
      <c r="I21" s="298"/>
      <c r="J21" s="298"/>
      <c r="K21" s="236"/>
      <c r="L21" s="298"/>
      <c r="M21" s="298"/>
      <c r="N21" s="381"/>
      <c r="R21" s="12"/>
      <c r="S21" s="12"/>
      <c r="T21" s="12"/>
    </row>
    <row r="22" spans="1:22" ht="14.5" customHeight="1" x14ac:dyDescent="0.35">
      <c r="A22" s="317"/>
      <c r="B22" s="308"/>
      <c r="C22" s="3" t="s">
        <v>337</v>
      </c>
      <c r="D22" s="24" t="s">
        <v>254</v>
      </c>
      <c r="E22" s="298"/>
      <c r="F22" s="298"/>
      <c r="G22" s="298"/>
      <c r="H22" s="298"/>
      <c r="I22" s="298"/>
      <c r="J22" s="298"/>
      <c r="K22" s="236"/>
      <c r="L22" s="298"/>
      <c r="M22" s="298"/>
      <c r="N22" s="381"/>
      <c r="R22" s="12"/>
      <c r="S22" s="12"/>
      <c r="T22" s="12"/>
    </row>
    <row r="23" spans="1:22" x14ac:dyDescent="0.35">
      <c r="A23" s="317"/>
      <c r="B23" s="308"/>
      <c r="C23" s="3" t="s">
        <v>338</v>
      </c>
      <c r="D23" s="24" t="s">
        <v>254</v>
      </c>
      <c r="E23" s="298"/>
      <c r="F23" s="298"/>
      <c r="G23" s="298"/>
      <c r="H23" s="298"/>
      <c r="I23" s="298"/>
      <c r="J23" s="298"/>
      <c r="K23" s="236"/>
      <c r="L23" s="298"/>
      <c r="M23" s="298"/>
      <c r="N23" s="381"/>
      <c r="R23" s="12"/>
      <c r="S23" s="12"/>
      <c r="T23" s="12"/>
    </row>
    <row r="24" spans="1:22" ht="14.5" customHeight="1" x14ac:dyDescent="0.35">
      <c r="A24" s="317"/>
      <c r="B24" s="308"/>
      <c r="C24" s="3" t="s">
        <v>339</v>
      </c>
      <c r="D24" s="24" t="s">
        <v>254</v>
      </c>
      <c r="E24" s="298"/>
      <c r="F24" s="298"/>
      <c r="G24" s="298"/>
      <c r="H24" s="298"/>
      <c r="I24" s="298"/>
      <c r="J24" s="298"/>
      <c r="K24" s="236"/>
      <c r="L24" s="298"/>
      <c r="M24" s="298"/>
      <c r="N24" s="381"/>
      <c r="R24" s="12"/>
      <c r="S24" s="12"/>
      <c r="T24" s="12"/>
    </row>
    <row r="25" spans="1:22" ht="29" x14ac:dyDescent="0.35">
      <c r="A25" s="317"/>
      <c r="B25" s="308"/>
      <c r="C25" s="3" t="s">
        <v>340</v>
      </c>
      <c r="D25" s="24" t="s">
        <v>250</v>
      </c>
      <c r="E25" s="298"/>
      <c r="F25" s="298"/>
      <c r="G25" s="298"/>
      <c r="H25" s="298"/>
      <c r="I25" s="298"/>
      <c r="J25" s="298"/>
      <c r="K25" s="236"/>
      <c r="L25" s="298"/>
      <c r="M25" s="298"/>
      <c r="N25" s="381"/>
      <c r="R25" s="12"/>
      <c r="S25" s="12"/>
      <c r="T25" s="12"/>
    </row>
    <row r="26" spans="1:22" ht="14.5" customHeight="1" x14ac:dyDescent="0.35">
      <c r="A26" s="317"/>
      <c r="B26" s="308"/>
      <c r="C26" s="3" t="s">
        <v>341</v>
      </c>
      <c r="D26" s="24"/>
      <c r="E26" s="298"/>
      <c r="F26" s="298"/>
      <c r="G26" s="298"/>
      <c r="H26" s="298"/>
      <c r="I26" s="298"/>
      <c r="J26" s="298"/>
      <c r="K26" s="236"/>
      <c r="L26" s="298"/>
      <c r="M26" s="298"/>
      <c r="N26" s="381"/>
      <c r="R26" s="12"/>
      <c r="S26" s="12"/>
      <c r="T26" s="12"/>
    </row>
    <row r="27" spans="1:22" ht="29.5" thickBot="1" x14ac:dyDescent="0.4">
      <c r="A27" s="322"/>
      <c r="B27" s="309"/>
      <c r="C27" s="80" t="s">
        <v>342</v>
      </c>
      <c r="D27" s="88" t="s">
        <v>250</v>
      </c>
      <c r="E27" s="299"/>
      <c r="F27" s="299"/>
      <c r="G27" s="299"/>
      <c r="H27" s="299"/>
      <c r="I27" s="299"/>
      <c r="J27" s="299"/>
      <c r="K27" s="301"/>
      <c r="L27" s="299"/>
      <c r="M27" s="299"/>
      <c r="N27" s="380"/>
      <c r="R27" s="12"/>
      <c r="S27" s="12"/>
      <c r="T27" s="12"/>
    </row>
    <row r="28" spans="1:22" ht="29" x14ac:dyDescent="0.35">
      <c r="A28" s="316" t="s">
        <v>343</v>
      </c>
      <c r="B28" s="307" t="s">
        <v>119</v>
      </c>
      <c r="C28" s="85" t="s">
        <v>344</v>
      </c>
      <c r="D28" s="79" t="s">
        <v>250</v>
      </c>
      <c r="E28" s="310" t="s">
        <v>432</v>
      </c>
      <c r="F28" s="310" t="s">
        <v>441</v>
      </c>
      <c r="G28" s="310" t="s">
        <v>519</v>
      </c>
      <c r="H28" s="310"/>
      <c r="I28" s="310"/>
      <c r="J28" s="310" t="s">
        <v>157</v>
      </c>
      <c r="K28" s="319" t="s">
        <v>884</v>
      </c>
      <c r="L28" s="310" t="s">
        <v>254</v>
      </c>
      <c r="M28" s="310"/>
      <c r="N28" s="379"/>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c>
    </row>
    <row r="29" spans="1:22" ht="29" x14ac:dyDescent="0.35">
      <c r="A29" s="317"/>
      <c r="B29" s="308"/>
      <c r="C29" s="83" t="s">
        <v>345</v>
      </c>
      <c r="D29" s="3" t="s">
        <v>250</v>
      </c>
      <c r="E29" s="298"/>
      <c r="F29" s="298"/>
      <c r="G29" s="298"/>
      <c r="H29" s="298"/>
      <c r="I29" s="298"/>
      <c r="J29" s="298"/>
      <c r="K29" s="236"/>
      <c r="L29" s="298"/>
      <c r="M29" s="298"/>
      <c r="N29" s="381"/>
      <c r="R29" s="12"/>
      <c r="S29" s="12"/>
      <c r="T29" s="12"/>
    </row>
    <row r="30" spans="1:22" x14ac:dyDescent="0.35">
      <c r="A30" s="317"/>
      <c r="B30" s="308"/>
      <c r="C30" s="83" t="s">
        <v>346</v>
      </c>
      <c r="D30" s="3" t="s">
        <v>250</v>
      </c>
      <c r="E30" s="298"/>
      <c r="F30" s="298"/>
      <c r="G30" s="298"/>
      <c r="H30" s="298"/>
      <c r="I30" s="298"/>
      <c r="J30" s="298"/>
      <c r="K30" s="236"/>
      <c r="L30" s="298"/>
      <c r="M30" s="298"/>
      <c r="N30" s="381"/>
      <c r="R30" s="12"/>
      <c r="S30" s="12"/>
      <c r="T30" s="12"/>
    </row>
    <row r="31" spans="1:22" ht="30" customHeight="1" x14ac:dyDescent="0.35">
      <c r="A31" s="317"/>
      <c r="B31" s="308"/>
      <c r="C31" s="83" t="s">
        <v>347</v>
      </c>
      <c r="D31" s="3" t="s">
        <v>254</v>
      </c>
      <c r="E31" s="298"/>
      <c r="F31" s="298"/>
      <c r="G31" s="298"/>
      <c r="H31" s="298"/>
      <c r="I31" s="298"/>
      <c r="J31" s="298"/>
      <c r="K31" s="236"/>
      <c r="L31" s="298"/>
      <c r="M31" s="298"/>
      <c r="N31" s="381"/>
      <c r="R31" s="12"/>
      <c r="S31" s="12"/>
      <c r="T31" s="12"/>
    </row>
    <row r="32" spans="1:22" x14ac:dyDescent="0.35">
      <c r="A32" s="317"/>
      <c r="B32" s="308"/>
      <c r="C32" s="83" t="s">
        <v>348</v>
      </c>
      <c r="D32" s="3" t="s">
        <v>250</v>
      </c>
      <c r="E32" s="298"/>
      <c r="F32" s="298"/>
      <c r="G32" s="298"/>
      <c r="H32" s="298"/>
      <c r="I32" s="298"/>
      <c r="J32" s="298"/>
      <c r="K32" s="236"/>
      <c r="L32" s="298"/>
      <c r="M32" s="298"/>
      <c r="N32" s="381"/>
      <c r="R32" s="12"/>
      <c r="S32" s="12"/>
      <c r="T32" s="12"/>
    </row>
    <row r="33" spans="1:22" x14ac:dyDescent="0.35">
      <c r="A33" s="317"/>
      <c r="B33" s="308"/>
      <c r="C33" s="83" t="s">
        <v>349</v>
      </c>
      <c r="D33" s="3" t="s">
        <v>250</v>
      </c>
      <c r="E33" s="298"/>
      <c r="F33" s="298"/>
      <c r="G33" s="298"/>
      <c r="H33" s="298"/>
      <c r="I33" s="298"/>
      <c r="J33" s="298"/>
      <c r="K33" s="236"/>
      <c r="L33" s="298"/>
      <c r="M33" s="298"/>
      <c r="N33" s="381"/>
      <c r="R33" s="12"/>
      <c r="S33" s="12"/>
      <c r="T33" s="12"/>
    </row>
    <row r="34" spans="1:22" x14ac:dyDescent="0.35">
      <c r="A34" s="317"/>
      <c r="B34" s="308"/>
      <c r="C34" s="83" t="s">
        <v>350</v>
      </c>
      <c r="D34" s="3" t="s">
        <v>254</v>
      </c>
      <c r="E34" s="298"/>
      <c r="F34" s="298"/>
      <c r="G34" s="298"/>
      <c r="H34" s="298"/>
      <c r="I34" s="298"/>
      <c r="J34" s="298"/>
      <c r="K34" s="236"/>
      <c r="L34" s="298"/>
      <c r="M34" s="298"/>
      <c r="N34" s="381"/>
      <c r="R34" s="12"/>
      <c r="S34" s="12"/>
      <c r="T34" s="12"/>
    </row>
    <row r="35" spans="1:22" ht="15" thickBot="1" x14ac:dyDescent="0.4">
      <c r="A35" s="322"/>
      <c r="B35" s="309"/>
      <c r="C35" s="93" t="s">
        <v>351</v>
      </c>
      <c r="D35" s="80" t="s">
        <v>250</v>
      </c>
      <c r="E35" s="299"/>
      <c r="F35" s="299"/>
      <c r="G35" s="299"/>
      <c r="H35" s="299"/>
      <c r="I35" s="299"/>
      <c r="J35" s="299"/>
      <c r="K35" s="301"/>
      <c r="L35" s="299"/>
      <c r="M35" s="299"/>
      <c r="N35" s="380"/>
      <c r="R35" s="12"/>
      <c r="S35" s="12"/>
      <c r="T35" s="12"/>
    </row>
    <row r="36" spans="1:22" x14ac:dyDescent="0.35">
      <c r="A36" s="316" t="s">
        <v>352</v>
      </c>
      <c r="B36" s="307" t="s">
        <v>120</v>
      </c>
      <c r="C36" s="79" t="s">
        <v>353</v>
      </c>
      <c r="D36" s="79"/>
      <c r="E36" s="310" t="s">
        <v>418</v>
      </c>
      <c r="F36" s="310" t="s">
        <v>441</v>
      </c>
      <c r="G36" s="310" t="s">
        <v>519</v>
      </c>
      <c r="H36" s="310" t="s">
        <v>421</v>
      </c>
      <c r="I36" s="310" t="s">
        <v>436</v>
      </c>
      <c r="J36" s="310" t="s">
        <v>157</v>
      </c>
      <c r="K36" s="319" t="s">
        <v>885</v>
      </c>
      <c r="L36" s="319" t="s">
        <v>254</v>
      </c>
      <c r="M36" s="319"/>
      <c r="N36" s="374"/>
      <c r="R36" s="12" t="str">
        <f>IF(OR(J36='Drop downs'!$G$7,J36='Drop downs'!$G$5), B36&amp;": "&amp;K36&amp;CHAR(10),"")</f>
        <v/>
      </c>
      <c r="S36" s="12" t="str">
        <f>IF(J36='Drop downs'!$G$2,B36&amp;": "&amp;K36&amp;"
"," ")</f>
        <v xml:space="preserve"> </v>
      </c>
      <c r="T36" s="12" t="str">
        <f>IF(E36='Drop downs'!$B$6,B36&amp;": "&amp;K36&amp;"","")</f>
        <v/>
      </c>
      <c r="U36" t="str">
        <f>IF(M36&gt;0,B36&amp;":"&amp;M36&amp;"
","")</f>
        <v/>
      </c>
      <c r="V36" t="str">
        <f>IF(N36&gt;0,B36&amp;":"&amp;N36&amp;"
","")</f>
        <v/>
      </c>
    </row>
    <row r="37" spans="1:22" ht="29" x14ac:dyDescent="0.35">
      <c r="A37" s="317"/>
      <c r="B37" s="308"/>
      <c r="C37" s="3" t="s">
        <v>354</v>
      </c>
      <c r="D37" s="3" t="s">
        <v>254</v>
      </c>
      <c r="E37" s="298"/>
      <c r="F37" s="298"/>
      <c r="G37" s="298"/>
      <c r="H37" s="298"/>
      <c r="I37" s="298"/>
      <c r="J37" s="298"/>
      <c r="K37" s="236"/>
      <c r="L37" s="236"/>
      <c r="M37" s="236"/>
      <c r="N37" s="375"/>
      <c r="R37" s="12"/>
      <c r="S37" s="12"/>
      <c r="T37" s="12"/>
    </row>
    <row r="38" spans="1:22" x14ac:dyDescent="0.35">
      <c r="A38" s="317"/>
      <c r="B38" s="308"/>
      <c r="C38" s="3" t="s">
        <v>355</v>
      </c>
      <c r="D38" s="3"/>
      <c r="E38" s="298"/>
      <c r="F38" s="298"/>
      <c r="G38" s="298"/>
      <c r="H38" s="298"/>
      <c r="I38" s="298"/>
      <c r="J38" s="298"/>
      <c r="K38" s="236"/>
      <c r="L38" s="236"/>
      <c r="M38" s="236"/>
      <c r="N38" s="375"/>
      <c r="R38" s="12"/>
      <c r="S38" s="12"/>
      <c r="T38" s="12"/>
    </row>
    <row r="39" spans="1:22" ht="29" x14ac:dyDescent="0.35">
      <c r="A39" s="317"/>
      <c r="B39" s="308"/>
      <c r="C39" s="3" t="s">
        <v>356</v>
      </c>
      <c r="D39" s="3" t="s">
        <v>250</v>
      </c>
      <c r="E39" s="298"/>
      <c r="F39" s="298"/>
      <c r="G39" s="298"/>
      <c r="H39" s="298"/>
      <c r="I39" s="298"/>
      <c r="J39" s="298"/>
      <c r="K39" s="236"/>
      <c r="L39" s="236"/>
      <c r="M39" s="236"/>
      <c r="N39" s="375"/>
      <c r="R39" s="12"/>
      <c r="S39" s="12"/>
      <c r="T39" s="12"/>
    </row>
    <row r="40" spans="1:22" ht="43.5" x14ac:dyDescent="0.35">
      <c r="A40" s="317"/>
      <c r="B40" s="308"/>
      <c r="C40" s="3" t="s">
        <v>357</v>
      </c>
      <c r="D40" s="3" t="s">
        <v>250</v>
      </c>
      <c r="E40" s="298"/>
      <c r="F40" s="298"/>
      <c r="G40" s="298"/>
      <c r="H40" s="298"/>
      <c r="I40" s="298"/>
      <c r="J40" s="298"/>
      <c r="K40" s="236"/>
      <c r="L40" s="236"/>
      <c r="M40" s="236"/>
      <c r="N40" s="375"/>
      <c r="R40" s="12"/>
      <c r="S40" s="12"/>
      <c r="T40" s="12"/>
    </row>
    <row r="41" spans="1:22" ht="29.5" thickBot="1" x14ac:dyDescent="0.4">
      <c r="A41" s="322"/>
      <c r="B41" s="309"/>
      <c r="C41" s="80" t="s">
        <v>358</v>
      </c>
      <c r="D41" s="80" t="s">
        <v>250</v>
      </c>
      <c r="E41" s="299"/>
      <c r="F41" s="299"/>
      <c r="G41" s="299"/>
      <c r="H41" s="299"/>
      <c r="I41" s="299"/>
      <c r="J41" s="299"/>
      <c r="K41" s="301"/>
      <c r="L41" s="301"/>
      <c r="M41" s="301"/>
      <c r="N41" s="376"/>
      <c r="R41" s="12"/>
      <c r="S41" s="12"/>
      <c r="T41" s="12"/>
    </row>
    <row r="42" spans="1:22" ht="29" x14ac:dyDescent="0.35">
      <c r="A42" s="316" t="s">
        <v>359</v>
      </c>
      <c r="B42" s="307" t="s">
        <v>121</v>
      </c>
      <c r="C42" s="79" t="s">
        <v>360</v>
      </c>
      <c r="D42" s="79" t="s">
        <v>250</v>
      </c>
      <c r="E42" s="310" t="s">
        <v>418</v>
      </c>
      <c r="F42" s="310" t="s">
        <v>441</v>
      </c>
      <c r="G42" s="310" t="s">
        <v>519</v>
      </c>
      <c r="H42" s="310" t="s">
        <v>477</v>
      </c>
      <c r="I42" s="310" t="s">
        <v>436</v>
      </c>
      <c r="J42" s="310" t="s">
        <v>157</v>
      </c>
      <c r="K42" s="319" t="s">
        <v>886</v>
      </c>
      <c r="L42" s="319" t="s">
        <v>254</v>
      </c>
      <c r="M42" s="319"/>
      <c r="N42" s="374" t="s">
        <v>879</v>
      </c>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xml:space="preserve">IIA6:The inclusion of wording within this policy to ensure existing or increase accessibility to public transport for older people could help to further the positive effect identified. 
</v>
      </c>
    </row>
    <row r="43" spans="1:22" ht="30" customHeight="1" x14ac:dyDescent="0.35">
      <c r="A43" s="317"/>
      <c r="B43" s="308"/>
      <c r="C43" s="3" t="s">
        <v>361</v>
      </c>
      <c r="D43" s="3" t="s">
        <v>254</v>
      </c>
      <c r="E43" s="298"/>
      <c r="F43" s="298"/>
      <c r="G43" s="298"/>
      <c r="H43" s="298"/>
      <c r="I43" s="298"/>
      <c r="J43" s="298"/>
      <c r="K43" s="236"/>
      <c r="L43" s="236"/>
      <c r="M43" s="236"/>
      <c r="N43" s="375"/>
      <c r="R43" s="12"/>
      <c r="S43" s="12"/>
      <c r="T43" s="12"/>
    </row>
    <row r="44" spans="1:22" x14ac:dyDescent="0.35">
      <c r="A44" s="317"/>
      <c r="B44" s="308"/>
      <c r="C44" s="3" t="s">
        <v>362</v>
      </c>
      <c r="D44" s="3" t="s">
        <v>254</v>
      </c>
      <c r="E44" s="298"/>
      <c r="F44" s="298"/>
      <c r="G44" s="298"/>
      <c r="H44" s="298"/>
      <c r="I44" s="298"/>
      <c r="J44" s="298"/>
      <c r="K44" s="236"/>
      <c r="L44" s="236"/>
      <c r="M44" s="236"/>
      <c r="N44" s="375"/>
      <c r="R44" s="12"/>
      <c r="S44" s="12"/>
      <c r="T44" s="12"/>
    </row>
    <row r="45" spans="1:22" x14ac:dyDescent="0.35">
      <c r="A45" s="317"/>
      <c r="B45" s="308"/>
      <c r="C45" s="3" t="s">
        <v>363</v>
      </c>
      <c r="D45" s="3" t="s">
        <v>250</v>
      </c>
      <c r="E45" s="298"/>
      <c r="F45" s="298"/>
      <c r="G45" s="298"/>
      <c r="H45" s="298"/>
      <c r="I45" s="298"/>
      <c r="J45" s="298"/>
      <c r="K45" s="236"/>
      <c r="L45" s="236"/>
      <c r="M45" s="236"/>
      <c r="N45" s="375"/>
      <c r="R45" s="12"/>
      <c r="S45" s="12"/>
      <c r="T45" s="12"/>
    </row>
    <row r="46" spans="1:22" ht="29.5" thickBot="1" x14ac:dyDescent="0.4">
      <c r="A46" s="322"/>
      <c r="B46" s="309"/>
      <c r="C46" s="80" t="s">
        <v>364</v>
      </c>
      <c r="D46" s="80" t="s">
        <v>254</v>
      </c>
      <c r="E46" s="299"/>
      <c r="F46" s="299"/>
      <c r="G46" s="299"/>
      <c r="H46" s="299"/>
      <c r="I46" s="299"/>
      <c r="J46" s="299"/>
      <c r="K46" s="301"/>
      <c r="L46" s="301"/>
      <c r="M46" s="301"/>
      <c r="N46" s="376"/>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319" t="s">
        <v>675</v>
      </c>
      <c r="L47" s="319" t="s">
        <v>254</v>
      </c>
      <c r="M47" s="319"/>
      <c r="N47" s="374"/>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22"/>
      <c r="B48" s="309"/>
      <c r="C48" s="80" t="s">
        <v>367</v>
      </c>
      <c r="D48" s="80" t="s">
        <v>254</v>
      </c>
      <c r="E48" s="299"/>
      <c r="F48" s="299"/>
      <c r="G48" s="299"/>
      <c r="H48" s="299"/>
      <c r="I48" s="299"/>
      <c r="J48" s="299"/>
      <c r="K48" s="301"/>
      <c r="L48" s="301"/>
      <c r="M48" s="301"/>
      <c r="N48" s="376"/>
      <c r="R48" s="12"/>
      <c r="S48" s="12"/>
      <c r="T48" s="12"/>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675</v>
      </c>
      <c r="L49" s="319" t="s">
        <v>254</v>
      </c>
      <c r="M49" s="319"/>
      <c r="N49" s="374"/>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17"/>
      <c r="B50" s="308"/>
      <c r="C50" s="24" t="s">
        <v>370</v>
      </c>
      <c r="D50" s="24" t="s">
        <v>254</v>
      </c>
      <c r="E50" s="298"/>
      <c r="F50" s="298"/>
      <c r="G50" s="298"/>
      <c r="H50" s="298"/>
      <c r="I50" s="298"/>
      <c r="J50" s="298"/>
      <c r="K50" s="236"/>
      <c r="L50" s="236"/>
      <c r="M50" s="236"/>
      <c r="N50" s="375"/>
      <c r="R50" s="12"/>
      <c r="S50" s="12"/>
      <c r="T50" s="12"/>
    </row>
    <row r="51" spans="1:22" x14ac:dyDescent="0.35">
      <c r="A51" s="317"/>
      <c r="B51" s="308"/>
      <c r="C51" s="97" t="s">
        <v>371</v>
      </c>
      <c r="D51" s="24" t="s">
        <v>254</v>
      </c>
      <c r="E51" s="298"/>
      <c r="F51" s="298"/>
      <c r="G51" s="298"/>
      <c r="H51" s="298"/>
      <c r="I51" s="298"/>
      <c r="J51" s="298"/>
      <c r="K51" s="236"/>
      <c r="L51" s="236"/>
      <c r="M51" s="236"/>
      <c r="N51" s="375"/>
      <c r="R51" s="12"/>
      <c r="S51" s="12"/>
      <c r="T51" s="12"/>
    </row>
    <row r="52" spans="1:22" x14ac:dyDescent="0.35">
      <c r="A52" s="317"/>
      <c r="B52" s="308"/>
      <c r="C52" s="24" t="s">
        <v>372</v>
      </c>
      <c r="D52" s="24" t="s">
        <v>254</v>
      </c>
      <c r="E52" s="298"/>
      <c r="F52" s="298"/>
      <c r="G52" s="298"/>
      <c r="H52" s="298"/>
      <c r="I52" s="298"/>
      <c r="J52" s="298"/>
      <c r="K52" s="236"/>
      <c r="L52" s="236"/>
      <c r="M52" s="236"/>
      <c r="N52" s="375"/>
      <c r="R52" s="12"/>
      <c r="S52" s="12"/>
      <c r="T52" s="12"/>
    </row>
    <row r="53" spans="1:22" ht="15" thickBot="1" x14ac:dyDescent="0.4">
      <c r="A53" s="322"/>
      <c r="B53" s="309"/>
      <c r="C53" s="88" t="s">
        <v>373</v>
      </c>
      <c r="D53" s="88" t="s">
        <v>254</v>
      </c>
      <c r="E53" s="299"/>
      <c r="F53" s="299"/>
      <c r="G53" s="299"/>
      <c r="H53" s="299"/>
      <c r="I53" s="299"/>
      <c r="J53" s="299"/>
      <c r="K53" s="301"/>
      <c r="L53" s="301"/>
      <c r="M53" s="301"/>
      <c r="N53" s="376"/>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675</v>
      </c>
      <c r="L54" s="319" t="s">
        <v>254</v>
      </c>
      <c r="M54" s="319"/>
      <c r="N54" s="374"/>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17"/>
      <c r="B55" s="308"/>
      <c r="C55" s="94" t="s">
        <v>376</v>
      </c>
      <c r="D55" s="24" t="s">
        <v>254</v>
      </c>
      <c r="E55" s="298"/>
      <c r="F55" s="298"/>
      <c r="G55" s="298"/>
      <c r="H55" s="298"/>
      <c r="I55" s="298"/>
      <c r="J55" s="298"/>
      <c r="K55" s="236"/>
      <c r="L55" s="236"/>
      <c r="M55" s="236"/>
      <c r="N55" s="375"/>
      <c r="R55" s="12"/>
      <c r="S55" s="12"/>
      <c r="T55" s="12"/>
    </row>
    <row r="56" spans="1:22" ht="29.5" thickBot="1" x14ac:dyDescent="0.4">
      <c r="A56" s="322"/>
      <c r="B56" s="309"/>
      <c r="C56" s="90" t="s">
        <v>377</v>
      </c>
      <c r="D56" s="88" t="s">
        <v>254</v>
      </c>
      <c r="E56" s="299"/>
      <c r="F56" s="299"/>
      <c r="G56" s="299"/>
      <c r="H56" s="299"/>
      <c r="I56" s="299"/>
      <c r="J56" s="299"/>
      <c r="K56" s="301"/>
      <c r="L56" s="301"/>
      <c r="M56" s="301"/>
      <c r="N56" s="376"/>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675</v>
      </c>
      <c r="L57" s="319" t="s">
        <v>254</v>
      </c>
      <c r="M57" s="319"/>
      <c r="N57" s="374"/>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17"/>
      <c r="B58" s="308"/>
      <c r="C58" s="24" t="s">
        <v>380</v>
      </c>
      <c r="D58" s="24" t="s">
        <v>254</v>
      </c>
      <c r="E58" s="298"/>
      <c r="F58" s="298"/>
      <c r="G58" s="298"/>
      <c r="H58" s="298"/>
      <c r="I58" s="298"/>
      <c r="J58" s="298"/>
      <c r="K58" s="236"/>
      <c r="L58" s="236"/>
      <c r="M58" s="236"/>
      <c r="N58" s="375"/>
      <c r="R58" s="12"/>
      <c r="S58" s="12"/>
      <c r="T58" s="12"/>
    </row>
    <row r="59" spans="1:22" x14ac:dyDescent="0.35">
      <c r="A59" s="317"/>
      <c r="B59" s="308"/>
      <c r="C59" s="24" t="s">
        <v>381</v>
      </c>
      <c r="D59" s="24" t="s">
        <v>254</v>
      </c>
      <c r="E59" s="298"/>
      <c r="F59" s="298"/>
      <c r="G59" s="298"/>
      <c r="H59" s="298"/>
      <c r="I59" s="298"/>
      <c r="J59" s="298"/>
      <c r="K59" s="236"/>
      <c r="L59" s="236"/>
      <c r="M59" s="236"/>
      <c r="N59" s="375"/>
      <c r="R59" s="12"/>
      <c r="S59" s="12"/>
      <c r="T59" s="12"/>
    </row>
    <row r="60" spans="1:22" x14ac:dyDescent="0.35">
      <c r="A60" s="317"/>
      <c r="B60" s="308"/>
      <c r="C60" s="24" t="s">
        <v>382</v>
      </c>
      <c r="D60" s="24" t="s">
        <v>254</v>
      </c>
      <c r="E60" s="298"/>
      <c r="F60" s="298"/>
      <c r="G60" s="298"/>
      <c r="H60" s="298"/>
      <c r="I60" s="298"/>
      <c r="J60" s="298"/>
      <c r="K60" s="236"/>
      <c r="L60" s="236"/>
      <c r="M60" s="236"/>
      <c r="N60" s="375"/>
      <c r="R60" s="12"/>
      <c r="S60" s="12"/>
      <c r="T60" s="12"/>
    </row>
    <row r="61" spans="1:22" x14ac:dyDescent="0.35">
      <c r="A61" s="317"/>
      <c r="B61" s="308"/>
      <c r="C61" s="24" t="s">
        <v>383</v>
      </c>
      <c r="D61" s="24" t="s">
        <v>254</v>
      </c>
      <c r="E61" s="298"/>
      <c r="F61" s="298"/>
      <c r="G61" s="298"/>
      <c r="H61" s="298"/>
      <c r="I61" s="298"/>
      <c r="J61" s="298"/>
      <c r="K61" s="236"/>
      <c r="L61" s="236"/>
      <c r="M61" s="236"/>
      <c r="N61" s="375"/>
      <c r="R61" s="12"/>
      <c r="S61" s="12"/>
      <c r="T61" s="12"/>
    </row>
    <row r="62" spans="1:22" x14ac:dyDescent="0.35">
      <c r="A62" s="317"/>
      <c r="B62" s="308"/>
      <c r="C62" s="24" t="s">
        <v>384</v>
      </c>
      <c r="D62" s="24" t="s">
        <v>254</v>
      </c>
      <c r="E62" s="298"/>
      <c r="F62" s="298"/>
      <c r="G62" s="298"/>
      <c r="H62" s="298"/>
      <c r="I62" s="298"/>
      <c r="J62" s="298"/>
      <c r="K62" s="236"/>
      <c r="L62" s="236"/>
      <c r="M62" s="236"/>
      <c r="N62" s="375"/>
      <c r="R62" s="12"/>
      <c r="S62" s="12"/>
      <c r="T62" s="12"/>
    </row>
    <row r="63" spans="1:22" ht="29" x14ac:dyDescent="0.35">
      <c r="A63" s="317"/>
      <c r="B63" s="308"/>
      <c r="C63" s="24" t="s">
        <v>385</v>
      </c>
      <c r="D63" s="24" t="s">
        <v>254</v>
      </c>
      <c r="E63" s="298"/>
      <c r="F63" s="298"/>
      <c r="G63" s="298"/>
      <c r="H63" s="298"/>
      <c r="I63" s="298"/>
      <c r="J63" s="298"/>
      <c r="K63" s="236"/>
      <c r="L63" s="236"/>
      <c r="M63" s="236"/>
      <c r="N63" s="375"/>
      <c r="R63" s="12"/>
      <c r="S63" s="12"/>
      <c r="T63" s="12"/>
    </row>
    <row r="64" spans="1:22" ht="15" thickBot="1" x14ac:dyDescent="0.4">
      <c r="A64" s="322"/>
      <c r="B64" s="309"/>
      <c r="C64" s="88" t="s">
        <v>386</v>
      </c>
      <c r="D64" s="88" t="s">
        <v>254</v>
      </c>
      <c r="E64" s="299"/>
      <c r="F64" s="299"/>
      <c r="G64" s="299"/>
      <c r="H64" s="299"/>
      <c r="I64" s="299"/>
      <c r="J64" s="299"/>
      <c r="K64" s="301"/>
      <c r="L64" s="301"/>
      <c r="M64" s="301"/>
      <c r="N64" s="376"/>
      <c r="R64" s="12"/>
      <c r="S64" s="12"/>
      <c r="T64" s="12"/>
    </row>
    <row r="65" spans="1:22" x14ac:dyDescent="0.35">
      <c r="A65" s="316" t="s">
        <v>387</v>
      </c>
      <c r="B65" s="307" t="s">
        <v>126</v>
      </c>
      <c r="C65" s="85" t="s">
        <v>452</v>
      </c>
      <c r="D65" s="86" t="s">
        <v>254</v>
      </c>
      <c r="E65" s="310" t="s">
        <v>101</v>
      </c>
      <c r="F65" s="310" t="s">
        <v>101</v>
      </c>
      <c r="G65" s="310" t="s">
        <v>101</v>
      </c>
      <c r="H65" s="310" t="s">
        <v>101</v>
      </c>
      <c r="I65" s="310" t="s">
        <v>101</v>
      </c>
      <c r="J65" s="310" t="s">
        <v>159</v>
      </c>
      <c r="K65" s="319" t="s">
        <v>675</v>
      </c>
      <c r="L65" s="319" t="s">
        <v>254</v>
      </c>
      <c r="M65" s="319"/>
      <c r="N65" s="374"/>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17"/>
      <c r="B66" s="308"/>
      <c r="C66" s="83" t="s">
        <v>389</v>
      </c>
      <c r="D66" s="24" t="s">
        <v>254</v>
      </c>
      <c r="E66" s="298"/>
      <c r="F66" s="298"/>
      <c r="G66" s="298"/>
      <c r="H66" s="298"/>
      <c r="I66" s="298"/>
      <c r="J66" s="298"/>
      <c r="K66" s="236"/>
      <c r="L66" s="236"/>
      <c r="M66" s="236"/>
      <c r="N66" s="375"/>
      <c r="R66" s="12"/>
      <c r="S66" s="12"/>
      <c r="T66" s="12"/>
    </row>
    <row r="67" spans="1:22" ht="29" x14ac:dyDescent="0.35">
      <c r="A67" s="317"/>
      <c r="B67" s="308"/>
      <c r="C67" s="83" t="s">
        <v>390</v>
      </c>
      <c r="D67" s="24" t="s">
        <v>254</v>
      </c>
      <c r="E67" s="298"/>
      <c r="F67" s="298"/>
      <c r="G67" s="298"/>
      <c r="H67" s="298"/>
      <c r="I67" s="298"/>
      <c r="J67" s="298"/>
      <c r="K67" s="236"/>
      <c r="L67" s="236"/>
      <c r="M67" s="236"/>
      <c r="N67" s="375"/>
      <c r="R67" s="12"/>
      <c r="S67" s="12"/>
      <c r="T67" s="12"/>
    </row>
    <row r="68" spans="1:22" x14ac:dyDescent="0.35">
      <c r="A68" s="317"/>
      <c r="B68" s="308"/>
      <c r="C68" s="83" t="s">
        <v>391</v>
      </c>
      <c r="D68" s="24" t="s">
        <v>254</v>
      </c>
      <c r="E68" s="298"/>
      <c r="F68" s="298"/>
      <c r="G68" s="298"/>
      <c r="H68" s="298"/>
      <c r="I68" s="298"/>
      <c r="J68" s="298"/>
      <c r="K68" s="236"/>
      <c r="L68" s="236"/>
      <c r="M68" s="236"/>
      <c r="N68" s="375"/>
      <c r="R68" s="12"/>
      <c r="S68" s="12"/>
      <c r="T68" s="12"/>
    </row>
    <row r="69" spans="1:22" x14ac:dyDescent="0.35">
      <c r="A69" s="317"/>
      <c r="B69" s="308"/>
      <c r="C69" s="83" t="s">
        <v>454</v>
      </c>
      <c r="D69" s="24" t="s">
        <v>254</v>
      </c>
      <c r="E69" s="298"/>
      <c r="F69" s="298"/>
      <c r="G69" s="298"/>
      <c r="H69" s="298"/>
      <c r="I69" s="298"/>
      <c r="J69" s="298"/>
      <c r="K69" s="236"/>
      <c r="L69" s="236"/>
      <c r="M69" s="236"/>
      <c r="N69" s="375"/>
      <c r="R69" s="12"/>
      <c r="S69" s="12"/>
      <c r="T69" s="12"/>
    </row>
    <row r="70" spans="1:22" x14ac:dyDescent="0.35">
      <c r="A70" s="317"/>
      <c r="B70" s="308"/>
      <c r="C70" s="83" t="s">
        <v>393</v>
      </c>
      <c r="D70" s="24" t="s">
        <v>254</v>
      </c>
      <c r="E70" s="298"/>
      <c r="F70" s="298"/>
      <c r="G70" s="298"/>
      <c r="H70" s="298"/>
      <c r="I70" s="298"/>
      <c r="J70" s="298"/>
      <c r="K70" s="236"/>
      <c r="L70" s="236"/>
      <c r="M70" s="236"/>
      <c r="N70" s="375"/>
      <c r="R70" s="12"/>
      <c r="S70" s="12"/>
      <c r="T70" s="12"/>
    </row>
    <row r="71" spans="1:22" ht="15" thickBot="1" x14ac:dyDescent="0.4">
      <c r="A71" s="322"/>
      <c r="B71" s="309"/>
      <c r="C71" s="93" t="s">
        <v>394</v>
      </c>
      <c r="D71" s="88" t="s">
        <v>254</v>
      </c>
      <c r="E71" s="299"/>
      <c r="F71" s="299"/>
      <c r="G71" s="299"/>
      <c r="H71" s="299"/>
      <c r="I71" s="299"/>
      <c r="J71" s="299"/>
      <c r="K71" s="301"/>
      <c r="L71" s="301"/>
      <c r="M71" s="301"/>
      <c r="N71" s="376"/>
      <c r="R71" s="12"/>
      <c r="S71" s="12"/>
      <c r="T71" s="12"/>
    </row>
    <row r="72" spans="1:22" x14ac:dyDescent="0.35">
      <c r="A72" s="316" t="s">
        <v>395</v>
      </c>
      <c r="B72" s="307" t="s">
        <v>127</v>
      </c>
      <c r="C72" s="85" t="s">
        <v>396</v>
      </c>
      <c r="D72" s="86" t="s">
        <v>254</v>
      </c>
      <c r="E72" s="310" t="s">
        <v>101</v>
      </c>
      <c r="F72" s="310" t="s">
        <v>101</v>
      </c>
      <c r="G72" s="310" t="s">
        <v>101</v>
      </c>
      <c r="H72" s="310" t="s">
        <v>101</v>
      </c>
      <c r="I72" s="310" t="s">
        <v>101</v>
      </c>
      <c r="J72" s="310" t="s">
        <v>159</v>
      </c>
      <c r="K72" s="311" t="s">
        <v>675</v>
      </c>
      <c r="L72" s="319" t="s">
        <v>254</v>
      </c>
      <c r="M72" s="319"/>
      <c r="N72" s="374"/>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17"/>
      <c r="B73" s="308"/>
      <c r="C73" s="83" t="s">
        <v>397</v>
      </c>
      <c r="D73" s="24" t="s">
        <v>254</v>
      </c>
      <c r="E73" s="298"/>
      <c r="F73" s="298"/>
      <c r="G73" s="298"/>
      <c r="H73" s="298"/>
      <c r="I73" s="298"/>
      <c r="J73" s="298"/>
      <c r="K73" s="312"/>
      <c r="L73" s="236"/>
      <c r="M73" s="236"/>
      <c r="N73" s="375"/>
      <c r="R73" s="12"/>
      <c r="S73" s="12"/>
      <c r="T73" s="12"/>
    </row>
    <row r="74" spans="1:22" ht="32.25" customHeight="1" x14ac:dyDescent="0.35">
      <c r="A74" s="317"/>
      <c r="B74" s="308"/>
      <c r="C74" s="83" t="s">
        <v>398</v>
      </c>
      <c r="D74" s="24" t="s">
        <v>254</v>
      </c>
      <c r="E74" s="298"/>
      <c r="F74" s="298"/>
      <c r="G74" s="298"/>
      <c r="H74" s="298"/>
      <c r="I74" s="298"/>
      <c r="J74" s="298"/>
      <c r="K74" s="312"/>
      <c r="L74" s="236"/>
      <c r="M74" s="236"/>
      <c r="N74" s="375"/>
      <c r="R74" s="12"/>
      <c r="S74" s="12"/>
      <c r="T74" s="12"/>
    </row>
    <row r="75" spans="1:22" x14ac:dyDescent="0.35">
      <c r="A75" s="317"/>
      <c r="B75" s="308"/>
      <c r="C75" s="83" t="s">
        <v>399</v>
      </c>
      <c r="D75" s="24" t="s">
        <v>254</v>
      </c>
      <c r="E75" s="298"/>
      <c r="F75" s="298"/>
      <c r="G75" s="298"/>
      <c r="H75" s="298"/>
      <c r="I75" s="298"/>
      <c r="J75" s="298"/>
      <c r="K75" s="312"/>
      <c r="L75" s="236"/>
      <c r="M75" s="236"/>
      <c r="N75" s="375"/>
      <c r="R75" s="12"/>
      <c r="S75" s="12"/>
      <c r="T75" s="12"/>
    </row>
    <row r="76" spans="1:22" ht="26.5" customHeight="1" thickBot="1" x14ac:dyDescent="0.4">
      <c r="A76" s="322"/>
      <c r="B76" s="309"/>
      <c r="C76" s="87" t="s">
        <v>400</v>
      </c>
      <c r="D76" s="88" t="s">
        <v>254</v>
      </c>
      <c r="E76" s="299"/>
      <c r="F76" s="299"/>
      <c r="G76" s="299"/>
      <c r="H76" s="299"/>
      <c r="I76" s="299"/>
      <c r="J76" s="299"/>
      <c r="K76" s="313"/>
      <c r="L76" s="301"/>
      <c r="M76" s="301"/>
      <c r="N76" s="376"/>
      <c r="R76" s="12"/>
      <c r="S76" s="12"/>
      <c r="T76" s="12"/>
    </row>
    <row r="77" spans="1:22" x14ac:dyDescent="0.35">
      <c r="A77" s="323" t="s">
        <v>401</v>
      </c>
      <c r="B77" s="307" t="s">
        <v>128</v>
      </c>
      <c r="C77" s="85" t="s">
        <v>402</v>
      </c>
      <c r="D77" s="79" t="s">
        <v>250</v>
      </c>
      <c r="E77" s="310" t="s">
        <v>418</v>
      </c>
      <c r="F77" s="310" t="s">
        <v>441</v>
      </c>
      <c r="G77" s="310" t="s">
        <v>519</v>
      </c>
      <c r="H77" s="310" t="s">
        <v>477</v>
      </c>
      <c r="I77" s="310" t="s">
        <v>422</v>
      </c>
      <c r="J77" s="310" t="s">
        <v>157</v>
      </c>
      <c r="K77" s="319" t="s">
        <v>887</v>
      </c>
      <c r="L77" s="319" t="s">
        <v>254</v>
      </c>
      <c r="M77" s="319"/>
      <c r="N77" s="374"/>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05"/>
      <c r="B78" s="308"/>
      <c r="C78" s="83" t="s">
        <v>403</v>
      </c>
      <c r="D78" s="3" t="s">
        <v>250</v>
      </c>
      <c r="E78" s="298"/>
      <c r="F78" s="298"/>
      <c r="G78" s="298"/>
      <c r="H78" s="298"/>
      <c r="I78" s="298"/>
      <c r="J78" s="298"/>
      <c r="K78" s="236"/>
      <c r="L78" s="236"/>
      <c r="M78" s="236"/>
      <c r="N78" s="375"/>
      <c r="R78" s="12"/>
      <c r="S78" s="12"/>
      <c r="T78" s="12"/>
    </row>
    <row r="79" spans="1:22" x14ac:dyDescent="0.35">
      <c r="A79" s="305"/>
      <c r="B79" s="308"/>
      <c r="C79" s="83" t="s">
        <v>404</v>
      </c>
      <c r="D79" s="3" t="s">
        <v>254</v>
      </c>
      <c r="E79" s="298"/>
      <c r="F79" s="298"/>
      <c r="G79" s="298"/>
      <c r="H79" s="298"/>
      <c r="I79" s="298"/>
      <c r="J79" s="298"/>
      <c r="K79" s="236"/>
      <c r="L79" s="236"/>
      <c r="M79" s="236"/>
      <c r="N79" s="375"/>
      <c r="R79" s="12"/>
      <c r="S79" s="12"/>
      <c r="T79" s="12"/>
    </row>
    <row r="80" spans="1:22" x14ac:dyDescent="0.35">
      <c r="A80" s="305"/>
      <c r="B80" s="308"/>
      <c r="C80" s="84" t="s">
        <v>405</v>
      </c>
      <c r="D80" s="3" t="s">
        <v>254</v>
      </c>
      <c r="E80" s="298"/>
      <c r="F80" s="298"/>
      <c r="G80" s="298"/>
      <c r="H80" s="298"/>
      <c r="I80" s="298"/>
      <c r="J80" s="298"/>
      <c r="K80" s="236"/>
      <c r="L80" s="236"/>
      <c r="M80" s="236"/>
      <c r="N80" s="375"/>
      <c r="R80" s="12"/>
      <c r="S80" s="12"/>
      <c r="T80" s="12"/>
    </row>
    <row r="81" spans="1:22" ht="29" x14ac:dyDescent="0.35">
      <c r="A81" s="305"/>
      <c r="B81" s="308"/>
      <c r="C81" s="84" t="s">
        <v>406</v>
      </c>
      <c r="D81" s="3" t="s">
        <v>254</v>
      </c>
      <c r="E81" s="298"/>
      <c r="F81" s="298"/>
      <c r="G81" s="298"/>
      <c r="H81" s="298"/>
      <c r="I81" s="298"/>
      <c r="J81" s="298"/>
      <c r="K81" s="236"/>
      <c r="L81" s="236"/>
      <c r="M81" s="236"/>
      <c r="N81" s="375"/>
      <c r="R81" s="12"/>
      <c r="S81" s="12"/>
      <c r="T81" s="12"/>
    </row>
    <row r="82" spans="1:22" ht="29" x14ac:dyDescent="0.35">
      <c r="A82" s="305"/>
      <c r="B82" s="308"/>
      <c r="C82" s="84" t="s">
        <v>407</v>
      </c>
      <c r="D82" s="3" t="s">
        <v>254</v>
      </c>
      <c r="E82" s="298"/>
      <c r="F82" s="298"/>
      <c r="G82" s="298"/>
      <c r="H82" s="298"/>
      <c r="I82" s="298"/>
      <c r="J82" s="298"/>
      <c r="K82" s="236"/>
      <c r="L82" s="236"/>
      <c r="M82" s="236"/>
      <c r="N82" s="375"/>
      <c r="R82" s="12"/>
      <c r="S82" s="12"/>
      <c r="T82" s="12"/>
    </row>
    <row r="83" spans="1:22" ht="15" thickBot="1" x14ac:dyDescent="0.4">
      <c r="A83" s="306"/>
      <c r="B83" s="309"/>
      <c r="C83" s="90" t="s">
        <v>408</v>
      </c>
      <c r="D83" s="80" t="s">
        <v>254</v>
      </c>
      <c r="E83" s="299"/>
      <c r="F83" s="299"/>
      <c r="G83" s="299"/>
      <c r="H83" s="299"/>
      <c r="I83" s="299"/>
      <c r="J83" s="299"/>
      <c r="K83" s="301"/>
      <c r="L83" s="301"/>
      <c r="M83" s="301"/>
      <c r="N83" s="376"/>
      <c r="R83" s="12"/>
      <c r="S83" s="12"/>
      <c r="T83" s="12"/>
    </row>
    <row r="84" spans="1:22" x14ac:dyDescent="0.35">
      <c r="A84" s="323" t="s">
        <v>409</v>
      </c>
      <c r="B84" s="307" t="s">
        <v>129</v>
      </c>
      <c r="C84" s="99" t="s">
        <v>410</v>
      </c>
      <c r="D84" s="79" t="s">
        <v>254</v>
      </c>
      <c r="E84" s="310" t="s">
        <v>101</v>
      </c>
      <c r="F84" s="310" t="s">
        <v>101</v>
      </c>
      <c r="G84" s="310" t="s">
        <v>101</v>
      </c>
      <c r="H84" s="310" t="s">
        <v>101</v>
      </c>
      <c r="I84" s="310" t="s">
        <v>101</v>
      </c>
      <c r="J84" s="310" t="s">
        <v>159</v>
      </c>
      <c r="K84" s="319" t="s">
        <v>675</v>
      </c>
      <c r="L84" s="319" t="s">
        <v>254</v>
      </c>
      <c r="M84" s="319"/>
      <c r="N84" s="374"/>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3" t="s">
        <v>254</v>
      </c>
      <c r="E85" s="298"/>
      <c r="F85" s="298"/>
      <c r="G85" s="298"/>
      <c r="H85" s="298"/>
      <c r="I85" s="298"/>
      <c r="J85" s="298"/>
      <c r="K85" s="236"/>
      <c r="L85" s="236"/>
      <c r="M85" s="236"/>
      <c r="N85" s="375"/>
      <c r="R85" s="12"/>
      <c r="S85" s="12"/>
      <c r="T85" s="12"/>
    </row>
    <row r="86" spans="1:22" x14ac:dyDescent="0.35">
      <c r="A86" s="305"/>
      <c r="B86" s="308"/>
      <c r="C86" s="84" t="s">
        <v>412</v>
      </c>
      <c r="D86" s="3" t="s">
        <v>254</v>
      </c>
      <c r="E86" s="298"/>
      <c r="F86" s="298"/>
      <c r="G86" s="298"/>
      <c r="H86" s="298"/>
      <c r="I86" s="298"/>
      <c r="J86" s="298"/>
      <c r="K86" s="236"/>
      <c r="L86" s="236"/>
      <c r="M86" s="236"/>
      <c r="N86" s="375"/>
      <c r="R86" s="12"/>
      <c r="S86" s="12"/>
      <c r="T86" s="12"/>
    </row>
    <row r="87" spans="1:22" ht="15" thickBot="1" x14ac:dyDescent="0.4">
      <c r="A87" s="306"/>
      <c r="B87" s="309"/>
      <c r="C87" s="87" t="s">
        <v>413</v>
      </c>
      <c r="D87" s="80" t="s">
        <v>254</v>
      </c>
      <c r="E87" s="299"/>
      <c r="F87" s="299"/>
      <c r="G87" s="299"/>
      <c r="H87" s="299"/>
      <c r="I87" s="299"/>
      <c r="J87" s="299"/>
      <c r="K87" s="301"/>
      <c r="L87" s="301"/>
      <c r="M87" s="301"/>
      <c r="N87" s="376"/>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88" t="str">
        <f>R8&amp;R18&amp;R20&amp;R28&amp;R36&amp;R42&amp;R47&amp;R48&amp;R49&amp;R54&amp;R57&amp;R65&amp;R72&amp;R77&amp;R84&amp;R87</f>
        <v/>
      </c>
      <c r="B90" s="389"/>
      <c r="C90" s="389"/>
      <c r="D90" s="389"/>
      <c r="E90" s="389"/>
      <c r="F90" s="389"/>
      <c r="G90" s="389"/>
      <c r="H90" s="389"/>
      <c r="I90" s="389"/>
      <c r="J90" s="389"/>
      <c r="K90" s="389"/>
      <c r="L90" s="389"/>
      <c r="M90" s="389"/>
      <c r="N90" s="39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88" t="str">
        <f>S8&amp;S18&amp;S20&amp;S28&amp;S36&amp;S42&amp;S47&amp;S48&amp;S49&amp;S54&amp;S57&amp;S65&amp;S72&amp;S77&amp;S84&amp;S87</f>
        <v xml:space="preserve">              </v>
      </c>
      <c r="B92" s="389"/>
      <c r="C92" s="389"/>
      <c r="D92" s="389"/>
      <c r="E92" s="389"/>
      <c r="F92" s="389"/>
      <c r="G92" s="389"/>
      <c r="H92" s="389"/>
      <c r="I92" s="389"/>
      <c r="J92" s="389"/>
      <c r="K92" s="389"/>
      <c r="L92" s="389"/>
      <c r="M92" s="389"/>
      <c r="N92" s="39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391"/>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85" t="str">
        <f>U8&amp;U18&amp;U20&amp;U28&amp;U36&amp;U42&amp;U47&amp;U49&amp;U54&amp;U57&amp;U65&amp;U72&amp;U77&amp;U84</f>
        <v/>
      </c>
      <c r="B96" s="386"/>
      <c r="C96" s="386"/>
      <c r="D96" s="386"/>
      <c r="E96" s="386"/>
      <c r="F96" s="386"/>
      <c r="G96" s="386"/>
      <c r="H96" s="386"/>
      <c r="I96" s="386"/>
      <c r="J96" s="386"/>
      <c r="K96" s="386"/>
      <c r="L96" s="386"/>
      <c r="M96" s="386"/>
      <c r="N96" s="387"/>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85" t="str">
        <f>V8&amp;V18&amp;V20&amp;V28&amp;V36&amp;V42&amp;V47&amp;V49&amp;V54&amp;V57&amp;V65&amp;V72&amp;V77&amp;V84</f>
        <v xml:space="preserve">IIA6:The inclusion of wording within this policy to ensure existing or increase accessibility to public transport for older people could help to further the positive effect identified. 
</v>
      </c>
      <c r="B98" s="386"/>
      <c r="C98" s="386"/>
      <c r="D98" s="386"/>
      <c r="E98" s="386"/>
      <c r="F98" s="386"/>
      <c r="G98" s="386"/>
      <c r="H98" s="386"/>
      <c r="I98" s="386"/>
      <c r="J98" s="386"/>
      <c r="K98" s="386"/>
      <c r="L98" s="386"/>
      <c r="M98" s="386"/>
      <c r="N98" s="387"/>
    </row>
  </sheetData>
  <sheetProtection algorithmName="SHA-512" hashValue="FTF79r25ljJzSKp+7wI5te/IKaWWB1x4fVbxtExfe4mfuRsIvBO7TPLA3qRWr5N2OFA8oLe1pxexcEv2HYYYLA==" saltValue="w03LHLXWrWL0f2FAq9jD4Q=="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3055" priority="3">
      <formula>$D50="No"</formula>
    </cfRule>
  </conditionalFormatting>
  <conditionalFormatting sqref="C8:D87">
    <cfRule type="expression" dxfId="3054" priority="1">
      <formula>$D8="No"</formula>
    </cfRule>
  </conditionalFormatting>
  <conditionalFormatting sqref="J8 J18 J28 J49 J57 J65 J72 J77 J84">
    <cfRule type="cellIs" dxfId="3053" priority="35" operator="equal">
      <formula>"Significant Negative"</formula>
    </cfRule>
    <cfRule type="cellIs" dxfId="3052" priority="36" operator="equal">
      <formula>"Minor Negative"</formula>
    </cfRule>
    <cfRule type="cellIs" dxfId="3051" priority="37" operator="equal">
      <formula>"Uncertain"</formula>
    </cfRule>
    <cfRule type="cellIs" dxfId="3050" priority="38" operator="equal">
      <formula>"Neutral"</formula>
    </cfRule>
    <cfRule type="cellIs" dxfId="3049" priority="39" operator="equal">
      <formula>"Minor Positive"</formula>
    </cfRule>
    <cfRule type="cellIs" dxfId="3048" priority="40" operator="equal">
      <formula>"Significant Positive"</formula>
    </cfRule>
  </conditionalFormatting>
  <conditionalFormatting sqref="J20">
    <cfRule type="cellIs" dxfId="3047" priority="28" operator="equal">
      <formula>"Significant Positive"</formula>
    </cfRule>
    <cfRule type="cellIs" dxfId="3046" priority="23" operator="equal">
      <formula>"Significant Negative"</formula>
    </cfRule>
    <cfRule type="cellIs" dxfId="3045" priority="24" operator="equal">
      <formula>"Minor Negative"</formula>
    </cfRule>
    <cfRule type="cellIs" dxfId="3044" priority="25" operator="equal">
      <formula>"Uncertain"</formula>
    </cfRule>
    <cfRule type="cellIs" dxfId="3043" priority="26" operator="equal">
      <formula>"Neutral"</formula>
    </cfRule>
    <cfRule type="cellIs" dxfId="3042" priority="27" operator="equal">
      <formula>"Minor Positive"</formula>
    </cfRule>
  </conditionalFormatting>
  <conditionalFormatting sqref="J36">
    <cfRule type="cellIs" dxfId="3041" priority="17" operator="equal">
      <formula>"Significant Negative"</formula>
    </cfRule>
    <cfRule type="cellIs" dxfId="3040" priority="18" operator="equal">
      <formula>"Minor Negative"</formula>
    </cfRule>
    <cfRule type="cellIs" dxfId="3039" priority="19" operator="equal">
      <formula>"Uncertain"</formula>
    </cfRule>
    <cfRule type="cellIs" dxfId="3038" priority="20" operator="equal">
      <formula>"Neutral"</formula>
    </cfRule>
    <cfRule type="cellIs" dxfId="3037" priority="21" operator="equal">
      <formula>"Minor Positive"</formula>
    </cfRule>
    <cfRule type="cellIs" dxfId="3036" priority="22" operator="equal">
      <formula>"Significant Positive"</formula>
    </cfRule>
  </conditionalFormatting>
  <conditionalFormatting sqref="J42">
    <cfRule type="cellIs" dxfId="3035" priority="11" operator="equal">
      <formula>"Significant Negative"</formula>
    </cfRule>
    <cfRule type="cellIs" dxfId="3034" priority="12" operator="equal">
      <formula>"Minor Negative"</formula>
    </cfRule>
    <cfRule type="cellIs" dxfId="3033" priority="13" operator="equal">
      <formula>"Uncertain"</formula>
    </cfRule>
    <cfRule type="cellIs" dxfId="3032" priority="14" operator="equal">
      <formula>"Neutral"</formula>
    </cfRule>
    <cfRule type="cellIs" dxfId="3031" priority="15" operator="equal">
      <formula>"Minor Positive"</formula>
    </cfRule>
    <cfRule type="cellIs" dxfId="3030" priority="16" operator="equal">
      <formula>"Significant Positive"</formula>
    </cfRule>
  </conditionalFormatting>
  <conditionalFormatting sqref="J47">
    <cfRule type="cellIs" dxfId="3029" priority="29" operator="equal">
      <formula>"Significant Negative"</formula>
    </cfRule>
    <cfRule type="cellIs" dxfId="3028" priority="30" operator="equal">
      <formula>"Minor Negative"</formula>
    </cfRule>
    <cfRule type="cellIs" dxfId="3027" priority="31" operator="equal">
      <formula>"Uncertain"</formula>
    </cfRule>
    <cfRule type="cellIs" dxfId="3026" priority="32" operator="equal">
      <formula>"Neutral"</formula>
    </cfRule>
    <cfRule type="cellIs" dxfId="3025" priority="33" operator="equal">
      <formula>"Minor Positive"</formula>
    </cfRule>
    <cfRule type="cellIs" dxfId="3024" priority="34" operator="equal">
      <formula>"Significant Positive"</formula>
    </cfRule>
  </conditionalFormatting>
  <conditionalFormatting sqref="J54">
    <cfRule type="cellIs" dxfId="3023" priority="5" operator="equal">
      <formula>"Significant Negative"</formula>
    </cfRule>
    <cfRule type="cellIs" dxfId="3022" priority="6" operator="equal">
      <formula>"Minor Negative"</formula>
    </cfRule>
    <cfRule type="cellIs" dxfId="3021" priority="7" operator="equal">
      <formula>"Uncertain"</formula>
    </cfRule>
    <cfRule type="cellIs" dxfId="3020" priority="8" operator="equal">
      <formula>"Neutral"</formula>
    </cfRule>
    <cfRule type="cellIs" dxfId="3019" priority="9" operator="equal">
      <formula>"Minor Positive"</formula>
    </cfRule>
    <cfRule type="cellIs" dxfId="3018" priority="10" operator="equal">
      <formula>"Significant Positive"</formula>
    </cfRule>
  </conditionalFormatting>
  <pageMargins left="0.7" right="0.7" top="0.75" bottom="0.75" header="0.3" footer="0.3"/>
  <pageSetup orientation="portrait" horizontalDpi="4294967293" verticalDpi="4294967293"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0A2B1-FF51-448E-B5D2-F71A4DA5B7EE}">
  <sheetPr codeName="Sheet140">
    <tabColor rgb="FF7030A0"/>
  </sheetPr>
  <dimension ref="A1:V98"/>
  <sheetViews>
    <sheetView topLeftCell="A46" zoomScale="60" zoomScaleNormal="60" workbookViewId="0">
      <selection activeCell="M72" sqref="M72:M76"/>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888</v>
      </c>
      <c r="D1" s="263"/>
      <c r="E1" s="263"/>
      <c r="F1" s="264"/>
      <c r="G1" s="16"/>
      <c r="I1" s="7"/>
      <c r="J1" s="7"/>
      <c r="K1" s="7"/>
    </row>
    <row r="2" spans="1:22" x14ac:dyDescent="0.35">
      <c r="A2" s="74" t="s">
        <v>29</v>
      </c>
      <c r="B2" s="9"/>
      <c r="C2" s="263" t="s">
        <v>658</v>
      </c>
      <c r="D2" s="263"/>
      <c r="E2" s="263"/>
      <c r="F2" s="264"/>
      <c r="I2" s="8"/>
      <c r="J2" s="8"/>
      <c r="K2" s="8"/>
    </row>
    <row r="3" spans="1:22" x14ac:dyDescent="0.35">
      <c r="A3" s="75" t="s">
        <v>30</v>
      </c>
      <c r="B3" s="4"/>
      <c r="C3" s="263" t="s">
        <v>889</v>
      </c>
      <c r="D3" s="263"/>
      <c r="E3" s="263"/>
      <c r="F3" s="264"/>
      <c r="I3" s="8"/>
      <c r="J3" s="8"/>
      <c r="K3" s="8"/>
    </row>
    <row r="4" spans="1:22" ht="17.25" customHeight="1" x14ac:dyDescent="0.35">
      <c r="A4" s="75" t="s">
        <v>31</v>
      </c>
      <c r="B4" s="17"/>
      <c r="C4" s="229" t="s">
        <v>890</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47"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675</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c r="F10" s="326"/>
      <c r="G10" s="326"/>
      <c r="H10" s="326"/>
      <c r="I10" s="326"/>
      <c r="J10" s="298"/>
      <c r="K10" s="236"/>
      <c r="L10" s="298"/>
      <c r="M10" s="298"/>
      <c r="N10" s="340"/>
      <c r="R10" s="12"/>
      <c r="S10" s="12"/>
      <c r="T10" s="12"/>
    </row>
    <row r="11" spans="1:22" x14ac:dyDescent="0.35">
      <c r="A11" s="317"/>
      <c r="B11" s="328"/>
      <c r="C11" s="24" t="s">
        <v>324</v>
      </c>
      <c r="D11" s="24" t="s">
        <v>254</v>
      </c>
      <c r="E11" s="326"/>
      <c r="F11" s="326"/>
      <c r="G11" s="326"/>
      <c r="H11" s="326"/>
      <c r="I11" s="326"/>
      <c r="J11" s="298"/>
      <c r="K11" s="236"/>
      <c r="L11" s="298"/>
      <c r="M11" s="298"/>
      <c r="N11" s="340"/>
      <c r="R11" s="12"/>
      <c r="S11" s="12"/>
      <c r="T11" s="12"/>
    </row>
    <row r="12" spans="1:22" x14ac:dyDescent="0.35">
      <c r="A12" s="317"/>
      <c r="B12" s="328"/>
      <c r="C12" s="24" t="s">
        <v>325</v>
      </c>
      <c r="D12" s="24" t="s">
        <v>254</v>
      </c>
      <c r="E12" s="326"/>
      <c r="F12" s="326"/>
      <c r="G12" s="326"/>
      <c r="H12" s="326"/>
      <c r="I12" s="326"/>
      <c r="J12" s="298"/>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ht="29" x14ac:dyDescent="0.35">
      <c r="A14" s="317"/>
      <c r="B14" s="328"/>
      <c r="C14" s="24" t="s">
        <v>327</v>
      </c>
      <c r="D14" s="24" t="s">
        <v>254</v>
      </c>
      <c r="E14" s="326"/>
      <c r="F14" s="326"/>
      <c r="G14" s="326"/>
      <c r="H14" s="326"/>
      <c r="I14" s="326"/>
      <c r="J14" s="298"/>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254</v>
      </c>
      <c r="E16" s="326"/>
      <c r="F16" s="326"/>
      <c r="G16" s="326"/>
      <c r="H16" s="326"/>
      <c r="I16" s="326"/>
      <c r="J16" s="298"/>
      <c r="K16" s="236"/>
      <c r="L16" s="298"/>
      <c r="M16" s="298"/>
      <c r="N16" s="340"/>
      <c r="R16" s="12"/>
      <c r="S16" s="12"/>
      <c r="T16" s="12"/>
    </row>
    <row r="17" spans="1:22" ht="15" thickBot="1" x14ac:dyDescent="0.4">
      <c r="A17" s="322"/>
      <c r="B17" s="396"/>
      <c r="C17" s="88" t="s">
        <v>330</v>
      </c>
      <c r="D17" s="88" t="s">
        <v>254</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675</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254</v>
      </c>
      <c r="E19" s="299"/>
      <c r="F19" s="299"/>
      <c r="G19" s="299"/>
      <c r="H19" s="299"/>
      <c r="I19" s="299"/>
      <c r="J19" s="299"/>
      <c r="K19" s="301"/>
      <c r="L19" s="299"/>
      <c r="M19" s="299"/>
      <c r="N19" s="380"/>
      <c r="R19" s="12"/>
      <c r="S19" s="12"/>
      <c r="T19" s="12"/>
    </row>
    <row r="20" spans="1:22" ht="72.5" x14ac:dyDescent="0.35">
      <c r="A20" s="316" t="s">
        <v>334</v>
      </c>
      <c r="B20" s="307" t="s">
        <v>118</v>
      </c>
      <c r="C20" s="79" t="s">
        <v>335</v>
      </c>
      <c r="D20" s="86" t="s">
        <v>250</v>
      </c>
      <c r="E20" s="310" t="s">
        <v>101</v>
      </c>
      <c r="F20" s="310" t="s">
        <v>101</v>
      </c>
      <c r="G20" s="310" t="s">
        <v>101</v>
      </c>
      <c r="H20" s="310" t="s">
        <v>101</v>
      </c>
      <c r="I20" s="310" t="s">
        <v>101</v>
      </c>
      <c r="J20" s="310" t="s">
        <v>162</v>
      </c>
      <c r="K20" s="319" t="s">
        <v>891</v>
      </c>
      <c r="L20" s="310" t="s">
        <v>254</v>
      </c>
      <c r="M20" s="310" t="s">
        <v>892</v>
      </c>
      <c r="N20" s="379"/>
      <c r="R20" s="12" t="str">
        <f>IF(OR(J20='Drop downs'!$G$7,J20='Drop downs'!$G$5), B20&amp;": "&amp;K20&amp;CHAR(10),"")</f>
        <v xml:space="preserve">IIA3: Alternative 2 requires development for older people is located in areas easily accessible by public transport, as well as within or on the edge of town centres. Whilst this will not produce additional services or facilities, it could increase the accessibility of such services for future residents and ensure that there is an established community nearby. However, it is noted that some town centres have poor public transport access (particularly in the north of the Borough), which could lead to some development leading to private car/taxi use. Therefore, an uncertain effect has been identified. 
</v>
      </c>
      <c r="S20" s="12" t="str">
        <f>IF(J20='Drop downs'!$G$2,B20&amp;": "&amp;K20&amp;"
"," ")</f>
        <v xml:space="preserve"> </v>
      </c>
      <c r="T20" s="12" t="str">
        <f>IF(E20='Drop downs'!$B$6,B20&amp;": "&amp;K20&amp;"","")</f>
        <v/>
      </c>
      <c r="U20" t="str">
        <f>IF(M20&gt;0,B20&amp;":"&amp;M20&amp;"
","")</f>
        <v xml:space="preserve">IIA3:The addition of wording to the effect of developments needing to be in areas of higher PTAL scores and close proximity to town centres could help to ensure services are all accessible for future residents. 
</v>
      </c>
      <c r="V20" t="str">
        <f>IF(N20&gt;0,B20&amp;":"&amp;N20&amp;"
","")</f>
        <v/>
      </c>
    </row>
    <row r="21" spans="1:22" x14ac:dyDescent="0.35">
      <c r="A21" s="317"/>
      <c r="B21" s="308"/>
      <c r="C21" s="3" t="s">
        <v>336</v>
      </c>
      <c r="D21" s="24" t="s">
        <v>254</v>
      </c>
      <c r="E21" s="298"/>
      <c r="F21" s="298"/>
      <c r="G21" s="298"/>
      <c r="H21" s="298"/>
      <c r="I21" s="298"/>
      <c r="J21" s="298"/>
      <c r="K21" s="236"/>
      <c r="L21" s="298"/>
      <c r="M21" s="298"/>
      <c r="N21" s="381"/>
      <c r="R21" s="12"/>
      <c r="S21" s="12"/>
      <c r="T21" s="12"/>
    </row>
    <row r="22" spans="1:22" ht="14.5" customHeight="1" x14ac:dyDescent="0.35">
      <c r="A22" s="317"/>
      <c r="B22" s="308"/>
      <c r="C22" s="3" t="s">
        <v>337</v>
      </c>
      <c r="D22" s="24" t="s">
        <v>254</v>
      </c>
      <c r="E22" s="298"/>
      <c r="F22" s="298"/>
      <c r="G22" s="298"/>
      <c r="H22" s="298"/>
      <c r="I22" s="298"/>
      <c r="J22" s="298"/>
      <c r="K22" s="236"/>
      <c r="L22" s="298"/>
      <c r="M22" s="298"/>
      <c r="N22" s="381"/>
      <c r="R22" s="12"/>
      <c r="S22" s="12"/>
      <c r="T22" s="12"/>
    </row>
    <row r="23" spans="1:22" x14ac:dyDescent="0.35">
      <c r="A23" s="317"/>
      <c r="B23" s="308"/>
      <c r="C23" s="3" t="s">
        <v>338</v>
      </c>
      <c r="D23" s="24" t="s">
        <v>254</v>
      </c>
      <c r="E23" s="298"/>
      <c r="F23" s="298"/>
      <c r="G23" s="298"/>
      <c r="H23" s="298"/>
      <c r="I23" s="298"/>
      <c r="J23" s="298"/>
      <c r="K23" s="236"/>
      <c r="L23" s="298"/>
      <c r="M23" s="298"/>
      <c r="N23" s="381"/>
      <c r="R23" s="12"/>
      <c r="S23" s="12"/>
      <c r="T23" s="12"/>
    </row>
    <row r="24" spans="1:22" ht="14.5" customHeight="1" x14ac:dyDescent="0.35">
      <c r="A24" s="317"/>
      <c r="B24" s="308"/>
      <c r="C24" s="3" t="s">
        <v>339</v>
      </c>
      <c r="D24" s="24" t="s">
        <v>254</v>
      </c>
      <c r="E24" s="298"/>
      <c r="F24" s="298"/>
      <c r="G24" s="298"/>
      <c r="H24" s="298"/>
      <c r="I24" s="298"/>
      <c r="J24" s="298"/>
      <c r="K24" s="236"/>
      <c r="L24" s="298"/>
      <c r="M24" s="298"/>
      <c r="N24" s="381"/>
      <c r="R24" s="12"/>
      <c r="S24" s="12"/>
      <c r="T24" s="12"/>
    </row>
    <row r="25" spans="1:22" ht="29" x14ac:dyDescent="0.35">
      <c r="A25" s="317"/>
      <c r="B25" s="308"/>
      <c r="C25" s="3" t="s">
        <v>340</v>
      </c>
      <c r="D25" s="24" t="s">
        <v>250</v>
      </c>
      <c r="E25" s="298"/>
      <c r="F25" s="298"/>
      <c r="G25" s="298"/>
      <c r="H25" s="298"/>
      <c r="I25" s="298"/>
      <c r="J25" s="298"/>
      <c r="K25" s="236"/>
      <c r="L25" s="298"/>
      <c r="M25" s="298"/>
      <c r="N25" s="381"/>
      <c r="R25" s="12"/>
      <c r="S25" s="12"/>
      <c r="T25" s="12"/>
    </row>
    <row r="26" spans="1:22" ht="14.5" customHeight="1" x14ac:dyDescent="0.35">
      <c r="A26" s="317"/>
      <c r="B26" s="308"/>
      <c r="C26" s="3" t="s">
        <v>341</v>
      </c>
      <c r="D26" s="24"/>
      <c r="E26" s="298"/>
      <c r="F26" s="298"/>
      <c r="G26" s="298"/>
      <c r="H26" s="298"/>
      <c r="I26" s="298"/>
      <c r="J26" s="298"/>
      <c r="K26" s="236"/>
      <c r="L26" s="298"/>
      <c r="M26" s="298"/>
      <c r="N26" s="381"/>
      <c r="R26" s="12"/>
      <c r="S26" s="12"/>
      <c r="T26" s="12"/>
    </row>
    <row r="27" spans="1:22" ht="29.5" thickBot="1" x14ac:dyDescent="0.4">
      <c r="A27" s="322"/>
      <c r="B27" s="309"/>
      <c r="C27" s="80" t="s">
        <v>342</v>
      </c>
      <c r="D27" s="88" t="s">
        <v>250</v>
      </c>
      <c r="E27" s="299"/>
      <c r="F27" s="299"/>
      <c r="G27" s="299"/>
      <c r="H27" s="299"/>
      <c r="I27" s="299"/>
      <c r="J27" s="299"/>
      <c r="K27" s="301"/>
      <c r="L27" s="299"/>
      <c r="M27" s="299"/>
      <c r="N27" s="380"/>
      <c r="R27" s="12"/>
      <c r="S27" s="12"/>
      <c r="T27" s="12"/>
    </row>
    <row r="28" spans="1:22" ht="29" x14ac:dyDescent="0.35">
      <c r="A28" s="316" t="s">
        <v>343</v>
      </c>
      <c r="B28" s="307" t="s">
        <v>119</v>
      </c>
      <c r="C28" s="85" t="s">
        <v>344</v>
      </c>
      <c r="D28" s="79" t="s">
        <v>250</v>
      </c>
      <c r="E28" s="310" t="s">
        <v>101</v>
      </c>
      <c r="F28" s="310" t="s">
        <v>101</v>
      </c>
      <c r="G28" s="310" t="s">
        <v>101</v>
      </c>
      <c r="H28" s="310" t="s">
        <v>101</v>
      </c>
      <c r="I28" s="310" t="s">
        <v>101</v>
      </c>
      <c r="J28" s="310" t="s">
        <v>162</v>
      </c>
      <c r="K28" s="319" t="s">
        <v>893</v>
      </c>
      <c r="L28" s="310" t="s">
        <v>254</v>
      </c>
      <c r="M28" s="310" t="s">
        <v>892</v>
      </c>
      <c r="N28" s="379"/>
      <c r="R28" s="12" t="str">
        <f>IF(OR(J28='Drop downs'!$G$7,J28='Drop downs'!$G$5), B28&amp;": "&amp;K28&amp;CHAR(10),"")</f>
        <v xml:space="preserve">IIA4: The focusing of development in areas with a higher PTAL score (3-6) and nearby to town centres could indirectly help to ensure future residents are able to utilise active travel such as walking. This could also help to ensure close proximity to a local community to assist maintaining good wellbeing. However, it is noted that some town centres have poor public transport access hence an uncertain effect has been recorded. 
</v>
      </c>
      <c r="S28" s="12" t="str">
        <f>IF(J28='Drop downs'!$G$2,B28&amp;": "&amp;K28&amp;"
"," ")</f>
        <v xml:space="preserve"> </v>
      </c>
      <c r="T28" s="12" t="str">
        <f>IF(E28='Drop downs'!$B$6,B28&amp;": "&amp;K28&amp;"","")</f>
        <v/>
      </c>
      <c r="U28" t="str">
        <f>IF(M28&gt;0,B28&amp;":"&amp;M28&amp;"
","")</f>
        <v xml:space="preserve">IIA4:The addition of wording to the effect of developments needing to be in areas of higher PTAL scores and close proximity to town centres could help to ensure services are all accessible for future residents. 
</v>
      </c>
      <c r="V28" t="str">
        <f>IF(N28&gt;0,B28&amp;":"&amp;N28&amp;"
","")</f>
        <v/>
      </c>
    </row>
    <row r="29" spans="1:22" ht="29" x14ac:dyDescent="0.35">
      <c r="A29" s="317"/>
      <c r="B29" s="308"/>
      <c r="C29" s="83" t="s">
        <v>345</v>
      </c>
      <c r="D29" s="3" t="s">
        <v>250</v>
      </c>
      <c r="E29" s="298"/>
      <c r="F29" s="298"/>
      <c r="G29" s="298"/>
      <c r="H29" s="298"/>
      <c r="I29" s="298"/>
      <c r="J29" s="298"/>
      <c r="K29" s="236"/>
      <c r="L29" s="298"/>
      <c r="M29" s="298"/>
      <c r="N29" s="381"/>
      <c r="R29" s="12"/>
      <c r="S29" s="12"/>
      <c r="T29" s="12"/>
    </row>
    <row r="30" spans="1:22" x14ac:dyDescent="0.35">
      <c r="A30" s="317"/>
      <c r="B30" s="308"/>
      <c r="C30" s="83" t="s">
        <v>346</v>
      </c>
      <c r="D30" s="3" t="s">
        <v>250</v>
      </c>
      <c r="E30" s="298"/>
      <c r="F30" s="298"/>
      <c r="G30" s="298"/>
      <c r="H30" s="298"/>
      <c r="I30" s="298"/>
      <c r="J30" s="298"/>
      <c r="K30" s="236"/>
      <c r="L30" s="298"/>
      <c r="M30" s="298"/>
      <c r="N30" s="381"/>
      <c r="R30" s="12"/>
      <c r="S30" s="12"/>
      <c r="T30" s="12"/>
    </row>
    <row r="31" spans="1:22" ht="30" customHeight="1" x14ac:dyDescent="0.35">
      <c r="A31" s="317"/>
      <c r="B31" s="308"/>
      <c r="C31" s="83" t="s">
        <v>347</v>
      </c>
      <c r="D31" s="3" t="s">
        <v>254</v>
      </c>
      <c r="E31" s="298"/>
      <c r="F31" s="298"/>
      <c r="G31" s="298"/>
      <c r="H31" s="298"/>
      <c r="I31" s="298"/>
      <c r="J31" s="298"/>
      <c r="K31" s="236"/>
      <c r="L31" s="298"/>
      <c r="M31" s="298"/>
      <c r="N31" s="381"/>
      <c r="R31" s="12"/>
      <c r="S31" s="12"/>
      <c r="T31" s="12"/>
    </row>
    <row r="32" spans="1:22" x14ac:dyDescent="0.35">
      <c r="A32" s="317"/>
      <c r="B32" s="308"/>
      <c r="C32" s="83" t="s">
        <v>348</v>
      </c>
      <c r="D32" s="3" t="s">
        <v>250</v>
      </c>
      <c r="E32" s="298"/>
      <c r="F32" s="298"/>
      <c r="G32" s="298"/>
      <c r="H32" s="298"/>
      <c r="I32" s="298"/>
      <c r="J32" s="298"/>
      <c r="K32" s="236"/>
      <c r="L32" s="298"/>
      <c r="M32" s="298"/>
      <c r="N32" s="381"/>
      <c r="R32" s="12"/>
      <c r="S32" s="12"/>
      <c r="T32" s="12"/>
    </row>
    <row r="33" spans="1:22" x14ac:dyDescent="0.35">
      <c r="A33" s="317"/>
      <c r="B33" s="308"/>
      <c r="C33" s="83" t="s">
        <v>349</v>
      </c>
      <c r="D33" s="3" t="s">
        <v>250</v>
      </c>
      <c r="E33" s="298"/>
      <c r="F33" s="298"/>
      <c r="G33" s="298"/>
      <c r="H33" s="298"/>
      <c r="I33" s="298"/>
      <c r="J33" s="298"/>
      <c r="K33" s="236"/>
      <c r="L33" s="298"/>
      <c r="M33" s="298"/>
      <c r="N33" s="381"/>
      <c r="R33" s="12"/>
      <c r="S33" s="12"/>
      <c r="T33" s="12"/>
    </row>
    <row r="34" spans="1:22" x14ac:dyDescent="0.35">
      <c r="A34" s="317"/>
      <c r="B34" s="308"/>
      <c r="C34" s="83" t="s">
        <v>350</v>
      </c>
      <c r="D34" s="3" t="s">
        <v>254</v>
      </c>
      <c r="E34" s="298"/>
      <c r="F34" s="298"/>
      <c r="G34" s="298"/>
      <c r="H34" s="298"/>
      <c r="I34" s="298"/>
      <c r="J34" s="298"/>
      <c r="K34" s="236"/>
      <c r="L34" s="298"/>
      <c r="M34" s="298"/>
      <c r="N34" s="381"/>
      <c r="R34" s="12"/>
      <c r="S34" s="12"/>
      <c r="T34" s="12"/>
    </row>
    <row r="35" spans="1:22" ht="15" thickBot="1" x14ac:dyDescent="0.4">
      <c r="A35" s="322"/>
      <c r="B35" s="309"/>
      <c r="C35" s="93" t="s">
        <v>351</v>
      </c>
      <c r="D35" s="80" t="s">
        <v>250</v>
      </c>
      <c r="E35" s="299"/>
      <c r="F35" s="299"/>
      <c r="G35" s="299"/>
      <c r="H35" s="299"/>
      <c r="I35" s="299"/>
      <c r="J35" s="299"/>
      <c r="K35" s="301"/>
      <c r="L35" s="299"/>
      <c r="M35" s="299"/>
      <c r="N35" s="380"/>
      <c r="R35" s="12"/>
      <c r="S35" s="12"/>
      <c r="T35" s="12"/>
    </row>
    <row r="36" spans="1:22" x14ac:dyDescent="0.35">
      <c r="A36" s="316" t="s">
        <v>352</v>
      </c>
      <c r="B36" s="307" t="s">
        <v>120</v>
      </c>
      <c r="C36" s="79" t="s">
        <v>353</v>
      </c>
      <c r="D36" s="79"/>
      <c r="E36" s="310" t="s">
        <v>418</v>
      </c>
      <c r="F36" s="310" t="s">
        <v>441</v>
      </c>
      <c r="G36" s="310" t="s">
        <v>519</v>
      </c>
      <c r="H36" s="310" t="s">
        <v>421</v>
      </c>
      <c r="I36" s="310" t="s">
        <v>422</v>
      </c>
      <c r="J36" s="310" t="s">
        <v>154</v>
      </c>
      <c r="K36" s="319" t="s">
        <v>894</v>
      </c>
      <c r="L36" s="310" t="s">
        <v>254</v>
      </c>
      <c r="M36" s="319"/>
      <c r="N36" s="374"/>
      <c r="R36" s="12" t="str">
        <f>IF(OR(J36='Drop downs'!$G$7,J36='Drop downs'!$G$5), B36&amp;": "&amp;K36&amp;CHAR(10),"")</f>
        <v/>
      </c>
      <c r="S36" s="12" t="str">
        <f>IF(J36='Drop downs'!$G$2,B36&amp;": "&amp;K36&amp;"
"," ")</f>
        <v xml:space="preserve">IIA5: Policy HO6 will directly provide housing for older people in a coordinated manner, ensuring there is adequate provision alongside staff, with affordable housing contained within. Designs will also need to provide wheelchair accessibility in at least 10% of dwellings, rising to 100% of habitable rooms in care homes. Therefore, a potential significant positive effect has been identified for IIA6, although it is noted that this is of low magnitude due to the specific nature of the policy.
</v>
      </c>
      <c r="T36" s="12" t="str">
        <f>IF(E36='Drop downs'!$B$6,B36&amp;": "&amp;K36&amp;"","")</f>
        <v/>
      </c>
      <c r="U36" t="str">
        <f>IF(M36&gt;0,B36&amp;":"&amp;M36&amp;"
","")</f>
        <v/>
      </c>
      <c r="V36" t="str">
        <f>IF(N36&gt;0,B36&amp;":"&amp;N36&amp;"
","")</f>
        <v/>
      </c>
    </row>
    <row r="37" spans="1:22" ht="29" x14ac:dyDescent="0.35">
      <c r="A37" s="317"/>
      <c r="B37" s="308"/>
      <c r="C37" s="3" t="s">
        <v>354</v>
      </c>
      <c r="D37" s="3" t="s">
        <v>254</v>
      </c>
      <c r="E37" s="298"/>
      <c r="F37" s="298"/>
      <c r="G37" s="298"/>
      <c r="H37" s="298"/>
      <c r="I37" s="298"/>
      <c r="J37" s="298"/>
      <c r="K37" s="236"/>
      <c r="L37" s="298"/>
      <c r="M37" s="236"/>
      <c r="N37" s="375"/>
      <c r="R37" s="12"/>
      <c r="S37" s="12"/>
      <c r="T37" s="12"/>
    </row>
    <row r="38" spans="1:22" x14ac:dyDescent="0.35">
      <c r="A38" s="317"/>
      <c r="B38" s="308"/>
      <c r="C38" s="3" t="s">
        <v>355</v>
      </c>
      <c r="D38" s="3"/>
      <c r="E38" s="298"/>
      <c r="F38" s="298"/>
      <c r="G38" s="298"/>
      <c r="H38" s="298"/>
      <c r="I38" s="298"/>
      <c r="J38" s="298"/>
      <c r="K38" s="236"/>
      <c r="L38" s="298"/>
      <c r="M38" s="236"/>
      <c r="N38" s="375"/>
      <c r="R38" s="12"/>
      <c r="S38" s="12"/>
      <c r="T38" s="12"/>
    </row>
    <row r="39" spans="1:22" ht="29" x14ac:dyDescent="0.35">
      <c r="A39" s="317"/>
      <c r="B39" s="308"/>
      <c r="C39" s="3" t="s">
        <v>356</v>
      </c>
      <c r="D39" s="3" t="s">
        <v>250</v>
      </c>
      <c r="E39" s="298"/>
      <c r="F39" s="298"/>
      <c r="G39" s="298"/>
      <c r="H39" s="298"/>
      <c r="I39" s="298"/>
      <c r="J39" s="298"/>
      <c r="K39" s="236"/>
      <c r="L39" s="298"/>
      <c r="M39" s="236"/>
      <c r="N39" s="375"/>
      <c r="R39" s="12"/>
      <c r="S39" s="12"/>
      <c r="T39" s="12"/>
    </row>
    <row r="40" spans="1:22" ht="43.5" x14ac:dyDescent="0.35">
      <c r="A40" s="317"/>
      <c r="B40" s="308"/>
      <c r="C40" s="3" t="s">
        <v>357</v>
      </c>
      <c r="D40" s="3" t="s">
        <v>250</v>
      </c>
      <c r="E40" s="298"/>
      <c r="F40" s="298"/>
      <c r="G40" s="298"/>
      <c r="H40" s="298"/>
      <c r="I40" s="298"/>
      <c r="J40" s="298"/>
      <c r="K40" s="236"/>
      <c r="L40" s="298"/>
      <c r="M40" s="236"/>
      <c r="N40" s="375"/>
      <c r="R40" s="12"/>
      <c r="S40" s="12"/>
      <c r="T40" s="12"/>
    </row>
    <row r="41" spans="1:22" ht="29.5" thickBot="1" x14ac:dyDescent="0.4">
      <c r="A41" s="322"/>
      <c r="B41" s="309"/>
      <c r="C41" s="80" t="s">
        <v>358</v>
      </c>
      <c r="D41" s="80" t="s">
        <v>250</v>
      </c>
      <c r="E41" s="299"/>
      <c r="F41" s="299"/>
      <c r="G41" s="299"/>
      <c r="H41" s="299"/>
      <c r="I41" s="299"/>
      <c r="J41" s="299"/>
      <c r="K41" s="301"/>
      <c r="L41" s="299"/>
      <c r="M41" s="301"/>
      <c r="N41" s="376"/>
      <c r="R41" s="12"/>
      <c r="S41" s="12"/>
      <c r="T41" s="12"/>
    </row>
    <row r="42" spans="1:22" ht="29" x14ac:dyDescent="0.35">
      <c r="A42" s="316" t="s">
        <v>359</v>
      </c>
      <c r="B42" s="307" t="s">
        <v>121</v>
      </c>
      <c r="C42" s="79" t="s">
        <v>360</v>
      </c>
      <c r="D42" s="79" t="s">
        <v>250</v>
      </c>
      <c r="E42" s="310" t="s">
        <v>101</v>
      </c>
      <c r="F42" s="310" t="s">
        <v>101</v>
      </c>
      <c r="G42" s="310" t="s">
        <v>101</v>
      </c>
      <c r="H42" s="310" t="s">
        <v>101</v>
      </c>
      <c r="I42" s="310" t="s">
        <v>101</v>
      </c>
      <c r="J42" s="310" t="s">
        <v>162</v>
      </c>
      <c r="K42" s="319" t="s">
        <v>895</v>
      </c>
      <c r="L42" s="310" t="s">
        <v>254</v>
      </c>
      <c r="M42" s="319"/>
      <c r="N42" s="374"/>
      <c r="R42" t="str">
        <f>IF(OR(J42='Drop downs'!$G$7,J42='Drop downs'!$G$5), B42&amp;": "&amp;K42&amp;CHAR(10),"")</f>
        <v xml:space="preserve">IIA6: Whilst this alternative will not directly increase public or active travel routes, the focussing of development in areas with higher PTAL scores, in areas which are most accessible could assist in increasing sustainable travel habits of future residents. However, it is noted that some town centres have poor public transport access (particularly in the north of the Borough), which could lead to some development leading to private car/taxi use. Therefore, an uncertain effect has been identified. 
</v>
      </c>
      <c r="S42" t="str">
        <f>IF(J42='Drop downs'!$G$2,B42&amp;": "&amp;K42&amp;"
"," ")</f>
        <v xml:space="preserve"> </v>
      </c>
      <c r="T42" t="str">
        <f>IF(E42='Drop downs'!$B$6,B42&amp;": "&amp;K42&amp;"","")</f>
        <v/>
      </c>
      <c r="U42" t="str">
        <f>IF(M42&gt;0,B42&amp;":"&amp;M42&amp;"
","")</f>
        <v/>
      </c>
      <c r="V42" t="str">
        <f>IF(N42&gt;0,B42&amp;":"&amp;N42&amp;"
","")</f>
        <v/>
      </c>
    </row>
    <row r="43" spans="1:22" ht="30" customHeight="1" x14ac:dyDescent="0.35">
      <c r="A43" s="317"/>
      <c r="B43" s="308"/>
      <c r="C43" s="3" t="s">
        <v>361</v>
      </c>
      <c r="D43" s="3" t="s">
        <v>254</v>
      </c>
      <c r="E43" s="298"/>
      <c r="F43" s="298"/>
      <c r="G43" s="298"/>
      <c r="H43" s="298"/>
      <c r="I43" s="298"/>
      <c r="J43" s="298"/>
      <c r="K43" s="236"/>
      <c r="L43" s="298"/>
      <c r="M43" s="236"/>
      <c r="N43" s="375"/>
      <c r="R43" s="12"/>
      <c r="S43" s="12"/>
      <c r="T43" s="12"/>
    </row>
    <row r="44" spans="1:22" x14ac:dyDescent="0.35">
      <c r="A44" s="317"/>
      <c r="B44" s="308"/>
      <c r="C44" s="3" t="s">
        <v>362</v>
      </c>
      <c r="D44" s="3" t="s">
        <v>254</v>
      </c>
      <c r="E44" s="298"/>
      <c r="F44" s="298"/>
      <c r="G44" s="298"/>
      <c r="H44" s="298"/>
      <c r="I44" s="298"/>
      <c r="J44" s="298"/>
      <c r="K44" s="236"/>
      <c r="L44" s="298"/>
      <c r="M44" s="236"/>
      <c r="N44" s="375"/>
      <c r="R44" s="12"/>
      <c r="S44" s="12"/>
      <c r="T44" s="12"/>
    </row>
    <row r="45" spans="1:22" x14ac:dyDescent="0.35">
      <c r="A45" s="317"/>
      <c r="B45" s="308"/>
      <c r="C45" s="3" t="s">
        <v>363</v>
      </c>
      <c r="D45" s="3" t="s">
        <v>250</v>
      </c>
      <c r="E45" s="298"/>
      <c r="F45" s="298"/>
      <c r="G45" s="298"/>
      <c r="H45" s="298"/>
      <c r="I45" s="298"/>
      <c r="J45" s="298"/>
      <c r="K45" s="236"/>
      <c r="L45" s="298"/>
      <c r="M45" s="236"/>
      <c r="N45" s="375"/>
      <c r="R45" s="12"/>
      <c r="S45" s="12"/>
      <c r="T45" s="12"/>
    </row>
    <row r="46" spans="1:22" ht="57.65" customHeight="1" thickBot="1" x14ac:dyDescent="0.4">
      <c r="A46" s="322"/>
      <c r="B46" s="309"/>
      <c r="C46" s="80" t="s">
        <v>364</v>
      </c>
      <c r="D46" s="80" t="s">
        <v>254</v>
      </c>
      <c r="E46" s="299"/>
      <c r="F46" s="299"/>
      <c r="G46" s="299"/>
      <c r="H46" s="299"/>
      <c r="I46" s="299"/>
      <c r="J46" s="299"/>
      <c r="K46" s="301"/>
      <c r="L46" s="299"/>
      <c r="M46" s="301"/>
      <c r="N46" s="376"/>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319" t="s">
        <v>675</v>
      </c>
      <c r="L47" s="310" t="s">
        <v>254</v>
      </c>
      <c r="M47" s="319"/>
      <c r="N47" s="374"/>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22"/>
      <c r="B48" s="309"/>
      <c r="C48" s="80" t="s">
        <v>367</v>
      </c>
      <c r="D48" s="80" t="s">
        <v>254</v>
      </c>
      <c r="E48" s="299"/>
      <c r="F48" s="299"/>
      <c r="G48" s="299"/>
      <c r="H48" s="299"/>
      <c r="I48" s="299"/>
      <c r="J48" s="299"/>
      <c r="K48" s="301"/>
      <c r="L48" s="299"/>
      <c r="M48" s="301"/>
      <c r="N48" s="376"/>
      <c r="R48" s="12"/>
      <c r="S48" s="12"/>
      <c r="T48" s="12"/>
    </row>
    <row r="49" spans="1:22" ht="29" x14ac:dyDescent="0.35">
      <c r="A49" s="316" t="s">
        <v>368</v>
      </c>
      <c r="B49" s="307" t="s">
        <v>123</v>
      </c>
      <c r="C49" s="86" t="s">
        <v>369</v>
      </c>
      <c r="D49" s="86" t="s">
        <v>254</v>
      </c>
      <c r="E49" s="310" t="s">
        <v>101</v>
      </c>
      <c r="F49" s="310" t="s">
        <v>101</v>
      </c>
      <c r="G49" s="310" t="s">
        <v>101</v>
      </c>
      <c r="H49" s="310" t="s">
        <v>101</v>
      </c>
      <c r="I49" s="310" t="s">
        <v>101</v>
      </c>
      <c r="J49" s="310" t="s">
        <v>162</v>
      </c>
      <c r="K49" s="319" t="s">
        <v>896</v>
      </c>
      <c r="L49" s="310" t="s">
        <v>254</v>
      </c>
      <c r="M49" s="319" t="s">
        <v>897</v>
      </c>
      <c r="N49" s="374"/>
      <c r="R49" s="12" t="str">
        <f>IF(OR(J49='Drop downs'!$G$7,J49='Drop downs'!$G$5), B49&amp;": "&amp;K49&amp;CHAR(10),"")</f>
        <v xml:space="preserve">IIA8: Alternative 2 (Policy HO6) encourages the provision of charging points for mobility scooters and directs development into areas with a PTAL score of 3-6, as well as requiring accommodation for older people to sit within or on the edge of town centres thus residents will be encouraged to use sustainable transport modes. However, it is noted that some town centres have poor public transport access (particularly in the north of the Borough), which could lead to some development leading to private car/taxi use. Therefore, an uncertain effect has been identified. 
</v>
      </c>
      <c r="S49" s="12" t="str">
        <f>IF(J49='Drop downs'!$G$2,B49&amp;": "&amp;K49&amp;"
"," ")</f>
        <v xml:space="preserve"> </v>
      </c>
      <c r="T49" s="12" t="str">
        <f>IF(E49='Drop downs'!$B$6,B49&amp;": "&amp;K49&amp;"","")</f>
        <v/>
      </c>
      <c r="U49" t="str">
        <f>IF(M49&gt;0,B49&amp;":"&amp;M49&amp;"
","")</f>
        <v xml:space="preserve">IIA8:The addition of wording to the effect of developments needing to be in areas of higher PTAL scores and close proximity to town centres could help to ensure services are all accessible by foot or public transport. 
</v>
      </c>
      <c r="V49" t="str">
        <f>IF(N49&gt;0,B49&amp;":"&amp;N49&amp;"
","")</f>
        <v/>
      </c>
    </row>
    <row r="50" spans="1:22" x14ac:dyDescent="0.35">
      <c r="A50" s="317"/>
      <c r="B50" s="308"/>
      <c r="C50" s="24" t="s">
        <v>370</v>
      </c>
      <c r="D50" s="24" t="s">
        <v>254</v>
      </c>
      <c r="E50" s="298"/>
      <c r="F50" s="298"/>
      <c r="G50" s="298"/>
      <c r="H50" s="298"/>
      <c r="I50" s="298"/>
      <c r="J50" s="298"/>
      <c r="K50" s="236"/>
      <c r="L50" s="298"/>
      <c r="M50" s="236"/>
      <c r="N50" s="375"/>
      <c r="R50" s="12"/>
      <c r="S50" s="12"/>
      <c r="T50" s="12"/>
    </row>
    <row r="51" spans="1:22" x14ac:dyDescent="0.35">
      <c r="A51" s="317"/>
      <c r="B51" s="308"/>
      <c r="C51" s="97" t="s">
        <v>371</v>
      </c>
      <c r="D51" s="24" t="s">
        <v>254</v>
      </c>
      <c r="E51" s="298"/>
      <c r="F51" s="298"/>
      <c r="G51" s="298"/>
      <c r="H51" s="298"/>
      <c r="I51" s="298"/>
      <c r="J51" s="298"/>
      <c r="K51" s="236"/>
      <c r="L51" s="298"/>
      <c r="M51" s="236"/>
      <c r="N51" s="375"/>
      <c r="R51" s="12"/>
      <c r="S51" s="12"/>
      <c r="T51" s="12"/>
    </row>
    <row r="52" spans="1:22" x14ac:dyDescent="0.35">
      <c r="A52" s="317"/>
      <c r="B52" s="308"/>
      <c r="C52" s="24" t="s">
        <v>372</v>
      </c>
      <c r="D52" s="24" t="s">
        <v>254</v>
      </c>
      <c r="E52" s="298"/>
      <c r="F52" s="298"/>
      <c r="G52" s="298"/>
      <c r="H52" s="298"/>
      <c r="I52" s="298"/>
      <c r="J52" s="298"/>
      <c r="K52" s="236"/>
      <c r="L52" s="298"/>
      <c r="M52" s="236"/>
      <c r="N52" s="375"/>
      <c r="R52" s="12"/>
      <c r="S52" s="12"/>
      <c r="T52" s="12"/>
    </row>
    <row r="53" spans="1:22" ht="94" customHeight="1" thickBot="1" x14ac:dyDescent="0.4">
      <c r="A53" s="322"/>
      <c r="B53" s="309"/>
      <c r="C53" s="88" t="s">
        <v>373</v>
      </c>
      <c r="D53" s="88" t="s">
        <v>250</v>
      </c>
      <c r="E53" s="299"/>
      <c r="F53" s="299"/>
      <c r="G53" s="299"/>
      <c r="H53" s="299"/>
      <c r="I53" s="299"/>
      <c r="J53" s="299"/>
      <c r="K53" s="301"/>
      <c r="L53" s="299"/>
      <c r="M53" s="301"/>
      <c r="N53" s="376"/>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675</v>
      </c>
      <c r="L54" s="310" t="s">
        <v>254</v>
      </c>
      <c r="M54" s="319"/>
      <c r="N54" s="374"/>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6"/>
      <c r="N55" s="375"/>
      <c r="R55" s="12"/>
      <c r="S55" s="12"/>
      <c r="T55" s="12"/>
    </row>
    <row r="56" spans="1:22" ht="29.5" thickBot="1" x14ac:dyDescent="0.4">
      <c r="A56" s="322"/>
      <c r="B56" s="309"/>
      <c r="C56" s="90" t="s">
        <v>377</v>
      </c>
      <c r="D56" s="88" t="s">
        <v>254</v>
      </c>
      <c r="E56" s="299"/>
      <c r="F56" s="299"/>
      <c r="G56" s="299"/>
      <c r="H56" s="299"/>
      <c r="I56" s="299"/>
      <c r="J56" s="299"/>
      <c r="K56" s="301"/>
      <c r="L56" s="299"/>
      <c r="M56" s="301"/>
      <c r="N56" s="376"/>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675</v>
      </c>
      <c r="L57" s="310" t="s">
        <v>254</v>
      </c>
      <c r="M57" s="319"/>
      <c r="N57" s="374"/>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17"/>
      <c r="B58" s="308"/>
      <c r="C58" s="24" t="s">
        <v>380</v>
      </c>
      <c r="D58" s="24" t="s">
        <v>254</v>
      </c>
      <c r="E58" s="298"/>
      <c r="F58" s="298"/>
      <c r="G58" s="298"/>
      <c r="H58" s="298"/>
      <c r="I58" s="298"/>
      <c r="J58" s="298"/>
      <c r="K58" s="236"/>
      <c r="L58" s="298"/>
      <c r="M58" s="236"/>
      <c r="N58" s="375"/>
      <c r="R58" s="12"/>
      <c r="S58" s="12"/>
      <c r="T58" s="12"/>
    </row>
    <row r="59" spans="1:22" x14ac:dyDescent="0.35">
      <c r="A59" s="317"/>
      <c r="B59" s="308"/>
      <c r="C59" s="24" t="s">
        <v>381</v>
      </c>
      <c r="D59" s="24" t="s">
        <v>254</v>
      </c>
      <c r="E59" s="298"/>
      <c r="F59" s="298"/>
      <c r="G59" s="298"/>
      <c r="H59" s="298"/>
      <c r="I59" s="298"/>
      <c r="J59" s="298"/>
      <c r="K59" s="236"/>
      <c r="L59" s="298"/>
      <c r="M59" s="236"/>
      <c r="N59" s="375"/>
      <c r="R59" s="12"/>
      <c r="S59" s="12"/>
      <c r="T59" s="12"/>
    </row>
    <row r="60" spans="1:22" x14ac:dyDescent="0.35">
      <c r="A60" s="317"/>
      <c r="B60" s="308"/>
      <c r="C60" s="24" t="s">
        <v>382</v>
      </c>
      <c r="D60" s="24" t="s">
        <v>254</v>
      </c>
      <c r="E60" s="298"/>
      <c r="F60" s="298"/>
      <c r="G60" s="298"/>
      <c r="H60" s="298"/>
      <c r="I60" s="298"/>
      <c r="J60" s="298"/>
      <c r="K60" s="236"/>
      <c r="L60" s="298"/>
      <c r="M60" s="236"/>
      <c r="N60" s="375"/>
      <c r="R60" s="12"/>
      <c r="S60" s="12"/>
      <c r="T60" s="12"/>
    </row>
    <row r="61" spans="1:22" x14ac:dyDescent="0.35">
      <c r="A61" s="317"/>
      <c r="B61" s="308"/>
      <c r="C61" s="24" t="s">
        <v>383</v>
      </c>
      <c r="D61" s="24" t="s">
        <v>254</v>
      </c>
      <c r="E61" s="298"/>
      <c r="F61" s="298"/>
      <c r="G61" s="298"/>
      <c r="H61" s="298"/>
      <c r="I61" s="298"/>
      <c r="J61" s="298"/>
      <c r="K61" s="236"/>
      <c r="L61" s="298"/>
      <c r="M61" s="236"/>
      <c r="N61" s="375"/>
      <c r="R61" s="12"/>
      <c r="S61" s="12"/>
      <c r="T61" s="12"/>
    </row>
    <row r="62" spans="1:22" x14ac:dyDescent="0.35">
      <c r="A62" s="317"/>
      <c r="B62" s="308"/>
      <c r="C62" s="24" t="s">
        <v>384</v>
      </c>
      <c r="D62" s="24" t="s">
        <v>254</v>
      </c>
      <c r="E62" s="298"/>
      <c r="F62" s="298"/>
      <c r="G62" s="298"/>
      <c r="H62" s="298"/>
      <c r="I62" s="298"/>
      <c r="J62" s="298"/>
      <c r="K62" s="236"/>
      <c r="L62" s="298"/>
      <c r="M62" s="236"/>
      <c r="N62" s="375"/>
      <c r="R62" s="12"/>
      <c r="S62" s="12"/>
      <c r="T62" s="12"/>
    </row>
    <row r="63" spans="1:22" ht="29" x14ac:dyDescent="0.35">
      <c r="A63" s="317"/>
      <c r="B63" s="308"/>
      <c r="C63" s="24" t="s">
        <v>385</v>
      </c>
      <c r="D63" s="24" t="s">
        <v>254</v>
      </c>
      <c r="E63" s="298"/>
      <c r="F63" s="298"/>
      <c r="G63" s="298"/>
      <c r="H63" s="298"/>
      <c r="I63" s="298"/>
      <c r="J63" s="298"/>
      <c r="K63" s="236"/>
      <c r="L63" s="298"/>
      <c r="M63" s="236"/>
      <c r="N63" s="375"/>
      <c r="R63" s="12"/>
      <c r="S63" s="12"/>
      <c r="T63" s="12"/>
    </row>
    <row r="64" spans="1:22" ht="15" thickBot="1" x14ac:dyDescent="0.4">
      <c r="A64" s="322"/>
      <c r="B64" s="309"/>
      <c r="C64" s="88" t="s">
        <v>386</v>
      </c>
      <c r="D64" s="88" t="s">
        <v>254</v>
      </c>
      <c r="E64" s="299"/>
      <c r="F64" s="299"/>
      <c r="G64" s="299"/>
      <c r="H64" s="299"/>
      <c r="I64" s="299"/>
      <c r="J64" s="299"/>
      <c r="K64" s="301"/>
      <c r="L64" s="299"/>
      <c r="M64" s="301"/>
      <c r="N64" s="376"/>
      <c r="R64" s="12"/>
      <c r="S64" s="12"/>
      <c r="T64" s="12"/>
    </row>
    <row r="65" spans="1:22" x14ac:dyDescent="0.35">
      <c r="A65" s="316" t="s">
        <v>387</v>
      </c>
      <c r="B65" s="307" t="s">
        <v>126</v>
      </c>
      <c r="C65" s="85" t="s">
        <v>452</v>
      </c>
      <c r="D65" s="86" t="s">
        <v>254</v>
      </c>
      <c r="E65" s="310" t="s">
        <v>101</v>
      </c>
      <c r="F65" s="310" t="s">
        <v>101</v>
      </c>
      <c r="G65" s="310" t="s">
        <v>101</v>
      </c>
      <c r="H65" s="310" t="s">
        <v>101</v>
      </c>
      <c r="I65" s="310" t="s">
        <v>101</v>
      </c>
      <c r="J65" s="310" t="s">
        <v>159</v>
      </c>
      <c r="K65" s="319" t="s">
        <v>675</v>
      </c>
      <c r="L65" s="310" t="s">
        <v>254</v>
      </c>
      <c r="M65" s="319"/>
      <c r="N65" s="374"/>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17"/>
      <c r="B66" s="308"/>
      <c r="C66" s="83" t="s">
        <v>389</v>
      </c>
      <c r="D66" s="24" t="s">
        <v>254</v>
      </c>
      <c r="E66" s="298"/>
      <c r="F66" s="298"/>
      <c r="G66" s="298"/>
      <c r="H66" s="298"/>
      <c r="I66" s="298"/>
      <c r="J66" s="298"/>
      <c r="K66" s="236"/>
      <c r="L66" s="298"/>
      <c r="M66" s="236"/>
      <c r="N66" s="375"/>
      <c r="R66" s="12"/>
      <c r="S66" s="12"/>
      <c r="T66" s="12"/>
    </row>
    <row r="67" spans="1:22" ht="29" x14ac:dyDescent="0.35">
      <c r="A67" s="317"/>
      <c r="B67" s="308"/>
      <c r="C67" s="83" t="s">
        <v>390</v>
      </c>
      <c r="D67" s="24" t="s">
        <v>254</v>
      </c>
      <c r="E67" s="298"/>
      <c r="F67" s="298"/>
      <c r="G67" s="298"/>
      <c r="H67" s="298"/>
      <c r="I67" s="298"/>
      <c r="J67" s="298"/>
      <c r="K67" s="236"/>
      <c r="L67" s="298"/>
      <c r="M67" s="236"/>
      <c r="N67" s="375"/>
      <c r="R67" s="12"/>
      <c r="S67" s="12"/>
      <c r="T67" s="12"/>
    </row>
    <row r="68" spans="1:22" x14ac:dyDescent="0.35">
      <c r="A68" s="317"/>
      <c r="B68" s="308"/>
      <c r="C68" s="83" t="s">
        <v>391</v>
      </c>
      <c r="D68" s="24" t="s">
        <v>254</v>
      </c>
      <c r="E68" s="298"/>
      <c r="F68" s="298"/>
      <c r="G68" s="298"/>
      <c r="H68" s="298"/>
      <c r="I68" s="298"/>
      <c r="J68" s="298"/>
      <c r="K68" s="236"/>
      <c r="L68" s="298"/>
      <c r="M68" s="236"/>
      <c r="N68" s="375"/>
      <c r="R68" s="12"/>
      <c r="S68" s="12"/>
      <c r="T68" s="12"/>
    </row>
    <row r="69" spans="1:22" x14ac:dyDescent="0.35">
      <c r="A69" s="317"/>
      <c r="B69" s="308"/>
      <c r="C69" s="83" t="s">
        <v>454</v>
      </c>
      <c r="D69" s="24" t="s">
        <v>254</v>
      </c>
      <c r="E69" s="298"/>
      <c r="F69" s="298"/>
      <c r="G69" s="298"/>
      <c r="H69" s="298"/>
      <c r="I69" s="298"/>
      <c r="J69" s="298"/>
      <c r="K69" s="236"/>
      <c r="L69" s="298"/>
      <c r="M69" s="236"/>
      <c r="N69" s="375"/>
      <c r="R69" s="12"/>
      <c r="S69" s="12"/>
      <c r="T69" s="12"/>
    </row>
    <row r="70" spans="1:22" x14ac:dyDescent="0.35">
      <c r="A70" s="317"/>
      <c r="B70" s="308"/>
      <c r="C70" s="83" t="s">
        <v>393</v>
      </c>
      <c r="D70" s="24" t="s">
        <v>254</v>
      </c>
      <c r="E70" s="298"/>
      <c r="F70" s="298"/>
      <c r="G70" s="298"/>
      <c r="H70" s="298"/>
      <c r="I70" s="298"/>
      <c r="J70" s="298"/>
      <c r="K70" s="236"/>
      <c r="L70" s="298"/>
      <c r="M70" s="236"/>
      <c r="N70" s="375"/>
      <c r="R70" s="12"/>
      <c r="S70" s="12"/>
      <c r="T70" s="12"/>
    </row>
    <row r="71" spans="1:22" ht="15" thickBot="1" x14ac:dyDescent="0.4">
      <c r="A71" s="322"/>
      <c r="B71" s="309"/>
      <c r="C71" s="93" t="s">
        <v>394</v>
      </c>
      <c r="D71" s="88" t="s">
        <v>254</v>
      </c>
      <c r="E71" s="299"/>
      <c r="F71" s="299"/>
      <c r="G71" s="299"/>
      <c r="H71" s="299"/>
      <c r="I71" s="299"/>
      <c r="J71" s="299"/>
      <c r="K71" s="301"/>
      <c r="L71" s="299"/>
      <c r="M71" s="301"/>
      <c r="N71" s="376"/>
      <c r="R71" s="12"/>
      <c r="S71" s="12"/>
      <c r="T71" s="12"/>
    </row>
    <row r="72" spans="1:22" x14ac:dyDescent="0.35">
      <c r="A72" s="316" t="s">
        <v>395</v>
      </c>
      <c r="B72" s="307" t="s">
        <v>127</v>
      </c>
      <c r="C72" s="85" t="s">
        <v>396</v>
      </c>
      <c r="D72" s="86" t="s">
        <v>254</v>
      </c>
      <c r="E72" s="310" t="s">
        <v>101</v>
      </c>
      <c r="F72" s="310" t="s">
        <v>101</v>
      </c>
      <c r="G72" s="310" t="s">
        <v>101</v>
      </c>
      <c r="H72" s="310" t="s">
        <v>101</v>
      </c>
      <c r="I72" s="310" t="s">
        <v>101</v>
      </c>
      <c r="J72" s="310" t="s">
        <v>159</v>
      </c>
      <c r="K72" s="311" t="s">
        <v>675</v>
      </c>
      <c r="L72" s="310" t="s">
        <v>254</v>
      </c>
      <c r="M72" s="319"/>
      <c r="N72" s="374"/>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17"/>
      <c r="B73" s="308"/>
      <c r="C73" s="83" t="s">
        <v>397</v>
      </c>
      <c r="D73" s="24" t="s">
        <v>254</v>
      </c>
      <c r="E73" s="298"/>
      <c r="F73" s="298"/>
      <c r="G73" s="298"/>
      <c r="H73" s="298"/>
      <c r="I73" s="298"/>
      <c r="J73" s="298"/>
      <c r="K73" s="312"/>
      <c r="L73" s="298"/>
      <c r="M73" s="236"/>
      <c r="N73" s="375"/>
      <c r="R73" s="12"/>
      <c r="S73" s="12"/>
      <c r="T73" s="12"/>
    </row>
    <row r="74" spans="1:22" ht="32.25" customHeight="1" x14ac:dyDescent="0.35">
      <c r="A74" s="317"/>
      <c r="B74" s="308"/>
      <c r="C74" s="83" t="s">
        <v>398</v>
      </c>
      <c r="D74" s="24" t="s">
        <v>254</v>
      </c>
      <c r="E74" s="298"/>
      <c r="F74" s="298"/>
      <c r="G74" s="298"/>
      <c r="H74" s="298"/>
      <c r="I74" s="298"/>
      <c r="J74" s="298"/>
      <c r="K74" s="312"/>
      <c r="L74" s="298"/>
      <c r="M74" s="236"/>
      <c r="N74" s="375"/>
      <c r="R74" s="12"/>
      <c r="S74" s="12"/>
      <c r="T74" s="12"/>
    </row>
    <row r="75" spans="1:22" x14ac:dyDescent="0.35">
      <c r="A75" s="317"/>
      <c r="B75" s="308"/>
      <c r="C75" s="83" t="s">
        <v>399</v>
      </c>
      <c r="D75" s="24" t="s">
        <v>254</v>
      </c>
      <c r="E75" s="298"/>
      <c r="F75" s="298"/>
      <c r="G75" s="298"/>
      <c r="H75" s="298"/>
      <c r="I75" s="298"/>
      <c r="J75" s="298"/>
      <c r="K75" s="312"/>
      <c r="L75" s="298"/>
      <c r="M75" s="236"/>
      <c r="N75" s="375"/>
      <c r="R75" s="12"/>
      <c r="S75" s="12"/>
      <c r="T75" s="12"/>
    </row>
    <row r="76" spans="1:22" ht="26.5" customHeight="1" thickBot="1" x14ac:dyDescent="0.4">
      <c r="A76" s="322"/>
      <c r="B76" s="309"/>
      <c r="C76" s="87" t="s">
        <v>400</v>
      </c>
      <c r="D76" s="88" t="s">
        <v>254</v>
      </c>
      <c r="E76" s="299"/>
      <c r="F76" s="299"/>
      <c r="G76" s="299"/>
      <c r="H76" s="299"/>
      <c r="I76" s="299"/>
      <c r="J76" s="299"/>
      <c r="K76" s="313"/>
      <c r="L76" s="299"/>
      <c r="M76" s="301"/>
      <c r="N76" s="376"/>
      <c r="R76" s="12"/>
      <c r="S76" s="12"/>
      <c r="T76" s="12"/>
    </row>
    <row r="77" spans="1:22" x14ac:dyDescent="0.35">
      <c r="A77" s="323" t="s">
        <v>401</v>
      </c>
      <c r="B77" s="307" t="s">
        <v>128</v>
      </c>
      <c r="C77" s="85" t="s">
        <v>402</v>
      </c>
      <c r="D77" s="79" t="s">
        <v>254</v>
      </c>
      <c r="E77" s="310" t="s">
        <v>101</v>
      </c>
      <c r="F77" s="310" t="s">
        <v>101</v>
      </c>
      <c r="G77" s="310" t="s">
        <v>101</v>
      </c>
      <c r="H77" s="310" t="s">
        <v>101</v>
      </c>
      <c r="I77" s="310" t="s">
        <v>101</v>
      </c>
      <c r="J77" s="310" t="s">
        <v>159</v>
      </c>
      <c r="K77" s="319" t="s">
        <v>675</v>
      </c>
      <c r="L77" s="310" t="s">
        <v>254</v>
      </c>
      <c r="M77" s="319"/>
      <c r="N77" s="374"/>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36"/>
      <c r="N78" s="375"/>
      <c r="R78" s="12"/>
      <c r="S78" s="12"/>
      <c r="T78" s="12"/>
    </row>
    <row r="79" spans="1:22" x14ac:dyDescent="0.35">
      <c r="A79" s="305"/>
      <c r="B79" s="308"/>
      <c r="C79" s="83" t="s">
        <v>404</v>
      </c>
      <c r="D79" s="3" t="s">
        <v>254</v>
      </c>
      <c r="E79" s="298"/>
      <c r="F79" s="298"/>
      <c r="G79" s="298"/>
      <c r="H79" s="298"/>
      <c r="I79" s="298"/>
      <c r="J79" s="298"/>
      <c r="K79" s="236"/>
      <c r="L79" s="298"/>
      <c r="M79" s="236"/>
      <c r="N79" s="375"/>
      <c r="R79" s="12"/>
      <c r="S79" s="12"/>
      <c r="T79" s="12"/>
    </row>
    <row r="80" spans="1:22" x14ac:dyDescent="0.35">
      <c r="A80" s="305"/>
      <c r="B80" s="308"/>
      <c r="C80" s="84" t="s">
        <v>405</v>
      </c>
      <c r="D80" s="3" t="s">
        <v>254</v>
      </c>
      <c r="E80" s="298"/>
      <c r="F80" s="298"/>
      <c r="G80" s="298"/>
      <c r="H80" s="298"/>
      <c r="I80" s="298"/>
      <c r="J80" s="298"/>
      <c r="K80" s="236"/>
      <c r="L80" s="298"/>
      <c r="M80" s="236"/>
      <c r="N80" s="375"/>
      <c r="R80" s="12"/>
      <c r="S80" s="12"/>
      <c r="T80" s="12"/>
    </row>
    <row r="81" spans="1:22" ht="29" x14ac:dyDescent="0.35">
      <c r="A81" s="305"/>
      <c r="B81" s="308"/>
      <c r="C81" s="84" t="s">
        <v>406</v>
      </c>
      <c r="D81" s="3" t="s">
        <v>254</v>
      </c>
      <c r="E81" s="298"/>
      <c r="F81" s="298"/>
      <c r="G81" s="298"/>
      <c r="H81" s="298"/>
      <c r="I81" s="298"/>
      <c r="J81" s="298"/>
      <c r="K81" s="236"/>
      <c r="L81" s="298"/>
      <c r="M81" s="236"/>
      <c r="N81" s="375"/>
      <c r="R81" s="12"/>
      <c r="S81" s="12"/>
      <c r="T81" s="12"/>
    </row>
    <row r="82" spans="1:22" ht="29" x14ac:dyDescent="0.35">
      <c r="A82" s="305"/>
      <c r="B82" s="308"/>
      <c r="C82" s="84" t="s">
        <v>407</v>
      </c>
      <c r="D82" s="3" t="s">
        <v>254</v>
      </c>
      <c r="E82" s="298"/>
      <c r="F82" s="298"/>
      <c r="G82" s="298"/>
      <c r="H82" s="298"/>
      <c r="I82" s="298"/>
      <c r="J82" s="298"/>
      <c r="K82" s="236"/>
      <c r="L82" s="298"/>
      <c r="M82" s="236"/>
      <c r="N82" s="375"/>
      <c r="R82" s="12"/>
      <c r="S82" s="12"/>
      <c r="T82" s="12"/>
    </row>
    <row r="83" spans="1:22" ht="15" thickBot="1" x14ac:dyDescent="0.4">
      <c r="A83" s="306"/>
      <c r="B83" s="309"/>
      <c r="C83" s="90" t="s">
        <v>408</v>
      </c>
      <c r="D83" s="80" t="s">
        <v>254</v>
      </c>
      <c r="E83" s="299"/>
      <c r="F83" s="299"/>
      <c r="G83" s="299"/>
      <c r="H83" s="299"/>
      <c r="I83" s="299"/>
      <c r="J83" s="299"/>
      <c r="K83" s="301"/>
      <c r="L83" s="299"/>
      <c r="M83" s="301"/>
      <c r="N83" s="376"/>
      <c r="R83" s="12"/>
      <c r="S83" s="12"/>
      <c r="T83" s="12"/>
    </row>
    <row r="84" spans="1:22" x14ac:dyDescent="0.35">
      <c r="A84" s="323" t="s">
        <v>409</v>
      </c>
      <c r="B84" s="307" t="s">
        <v>129</v>
      </c>
      <c r="C84" s="99" t="s">
        <v>410</v>
      </c>
      <c r="D84" s="79" t="s">
        <v>254</v>
      </c>
      <c r="E84" s="310" t="s">
        <v>101</v>
      </c>
      <c r="F84" s="310" t="s">
        <v>101</v>
      </c>
      <c r="G84" s="310" t="s">
        <v>101</v>
      </c>
      <c r="H84" s="310" t="s">
        <v>101</v>
      </c>
      <c r="I84" s="310" t="s">
        <v>101</v>
      </c>
      <c r="J84" s="310" t="s">
        <v>159</v>
      </c>
      <c r="K84" s="319" t="s">
        <v>675</v>
      </c>
      <c r="L84" s="310" t="s">
        <v>254</v>
      </c>
      <c r="M84" s="319"/>
      <c r="N84" s="374"/>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3" t="s">
        <v>254</v>
      </c>
      <c r="E85" s="298"/>
      <c r="F85" s="298"/>
      <c r="G85" s="298"/>
      <c r="H85" s="298"/>
      <c r="I85" s="298"/>
      <c r="J85" s="298"/>
      <c r="K85" s="236"/>
      <c r="L85" s="298"/>
      <c r="M85" s="236"/>
      <c r="N85" s="375"/>
      <c r="R85" s="12"/>
      <c r="S85" s="12"/>
      <c r="T85" s="12"/>
    </row>
    <row r="86" spans="1:22" x14ac:dyDescent="0.35">
      <c r="A86" s="305"/>
      <c r="B86" s="308"/>
      <c r="C86" s="84" t="s">
        <v>412</v>
      </c>
      <c r="D86" s="3" t="s">
        <v>254</v>
      </c>
      <c r="E86" s="298"/>
      <c r="F86" s="298"/>
      <c r="G86" s="298"/>
      <c r="H86" s="298"/>
      <c r="I86" s="298"/>
      <c r="J86" s="298"/>
      <c r="K86" s="236"/>
      <c r="L86" s="298"/>
      <c r="M86" s="236"/>
      <c r="N86" s="375"/>
      <c r="R86" s="12"/>
      <c r="S86" s="12"/>
      <c r="T86" s="12"/>
    </row>
    <row r="87" spans="1:22" ht="15" thickBot="1" x14ac:dyDescent="0.4">
      <c r="A87" s="306"/>
      <c r="B87" s="309"/>
      <c r="C87" s="87" t="s">
        <v>413</v>
      </c>
      <c r="D87" s="80" t="s">
        <v>254</v>
      </c>
      <c r="E87" s="299"/>
      <c r="F87" s="299"/>
      <c r="G87" s="299"/>
      <c r="H87" s="299"/>
      <c r="I87" s="299"/>
      <c r="J87" s="299"/>
      <c r="K87" s="301"/>
      <c r="L87" s="299"/>
      <c r="M87" s="301"/>
      <c r="N87" s="376"/>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88" t="str">
        <f>R8&amp;R18&amp;R20&amp;R28&amp;R36&amp;R42&amp;R47&amp;R48&amp;R49&amp;R54&amp;R57&amp;R65&amp;R72&amp;R77&amp;R84&amp;R87</f>
        <v xml:space="preserve">IIA3: Alternative 2 requires development for older people is located in areas easily accessible by public transport, as well as within or on the edge of town centres. Whilst this will not produce additional services or facilities, it could increase the accessibility of such services for future residents and ensure that there is an established community nearby. However, it is noted that some town centres have poor public transport access (particularly in the north of the Borough), which could lead to some development leading to private car/taxi use. Therefore, an uncertain effect has been identified. 
IIA4: The focusing of development in areas with a higher PTAL score (3-6) and nearby to town centres could indirectly help to ensure future residents are able to utilise active travel such as walking. This could also help to ensure close proximity to a local community to assist maintaining good wellbeing. However, it is noted that some town centres have poor public transport access hence an uncertain effect has been recorded. 
IIA6: Whilst this alternative will not directly increase public or active travel routes, the focussing of development in areas with higher PTAL scores, in areas which are most accessible could assist in increasing sustainable travel habits of future residents. However, it is noted that some town centres have poor public transport access (particularly in the north of the Borough), which could lead to some development leading to private car/taxi use. Therefore, an uncertain effect has been identified. 
IIA8: Alternative 2 (Policy HO6) encourages the provision of charging points for mobility scooters and directs development into areas with a PTAL score of 3-6, as well as requiring accommodation for older people to sit within or on the edge of town centres thus residents will be encouraged to use sustainable transport modes. However, it is noted that some town centres have poor public transport access (particularly in the north of the Borough), which could lead to some development leading to private car/taxi use. Therefore, an uncertain effect has been identified. 
</v>
      </c>
      <c r="B90" s="389"/>
      <c r="C90" s="389"/>
      <c r="D90" s="389"/>
      <c r="E90" s="389"/>
      <c r="F90" s="389"/>
      <c r="G90" s="389"/>
      <c r="H90" s="389"/>
      <c r="I90" s="389"/>
      <c r="J90" s="389"/>
      <c r="K90" s="389"/>
      <c r="L90" s="389"/>
      <c r="M90" s="389"/>
      <c r="N90" s="39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88" t="str">
        <f>S8&amp;S18&amp;S20&amp;S28&amp;S36&amp;S42&amp;S47&amp;S48&amp;S49&amp;S54&amp;S57&amp;S65&amp;S72&amp;S77&amp;S84&amp;S87</f>
        <v xml:space="preserve">    IIA5: Policy HO6 will directly provide housing for older people in a coordinated manner, ensuring there is adequate provision alongside staff, with affordable housing contained within. Designs will also need to provide wheelchair accessibility in at least 10% of dwellings, rising to 100% of habitable rooms in care homes. Therefore, a potential significant positive effect has been identified for IIA6, although it is noted that this is of low magnitude due to the specific nature of the policy.
         </v>
      </c>
      <c r="B92" s="389"/>
      <c r="C92" s="389"/>
      <c r="D92" s="389"/>
      <c r="E92" s="389"/>
      <c r="F92" s="389"/>
      <c r="G92" s="389"/>
      <c r="H92" s="389"/>
      <c r="I92" s="389"/>
      <c r="J92" s="389"/>
      <c r="K92" s="389"/>
      <c r="L92" s="389"/>
      <c r="M92" s="389"/>
      <c r="N92" s="39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391"/>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85" t="str">
        <f>U8&amp;U18&amp;U20&amp;U28&amp;U36&amp;U42&amp;U47&amp;U49&amp;U54&amp;U57&amp;U65&amp;U72&amp;U77&amp;U84</f>
        <v xml:space="preserve">IIA3:The addition of wording to the effect of developments needing to be in areas of higher PTAL scores and close proximity to town centres could help to ensure services are all accessible for future residents. 
IIA4:The addition of wording to the effect of developments needing to be in areas of higher PTAL scores and close proximity to town centres could help to ensure services are all accessible for future residents. 
IIA8:The addition of wording to the effect of developments needing to be in areas of higher PTAL scores and close proximity to town centres could help to ensure services are all accessible by foot or public transport. 
</v>
      </c>
      <c r="B96" s="386"/>
      <c r="C96" s="386"/>
      <c r="D96" s="386"/>
      <c r="E96" s="386"/>
      <c r="F96" s="386"/>
      <c r="G96" s="386"/>
      <c r="H96" s="386"/>
      <c r="I96" s="386"/>
      <c r="J96" s="386"/>
      <c r="K96" s="386"/>
      <c r="L96" s="386"/>
      <c r="M96" s="386"/>
      <c r="N96" s="387"/>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85" t="str">
        <f>V8&amp;V18&amp;V20&amp;V28&amp;V36&amp;V42&amp;V47&amp;V49&amp;V54&amp;V57&amp;V65&amp;V72&amp;V77&amp;V84</f>
        <v/>
      </c>
      <c r="B98" s="386"/>
      <c r="C98" s="386"/>
      <c r="D98" s="386"/>
      <c r="E98" s="386"/>
      <c r="F98" s="386"/>
      <c r="G98" s="386"/>
      <c r="H98" s="386"/>
      <c r="I98" s="386"/>
      <c r="J98" s="386"/>
      <c r="K98" s="386"/>
      <c r="L98" s="386"/>
      <c r="M98" s="386"/>
      <c r="N98" s="387"/>
    </row>
  </sheetData>
  <sheetProtection algorithmName="SHA-512" hashValue="VSCtewjtuwqSWhZcN/pfcN62a1+Sd4k1EGZmH0mFJRry27phTI7q4OUZWNC5bRZIDlHD7dBYQ4nmgz1POhB7jw==" saltValue="rPpqS+7U1D7X6DdbLZFFtA=="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3017" priority="3">
      <formula>$D50="No"</formula>
    </cfRule>
  </conditionalFormatting>
  <conditionalFormatting sqref="C8:D87">
    <cfRule type="expression" dxfId="3016" priority="1">
      <formula>$D8="No"</formula>
    </cfRule>
  </conditionalFormatting>
  <conditionalFormatting sqref="J8 J18 J28 J49 J57 J65 J72 J77 J84">
    <cfRule type="cellIs" dxfId="3015" priority="35" operator="equal">
      <formula>"Significant Negative"</formula>
    </cfRule>
    <cfRule type="cellIs" dxfId="3014" priority="36" operator="equal">
      <formula>"Minor Negative"</formula>
    </cfRule>
    <cfRule type="cellIs" dxfId="3013" priority="37" operator="equal">
      <formula>"Uncertain"</formula>
    </cfRule>
    <cfRule type="cellIs" dxfId="3012" priority="38" operator="equal">
      <formula>"Neutral"</formula>
    </cfRule>
    <cfRule type="cellIs" dxfId="3011" priority="39" operator="equal">
      <formula>"Minor Positive"</formula>
    </cfRule>
    <cfRule type="cellIs" dxfId="3010" priority="40" operator="equal">
      <formula>"Significant Positive"</formula>
    </cfRule>
  </conditionalFormatting>
  <conditionalFormatting sqref="J20">
    <cfRule type="cellIs" dxfId="3009" priority="28" operator="equal">
      <formula>"Significant Positive"</formula>
    </cfRule>
    <cfRule type="cellIs" dxfId="3008" priority="23" operator="equal">
      <formula>"Significant Negative"</formula>
    </cfRule>
    <cfRule type="cellIs" dxfId="3007" priority="24" operator="equal">
      <formula>"Minor Negative"</formula>
    </cfRule>
    <cfRule type="cellIs" dxfId="3006" priority="25" operator="equal">
      <formula>"Uncertain"</formula>
    </cfRule>
    <cfRule type="cellIs" dxfId="3005" priority="26" operator="equal">
      <formula>"Neutral"</formula>
    </cfRule>
    <cfRule type="cellIs" dxfId="3004" priority="27" operator="equal">
      <formula>"Minor Positive"</formula>
    </cfRule>
  </conditionalFormatting>
  <conditionalFormatting sqref="J36">
    <cfRule type="cellIs" dxfId="3003" priority="17" operator="equal">
      <formula>"Significant Negative"</formula>
    </cfRule>
    <cfRule type="cellIs" dxfId="3002" priority="18" operator="equal">
      <formula>"Minor Negative"</formula>
    </cfRule>
    <cfRule type="cellIs" dxfId="3001" priority="19" operator="equal">
      <formula>"Uncertain"</formula>
    </cfRule>
    <cfRule type="cellIs" dxfId="3000" priority="20" operator="equal">
      <formula>"Neutral"</formula>
    </cfRule>
    <cfRule type="cellIs" dxfId="2999" priority="21" operator="equal">
      <formula>"Minor Positive"</formula>
    </cfRule>
    <cfRule type="cellIs" dxfId="2998" priority="22" operator="equal">
      <formula>"Significant Positive"</formula>
    </cfRule>
  </conditionalFormatting>
  <conditionalFormatting sqref="J42">
    <cfRule type="cellIs" dxfId="2997" priority="11" operator="equal">
      <formula>"Significant Negative"</formula>
    </cfRule>
    <cfRule type="cellIs" dxfId="2996" priority="12" operator="equal">
      <formula>"Minor Negative"</formula>
    </cfRule>
    <cfRule type="cellIs" dxfId="2995" priority="13" operator="equal">
      <formula>"Uncertain"</formula>
    </cfRule>
    <cfRule type="cellIs" dxfId="2994" priority="14" operator="equal">
      <formula>"Neutral"</formula>
    </cfRule>
    <cfRule type="cellIs" dxfId="2993" priority="15" operator="equal">
      <formula>"Minor Positive"</formula>
    </cfRule>
    <cfRule type="cellIs" dxfId="2992" priority="16" operator="equal">
      <formula>"Significant Positive"</formula>
    </cfRule>
  </conditionalFormatting>
  <conditionalFormatting sqref="J47">
    <cfRule type="cellIs" dxfId="2991" priority="29" operator="equal">
      <formula>"Significant Negative"</formula>
    </cfRule>
    <cfRule type="cellIs" dxfId="2990" priority="30" operator="equal">
      <formula>"Minor Negative"</formula>
    </cfRule>
    <cfRule type="cellIs" dxfId="2989" priority="31" operator="equal">
      <formula>"Uncertain"</formula>
    </cfRule>
    <cfRule type="cellIs" dxfId="2988" priority="32" operator="equal">
      <formula>"Neutral"</formula>
    </cfRule>
    <cfRule type="cellIs" dxfId="2987" priority="33" operator="equal">
      <formula>"Minor Positive"</formula>
    </cfRule>
    <cfRule type="cellIs" dxfId="2986" priority="34" operator="equal">
      <formula>"Significant Positive"</formula>
    </cfRule>
  </conditionalFormatting>
  <conditionalFormatting sqref="J54">
    <cfRule type="cellIs" dxfId="2985" priority="5" operator="equal">
      <formula>"Significant Negative"</formula>
    </cfRule>
    <cfRule type="cellIs" dxfId="2984" priority="6" operator="equal">
      <formula>"Minor Negative"</formula>
    </cfRule>
    <cfRule type="cellIs" dxfId="2983" priority="7" operator="equal">
      <formula>"Uncertain"</formula>
    </cfRule>
    <cfRule type="cellIs" dxfId="2982" priority="8" operator="equal">
      <formula>"Neutral"</formula>
    </cfRule>
    <cfRule type="cellIs" dxfId="2981" priority="9" operator="equal">
      <formula>"Minor Positive"</formula>
    </cfRule>
    <cfRule type="cellIs" dxfId="2980" priority="10" operator="equal">
      <formula>"Significant Positive"</formula>
    </cfRule>
  </conditionalFormatting>
  <pageMargins left="0.7" right="0.7" top="0.75" bottom="0.75" header="0.3" footer="0.3"/>
  <pageSetup orientation="portrait" horizontalDpi="4294967293" verticalDpi="4294967293"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11920-690D-41FD-8E61-B13EB7797ECB}">
  <sheetPr codeName="Sheet141">
    <tabColor rgb="FF7030A0"/>
  </sheetPr>
  <dimension ref="A1:V98"/>
  <sheetViews>
    <sheetView zoomScale="60" zoomScaleNormal="60" workbookViewId="0">
      <selection activeCell="I2" sqref="I2"/>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898</v>
      </c>
      <c r="D1" s="263"/>
      <c r="E1" s="263"/>
      <c r="F1" s="264"/>
      <c r="G1" s="16"/>
      <c r="I1" s="7"/>
      <c r="J1" s="7"/>
      <c r="K1" s="7"/>
    </row>
    <row r="2" spans="1:22" x14ac:dyDescent="0.35">
      <c r="A2" s="74" t="s">
        <v>29</v>
      </c>
      <c r="B2" s="9"/>
      <c r="C2" s="263" t="s">
        <v>658</v>
      </c>
      <c r="D2" s="263"/>
      <c r="E2" s="263"/>
      <c r="F2" s="264"/>
      <c r="I2" s="8"/>
      <c r="J2" s="8"/>
      <c r="K2" s="8"/>
    </row>
    <row r="3" spans="1:22" x14ac:dyDescent="0.35">
      <c r="A3" s="75" t="s">
        <v>30</v>
      </c>
      <c r="B3" s="4"/>
      <c r="C3" s="263" t="s">
        <v>899</v>
      </c>
      <c r="D3" s="263"/>
      <c r="E3" s="263"/>
      <c r="F3" s="264"/>
      <c r="I3" s="8"/>
      <c r="J3" s="8"/>
      <c r="K3" s="8"/>
    </row>
    <row r="4" spans="1:22" ht="17.25" customHeight="1" x14ac:dyDescent="0.35">
      <c r="A4" s="75" t="s">
        <v>31</v>
      </c>
      <c r="B4" s="17"/>
      <c r="C4" s="229" t="s">
        <v>890</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47"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675</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c r="F10" s="326"/>
      <c r="G10" s="326"/>
      <c r="H10" s="326"/>
      <c r="I10" s="326"/>
      <c r="J10" s="298"/>
      <c r="K10" s="236"/>
      <c r="L10" s="298"/>
      <c r="M10" s="298"/>
      <c r="N10" s="340"/>
      <c r="R10" s="12"/>
      <c r="S10" s="12"/>
      <c r="T10" s="12"/>
    </row>
    <row r="11" spans="1:22" x14ac:dyDescent="0.35">
      <c r="A11" s="317"/>
      <c r="B11" s="328"/>
      <c r="C11" s="24" t="s">
        <v>324</v>
      </c>
      <c r="D11" s="24" t="s">
        <v>254</v>
      </c>
      <c r="E11" s="326"/>
      <c r="F11" s="326"/>
      <c r="G11" s="326"/>
      <c r="H11" s="326"/>
      <c r="I11" s="326"/>
      <c r="J11" s="298"/>
      <c r="K11" s="236"/>
      <c r="L11" s="298"/>
      <c r="M11" s="298"/>
      <c r="N11" s="340"/>
      <c r="R11" s="12"/>
      <c r="S11" s="12"/>
      <c r="T11" s="12"/>
    </row>
    <row r="12" spans="1:22" x14ac:dyDescent="0.35">
      <c r="A12" s="317"/>
      <c r="B12" s="328"/>
      <c r="C12" s="24" t="s">
        <v>325</v>
      </c>
      <c r="D12" s="24" t="s">
        <v>254</v>
      </c>
      <c r="E12" s="326"/>
      <c r="F12" s="326"/>
      <c r="G12" s="326"/>
      <c r="H12" s="326"/>
      <c r="I12" s="326"/>
      <c r="J12" s="298"/>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ht="29" x14ac:dyDescent="0.35">
      <c r="A14" s="317"/>
      <c r="B14" s="328"/>
      <c r="C14" s="24" t="s">
        <v>327</v>
      </c>
      <c r="D14" s="24" t="s">
        <v>254</v>
      </c>
      <c r="E14" s="326"/>
      <c r="F14" s="326"/>
      <c r="G14" s="326"/>
      <c r="H14" s="326"/>
      <c r="I14" s="326"/>
      <c r="J14" s="298"/>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254</v>
      </c>
      <c r="E16" s="326"/>
      <c r="F16" s="326"/>
      <c r="G16" s="326"/>
      <c r="H16" s="326"/>
      <c r="I16" s="326"/>
      <c r="J16" s="298"/>
      <c r="K16" s="236"/>
      <c r="L16" s="298"/>
      <c r="M16" s="298"/>
      <c r="N16" s="340"/>
      <c r="R16" s="12"/>
      <c r="S16" s="12"/>
      <c r="T16" s="12"/>
    </row>
    <row r="17" spans="1:22" ht="15" thickBot="1" x14ac:dyDescent="0.4">
      <c r="A17" s="322"/>
      <c r="B17" s="396"/>
      <c r="C17" s="88" t="s">
        <v>330</v>
      </c>
      <c r="D17" s="88" t="s">
        <v>254</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675</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254</v>
      </c>
      <c r="E19" s="299"/>
      <c r="F19" s="299"/>
      <c r="G19" s="299"/>
      <c r="H19" s="299"/>
      <c r="I19" s="299"/>
      <c r="J19" s="299"/>
      <c r="K19" s="301"/>
      <c r="L19" s="299"/>
      <c r="M19" s="299"/>
      <c r="N19" s="380"/>
      <c r="R19" s="12"/>
      <c r="S19" s="12"/>
      <c r="T19" s="12"/>
    </row>
    <row r="20" spans="1:22" ht="72.5" x14ac:dyDescent="0.35">
      <c r="A20" s="316" t="s">
        <v>334</v>
      </c>
      <c r="B20" s="307" t="s">
        <v>118</v>
      </c>
      <c r="C20" s="79" t="s">
        <v>335</v>
      </c>
      <c r="D20" s="86" t="s">
        <v>250</v>
      </c>
      <c r="E20" s="310" t="s">
        <v>432</v>
      </c>
      <c r="F20" s="310" t="s">
        <v>441</v>
      </c>
      <c r="G20" s="310" t="s">
        <v>519</v>
      </c>
      <c r="H20" s="310" t="s">
        <v>477</v>
      </c>
      <c r="I20" s="310" t="s">
        <v>436</v>
      </c>
      <c r="J20" s="310" t="s">
        <v>157</v>
      </c>
      <c r="K20" s="319" t="s">
        <v>900</v>
      </c>
      <c r="L20" s="310" t="s">
        <v>254</v>
      </c>
      <c r="M20" s="310"/>
      <c r="N20" s="379"/>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17"/>
      <c r="B21" s="308"/>
      <c r="C21" s="3" t="s">
        <v>336</v>
      </c>
      <c r="D21" s="24" t="s">
        <v>254</v>
      </c>
      <c r="E21" s="298"/>
      <c r="F21" s="298"/>
      <c r="G21" s="298"/>
      <c r="H21" s="298"/>
      <c r="I21" s="298"/>
      <c r="J21" s="298"/>
      <c r="K21" s="236"/>
      <c r="L21" s="298"/>
      <c r="M21" s="298"/>
      <c r="N21" s="381"/>
      <c r="R21" s="12"/>
      <c r="S21" s="12"/>
      <c r="T21" s="12"/>
    </row>
    <row r="22" spans="1:22" ht="14.5" customHeight="1" x14ac:dyDescent="0.35">
      <c r="A22" s="317"/>
      <c r="B22" s="308"/>
      <c r="C22" s="3" t="s">
        <v>337</v>
      </c>
      <c r="D22" s="24" t="s">
        <v>254</v>
      </c>
      <c r="E22" s="298"/>
      <c r="F22" s="298"/>
      <c r="G22" s="298"/>
      <c r="H22" s="298"/>
      <c r="I22" s="298"/>
      <c r="J22" s="298"/>
      <c r="K22" s="236"/>
      <c r="L22" s="298"/>
      <c r="M22" s="298"/>
      <c r="N22" s="381"/>
      <c r="R22" s="12"/>
      <c r="S22" s="12"/>
      <c r="T22" s="12"/>
    </row>
    <row r="23" spans="1:22" x14ac:dyDescent="0.35">
      <c r="A23" s="317"/>
      <c r="B23" s="308"/>
      <c r="C23" s="3" t="s">
        <v>338</v>
      </c>
      <c r="D23" s="24" t="s">
        <v>254</v>
      </c>
      <c r="E23" s="298"/>
      <c r="F23" s="298"/>
      <c r="G23" s="298"/>
      <c r="H23" s="298"/>
      <c r="I23" s="298"/>
      <c r="J23" s="298"/>
      <c r="K23" s="236"/>
      <c r="L23" s="298"/>
      <c r="M23" s="298"/>
      <c r="N23" s="381"/>
      <c r="R23" s="12"/>
      <c r="S23" s="12"/>
      <c r="T23" s="12"/>
    </row>
    <row r="24" spans="1:22" ht="14.5" customHeight="1" x14ac:dyDescent="0.35">
      <c r="A24" s="317"/>
      <c r="B24" s="308"/>
      <c r="C24" s="3" t="s">
        <v>339</v>
      </c>
      <c r="D24" s="24" t="s">
        <v>254</v>
      </c>
      <c r="E24" s="298"/>
      <c r="F24" s="298"/>
      <c r="G24" s="298"/>
      <c r="H24" s="298"/>
      <c r="I24" s="298"/>
      <c r="J24" s="298"/>
      <c r="K24" s="236"/>
      <c r="L24" s="298"/>
      <c r="M24" s="298"/>
      <c r="N24" s="381"/>
      <c r="R24" s="12"/>
      <c r="S24" s="12"/>
      <c r="T24" s="12"/>
    </row>
    <row r="25" spans="1:22" ht="29" x14ac:dyDescent="0.35">
      <c r="A25" s="317"/>
      <c r="B25" s="308"/>
      <c r="C25" s="3" t="s">
        <v>340</v>
      </c>
      <c r="D25" s="24" t="s">
        <v>250</v>
      </c>
      <c r="E25" s="298"/>
      <c r="F25" s="298"/>
      <c r="G25" s="298"/>
      <c r="H25" s="298"/>
      <c r="I25" s="298"/>
      <c r="J25" s="298"/>
      <c r="K25" s="236"/>
      <c r="L25" s="298"/>
      <c r="M25" s="298"/>
      <c r="N25" s="381"/>
      <c r="R25" s="12"/>
      <c r="S25" s="12"/>
      <c r="T25" s="12"/>
    </row>
    <row r="26" spans="1:22" ht="14.5" customHeight="1" x14ac:dyDescent="0.35">
      <c r="A26" s="317"/>
      <c r="B26" s="308"/>
      <c r="C26" s="3" t="s">
        <v>341</v>
      </c>
      <c r="D26" s="24"/>
      <c r="E26" s="298"/>
      <c r="F26" s="298"/>
      <c r="G26" s="298"/>
      <c r="H26" s="298"/>
      <c r="I26" s="298"/>
      <c r="J26" s="298"/>
      <c r="K26" s="236"/>
      <c r="L26" s="298"/>
      <c r="M26" s="298"/>
      <c r="N26" s="381"/>
      <c r="R26" s="12"/>
      <c r="S26" s="12"/>
      <c r="T26" s="12"/>
    </row>
    <row r="27" spans="1:22" ht="29.5" thickBot="1" x14ac:dyDescent="0.4">
      <c r="A27" s="322"/>
      <c r="B27" s="309"/>
      <c r="C27" s="80" t="s">
        <v>342</v>
      </c>
      <c r="D27" s="88" t="s">
        <v>250</v>
      </c>
      <c r="E27" s="299"/>
      <c r="F27" s="299"/>
      <c r="G27" s="299"/>
      <c r="H27" s="299"/>
      <c r="I27" s="299"/>
      <c r="J27" s="299"/>
      <c r="K27" s="301"/>
      <c r="L27" s="299"/>
      <c r="M27" s="299"/>
      <c r="N27" s="380"/>
      <c r="R27" s="12"/>
      <c r="S27" s="12"/>
      <c r="T27" s="12"/>
    </row>
    <row r="28" spans="1:22" ht="29" x14ac:dyDescent="0.35">
      <c r="A28" s="316" t="s">
        <v>343</v>
      </c>
      <c r="B28" s="307" t="s">
        <v>119</v>
      </c>
      <c r="C28" s="85" t="s">
        <v>344</v>
      </c>
      <c r="D28" s="79" t="s">
        <v>250</v>
      </c>
      <c r="E28" s="310" t="s">
        <v>432</v>
      </c>
      <c r="F28" s="310" t="s">
        <v>441</v>
      </c>
      <c r="G28" s="310" t="s">
        <v>519</v>
      </c>
      <c r="H28" s="310"/>
      <c r="I28" s="310"/>
      <c r="J28" s="310" t="s">
        <v>157</v>
      </c>
      <c r="K28" s="319" t="s">
        <v>901</v>
      </c>
      <c r="L28" s="310" t="s">
        <v>254</v>
      </c>
      <c r="M28" s="310"/>
      <c r="N28" s="379"/>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c>
    </row>
    <row r="29" spans="1:22" ht="29" x14ac:dyDescent="0.35">
      <c r="A29" s="317"/>
      <c r="B29" s="308"/>
      <c r="C29" s="83" t="s">
        <v>345</v>
      </c>
      <c r="D29" s="3" t="s">
        <v>250</v>
      </c>
      <c r="E29" s="298"/>
      <c r="F29" s="298"/>
      <c r="G29" s="298"/>
      <c r="H29" s="298"/>
      <c r="I29" s="298"/>
      <c r="J29" s="298"/>
      <c r="K29" s="236"/>
      <c r="L29" s="298"/>
      <c r="M29" s="298"/>
      <c r="N29" s="381"/>
      <c r="R29" s="12"/>
      <c r="S29" s="12"/>
      <c r="T29" s="12"/>
    </row>
    <row r="30" spans="1:22" x14ac:dyDescent="0.35">
      <c r="A30" s="317"/>
      <c r="B30" s="308"/>
      <c r="C30" s="83" t="s">
        <v>346</v>
      </c>
      <c r="D30" s="3" t="s">
        <v>250</v>
      </c>
      <c r="E30" s="298"/>
      <c r="F30" s="298"/>
      <c r="G30" s="298"/>
      <c r="H30" s="298"/>
      <c r="I30" s="298"/>
      <c r="J30" s="298"/>
      <c r="K30" s="236"/>
      <c r="L30" s="298"/>
      <c r="M30" s="298"/>
      <c r="N30" s="381"/>
      <c r="R30" s="12"/>
      <c r="S30" s="12"/>
      <c r="T30" s="12"/>
    </row>
    <row r="31" spans="1:22" ht="30" customHeight="1" x14ac:dyDescent="0.35">
      <c r="A31" s="317"/>
      <c r="B31" s="308"/>
      <c r="C31" s="83" t="s">
        <v>347</v>
      </c>
      <c r="D31" s="3" t="s">
        <v>254</v>
      </c>
      <c r="E31" s="298"/>
      <c r="F31" s="298"/>
      <c r="G31" s="298"/>
      <c r="H31" s="298"/>
      <c r="I31" s="298"/>
      <c r="J31" s="298"/>
      <c r="K31" s="236"/>
      <c r="L31" s="298"/>
      <c r="M31" s="298"/>
      <c r="N31" s="381"/>
      <c r="R31" s="12"/>
      <c r="S31" s="12"/>
      <c r="T31" s="12"/>
    </row>
    <row r="32" spans="1:22" x14ac:dyDescent="0.35">
      <c r="A32" s="317"/>
      <c r="B32" s="308"/>
      <c r="C32" s="83" t="s">
        <v>348</v>
      </c>
      <c r="D32" s="3" t="s">
        <v>250</v>
      </c>
      <c r="E32" s="298"/>
      <c r="F32" s="298"/>
      <c r="G32" s="298"/>
      <c r="H32" s="298"/>
      <c r="I32" s="298"/>
      <c r="J32" s="298"/>
      <c r="K32" s="236"/>
      <c r="L32" s="298"/>
      <c r="M32" s="298"/>
      <c r="N32" s="381"/>
      <c r="R32" s="12"/>
      <c r="S32" s="12"/>
      <c r="T32" s="12"/>
    </row>
    <row r="33" spans="1:22" x14ac:dyDescent="0.35">
      <c r="A33" s="317"/>
      <c r="B33" s="308"/>
      <c r="C33" s="83" t="s">
        <v>349</v>
      </c>
      <c r="D33" s="3" t="s">
        <v>250</v>
      </c>
      <c r="E33" s="298"/>
      <c r="F33" s="298"/>
      <c r="G33" s="298"/>
      <c r="H33" s="298"/>
      <c r="I33" s="298"/>
      <c r="J33" s="298"/>
      <c r="K33" s="236"/>
      <c r="L33" s="298"/>
      <c r="M33" s="298"/>
      <c r="N33" s="381"/>
      <c r="R33" s="12"/>
      <c r="S33" s="12"/>
      <c r="T33" s="12"/>
    </row>
    <row r="34" spans="1:22" x14ac:dyDescent="0.35">
      <c r="A34" s="317"/>
      <c r="B34" s="308"/>
      <c r="C34" s="83" t="s">
        <v>350</v>
      </c>
      <c r="D34" s="3" t="s">
        <v>254</v>
      </c>
      <c r="E34" s="298"/>
      <c r="F34" s="298"/>
      <c r="G34" s="298"/>
      <c r="H34" s="298"/>
      <c r="I34" s="298"/>
      <c r="J34" s="298"/>
      <c r="K34" s="236"/>
      <c r="L34" s="298"/>
      <c r="M34" s="298"/>
      <c r="N34" s="381"/>
      <c r="R34" s="12"/>
      <c r="S34" s="12"/>
      <c r="T34" s="12"/>
    </row>
    <row r="35" spans="1:22" ht="15" thickBot="1" x14ac:dyDescent="0.4">
      <c r="A35" s="322"/>
      <c r="B35" s="309"/>
      <c r="C35" s="93" t="s">
        <v>351</v>
      </c>
      <c r="D35" s="80" t="s">
        <v>250</v>
      </c>
      <c r="E35" s="299"/>
      <c r="F35" s="299"/>
      <c r="G35" s="299"/>
      <c r="H35" s="299"/>
      <c r="I35" s="299"/>
      <c r="J35" s="299"/>
      <c r="K35" s="301"/>
      <c r="L35" s="299"/>
      <c r="M35" s="299"/>
      <c r="N35" s="380"/>
      <c r="R35" s="12"/>
      <c r="S35" s="12"/>
      <c r="T35" s="12"/>
    </row>
    <row r="36" spans="1:22" x14ac:dyDescent="0.35">
      <c r="A36" s="316" t="s">
        <v>352</v>
      </c>
      <c r="B36" s="307" t="s">
        <v>120</v>
      </c>
      <c r="C36" s="79" t="s">
        <v>353</v>
      </c>
      <c r="D36" s="79"/>
      <c r="E36" s="310" t="s">
        <v>101</v>
      </c>
      <c r="F36" s="310" t="s">
        <v>101</v>
      </c>
      <c r="G36" s="310" t="s">
        <v>101</v>
      </c>
      <c r="H36" s="310" t="s">
        <v>101</v>
      </c>
      <c r="I36" s="310" t="s">
        <v>101</v>
      </c>
      <c r="J36" s="310" t="s">
        <v>162</v>
      </c>
      <c r="K36" s="319" t="s">
        <v>902</v>
      </c>
      <c r="L36" s="310" t="s">
        <v>254</v>
      </c>
      <c r="M36" s="319"/>
      <c r="N36" s="374"/>
      <c r="R36" s="12" t="str">
        <f>IF(OR(J36='Drop downs'!$G$7,J36='Drop downs'!$G$5), B36&amp;": "&amp;K36&amp;CHAR(10),"")</f>
        <v xml:space="preserve">IIA5: Alternative 3 will provide a total of 2300 dwellings for older people over the local plan period, ensuring the need for such accommodation is met alongside staff accommodation, and affordable dwellings. Designs will also need to provide wheelchair accessibility in at least 10% of dwellings, rising to 100% of habitable rooms in care homes. However, there is some uncertainty regarding the total need of this type of accommodation over the plan period, which could lead to surplus provision. This could make it harder to meet needs for other types of accommodation, such as family sized dwellings. Therefore, an uncertain effect has been recorded. 
</v>
      </c>
      <c r="S36" s="12" t="str">
        <f>IF(J36='Drop downs'!$G$2,B36&amp;": "&amp;K36&amp;"
"," ")</f>
        <v xml:space="preserve"> </v>
      </c>
      <c r="T36" s="12" t="str">
        <f>IF(E36='Drop downs'!$B$6,B36&amp;": "&amp;K36&amp;"","")</f>
        <v/>
      </c>
      <c r="U36" t="str">
        <f>IF(M36&gt;0,B36&amp;":"&amp;M36&amp;"
","")</f>
        <v/>
      </c>
      <c r="V36" t="str">
        <f>IF(N36&gt;0,B36&amp;":"&amp;N36&amp;"
","")</f>
        <v/>
      </c>
    </row>
    <row r="37" spans="1:22" ht="29" x14ac:dyDescent="0.35">
      <c r="A37" s="317"/>
      <c r="B37" s="308"/>
      <c r="C37" s="3" t="s">
        <v>354</v>
      </c>
      <c r="D37" s="3" t="s">
        <v>254</v>
      </c>
      <c r="E37" s="298"/>
      <c r="F37" s="298"/>
      <c r="G37" s="298"/>
      <c r="H37" s="298"/>
      <c r="I37" s="298"/>
      <c r="J37" s="298"/>
      <c r="K37" s="236"/>
      <c r="L37" s="298"/>
      <c r="M37" s="236"/>
      <c r="N37" s="375"/>
      <c r="R37" s="12"/>
      <c r="S37" s="12"/>
      <c r="T37" s="12"/>
    </row>
    <row r="38" spans="1:22" x14ac:dyDescent="0.35">
      <c r="A38" s="317"/>
      <c r="B38" s="308"/>
      <c r="C38" s="3" t="s">
        <v>355</v>
      </c>
      <c r="D38" s="3"/>
      <c r="E38" s="298"/>
      <c r="F38" s="298"/>
      <c r="G38" s="298"/>
      <c r="H38" s="298"/>
      <c r="I38" s="298"/>
      <c r="J38" s="298"/>
      <c r="K38" s="236"/>
      <c r="L38" s="298"/>
      <c r="M38" s="236"/>
      <c r="N38" s="375"/>
      <c r="R38" s="12"/>
      <c r="S38" s="12"/>
      <c r="T38" s="12"/>
    </row>
    <row r="39" spans="1:22" ht="29" x14ac:dyDescent="0.35">
      <c r="A39" s="317"/>
      <c r="B39" s="308"/>
      <c r="C39" s="3" t="s">
        <v>356</v>
      </c>
      <c r="D39" s="3" t="s">
        <v>250</v>
      </c>
      <c r="E39" s="298"/>
      <c r="F39" s="298"/>
      <c r="G39" s="298"/>
      <c r="H39" s="298"/>
      <c r="I39" s="298"/>
      <c r="J39" s="298"/>
      <c r="K39" s="236"/>
      <c r="L39" s="298"/>
      <c r="M39" s="236"/>
      <c r="N39" s="375"/>
      <c r="R39" s="12"/>
      <c r="S39" s="12"/>
      <c r="T39" s="12"/>
    </row>
    <row r="40" spans="1:22" ht="43.5" x14ac:dyDescent="0.35">
      <c r="A40" s="317"/>
      <c r="B40" s="308"/>
      <c r="C40" s="3" t="s">
        <v>357</v>
      </c>
      <c r="D40" s="3" t="s">
        <v>250</v>
      </c>
      <c r="E40" s="298"/>
      <c r="F40" s="298"/>
      <c r="G40" s="298"/>
      <c r="H40" s="298"/>
      <c r="I40" s="298"/>
      <c r="J40" s="298"/>
      <c r="K40" s="236"/>
      <c r="L40" s="298"/>
      <c r="M40" s="236"/>
      <c r="N40" s="375"/>
      <c r="R40" s="12"/>
      <c r="S40" s="12"/>
      <c r="T40" s="12"/>
    </row>
    <row r="41" spans="1:22" ht="54.65" customHeight="1" thickBot="1" x14ac:dyDescent="0.4">
      <c r="A41" s="322"/>
      <c r="B41" s="309"/>
      <c r="C41" s="80" t="s">
        <v>358</v>
      </c>
      <c r="D41" s="80" t="s">
        <v>250</v>
      </c>
      <c r="E41" s="299"/>
      <c r="F41" s="299"/>
      <c r="G41" s="299"/>
      <c r="H41" s="299"/>
      <c r="I41" s="299"/>
      <c r="J41" s="299"/>
      <c r="K41" s="301"/>
      <c r="L41" s="299"/>
      <c r="M41" s="301"/>
      <c r="N41" s="376"/>
      <c r="R41" s="12"/>
      <c r="S41" s="12"/>
      <c r="T41" s="12"/>
    </row>
    <row r="42" spans="1:22" ht="29" x14ac:dyDescent="0.35">
      <c r="A42" s="316" t="s">
        <v>359</v>
      </c>
      <c r="B42" s="307" t="s">
        <v>121</v>
      </c>
      <c r="C42" s="79" t="s">
        <v>360</v>
      </c>
      <c r="D42" s="79" t="s">
        <v>250</v>
      </c>
      <c r="E42" s="310" t="s">
        <v>418</v>
      </c>
      <c r="F42" s="310" t="s">
        <v>441</v>
      </c>
      <c r="G42" s="310" t="s">
        <v>519</v>
      </c>
      <c r="H42" s="310" t="s">
        <v>477</v>
      </c>
      <c r="I42" s="310" t="s">
        <v>436</v>
      </c>
      <c r="J42" s="310" t="s">
        <v>157</v>
      </c>
      <c r="K42" s="319" t="s">
        <v>903</v>
      </c>
      <c r="L42" s="310" t="s">
        <v>254</v>
      </c>
      <c r="M42" s="319"/>
      <c r="N42" s="374" t="s">
        <v>879</v>
      </c>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xml:space="preserve">IIA6:The inclusion of wording within this policy to ensure existing or increase accessibility to public transport for older people could help to further the positive effect identified. 
</v>
      </c>
    </row>
    <row r="43" spans="1:22" ht="30" customHeight="1" x14ac:dyDescent="0.35">
      <c r="A43" s="317"/>
      <c r="B43" s="308"/>
      <c r="C43" s="3" t="s">
        <v>361</v>
      </c>
      <c r="D43" s="3" t="s">
        <v>254</v>
      </c>
      <c r="E43" s="298"/>
      <c r="F43" s="298"/>
      <c r="G43" s="298"/>
      <c r="H43" s="298"/>
      <c r="I43" s="298"/>
      <c r="J43" s="298"/>
      <c r="K43" s="236"/>
      <c r="L43" s="298"/>
      <c r="M43" s="236"/>
      <c r="N43" s="375"/>
      <c r="R43" s="12"/>
      <c r="S43" s="12"/>
      <c r="T43" s="12"/>
    </row>
    <row r="44" spans="1:22" x14ac:dyDescent="0.35">
      <c r="A44" s="317"/>
      <c r="B44" s="308"/>
      <c r="C44" s="3" t="s">
        <v>362</v>
      </c>
      <c r="D44" s="3" t="s">
        <v>254</v>
      </c>
      <c r="E44" s="298"/>
      <c r="F44" s="298"/>
      <c r="G44" s="298"/>
      <c r="H44" s="298"/>
      <c r="I44" s="298"/>
      <c r="J44" s="298"/>
      <c r="K44" s="236"/>
      <c r="L44" s="298"/>
      <c r="M44" s="236"/>
      <c r="N44" s="375"/>
      <c r="R44" s="12"/>
      <c r="S44" s="12"/>
      <c r="T44" s="12"/>
    </row>
    <row r="45" spans="1:22" x14ac:dyDescent="0.35">
      <c r="A45" s="317"/>
      <c r="B45" s="308"/>
      <c r="C45" s="3" t="s">
        <v>363</v>
      </c>
      <c r="D45" s="3" t="s">
        <v>250</v>
      </c>
      <c r="E45" s="298"/>
      <c r="F45" s="298"/>
      <c r="G45" s="298"/>
      <c r="H45" s="298"/>
      <c r="I45" s="298"/>
      <c r="J45" s="298"/>
      <c r="K45" s="236"/>
      <c r="L45" s="298"/>
      <c r="M45" s="236"/>
      <c r="N45" s="375"/>
      <c r="R45" s="12"/>
      <c r="S45" s="12"/>
      <c r="T45" s="12"/>
    </row>
    <row r="46" spans="1:22" ht="29.5" thickBot="1" x14ac:dyDescent="0.4">
      <c r="A46" s="322"/>
      <c r="B46" s="309"/>
      <c r="C46" s="80" t="s">
        <v>364</v>
      </c>
      <c r="D46" s="80" t="s">
        <v>254</v>
      </c>
      <c r="E46" s="299"/>
      <c r="F46" s="299"/>
      <c r="G46" s="299"/>
      <c r="H46" s="299"/>
      <c r="I46" s="299"/>
      <c r="J46" s="299"/>
      <c r="K46" s="301"/>
      <c r="L46" s="299"/>
      <c r="M46" s="301"/>
      <c r="N46" s="376"/>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319" t="s">
        <v>675</v>
      </c>
      <c r="L47" s="310" t="s">
        <v>254</v>
      </c>
      <c r="M47" s="319"/>
      <c r="N47" s="374"/>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22"/>
      <c r="B48" s="309"/>
      <c r="C48" s="80" t="s">
        <v>367</v>
      </c>
      <c r="D48" s="80" t="s">
        <v>254</v>
      </c>
      <c r="E48" s="299"/>
      <c r="F48" s="299"/>
      <c r="G48" s="299"/>
      <c r="H48" s="299"/>
      <c r="I48" s="299"/>
      <c r="J48" s="299"/>
      <c r="K48" s="301"/>
      <c r="L48" s="299"/>
      <c r="M48" s="301"/>
      <c r="N48" s="376"/>
      <c r="R48" s="12"/>
      <c r="S48" s="12"/>
      <c r="T48" s="12"/>
    </row>
    <row r="49" spans="1:22" ht="29" x14ac:dyDescent="0.35">
      <c r="A49" s="316" t="s">
        <v>368</v>
      </c>
      <c r="B49" s="307" t="s">
        <v>123</v>
      </c>
      <c r="C49" s="86" t="s">
        <v>369</v>
      </c>
      <c r="D49" s="86" t="s">
        <v>254</v>
      </c>
      <c r="E49" s="310" t="s">
        <v>432</v>
      </c>
      <c r="F49" s="310" t="s">
        <v>441</v>
      </c>
      <c r="G49" s="310" t="s">
        <v>519</v>
      </c>
      <c r="H49" s="310" t="s">
        <v>477</v>
      </c>
      <c r="I49" s="310" t="s">
        <v>436</v>
      </c>
      <c r="J49" s="310" t="s">
        <v>157</v>
      </c>
      <c r="K49" s="319" t="s">
        <v>904</v>
      </c>
      <c r="L49" s="310" t="s">
        <v>254</v>
      </c>
      <c r="M49" s="319"/>
      <c r="N49" s="374"/>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17"/>
      <c r="B50" s="308"/>
      <c r="C50" s="24" t="s">
        <v>370</v>
      </c>
      <c r="D50" s="24" t="s">
        <v>254</v>
      </c>
      <c r="E50" s="298"/>
      <c r="F50" s="298"/>
      <c r="G50" s="298"/>
      <c r="H50" s="298"/>
      <c r="I50" s="298"/>
      <c r="J50" s="298"/>
      <c r="K50" s="236"/>
      <c r="L50" s="298"/>
      <c r="M50" s="236"/>
      <c r="N50" s="375"/>
      <c r="R50" s="12"/>
      <c r="S50" s="12"/>
      <c r="T50" s="12"/>
    </row>
    <row r="51" spans="1:22" x14ac:dyDescent="0.35">
      <c r="A51" s="317"/>
      <c r="B51" s="308"/>
      <c r="C51" s="97" t="s">
        <v>371</v>
      </c>
      <c r="D51" s="24" t="s">
        <v>254</v>
      </c>
      <c r="E51" s="298"/>
      <c r="F51" s="298"/>
      <c r="G51" s="298"/>
      <c r="H51" s="298"/>
      <c r="I51" s="298"/>
      <c r="J51" s="298"/>
      <c r="K51" s="236"/>
      <c r="L51" s="298"/>
      <c r="M51" s="236"/>
      <c r="N51" s="375"/>
      <c r="R51" s="12"/>
      <c r="S51" s="12"/>
      <c r="T51" s="12"/>
    </row>
    <row r="52" spans="1:22" x14ac:dyDescent="0.35">
      <c r="A52" s="317"/>
      <c r="B52" s="308"/>
      <c r="C52" s="24" t="s">
        <v>372</v>
      </c>
      <c r="D52" s="24" t="s">
        <v>254</v>
      </c>
      <c r="E52" s="298"/>
      <c r="F52" s="298"/>
      <c r="G52" s="298"/>
      <c r="H52" s="298"/>
      <c r="I52" s="298"/>
      <c r="J52" s="298"/>
      <c r="K52" s="236"/>
      <c r="L52" s="298"/>
      <c r="M52" s="236"/>
      <c r="N52" s="375"/>
      <c r="R52" s="12"/>
      <c r="S52" s="12"/>
      <c r="T52" s="12"/>
    </row>
    <row r="53" spans="1:22" ht="15" thickBot="1" x14ac:dyDescent="0.4">
      <c r="A53" s="322"/>
      <c r="B53" s="309"/>
      <c r="C53" s="88" t="s">
        <v>373</v>
      </c>
      <c r="D53" s="88" t="s">
        <v>250</v>
      </c>
      <c r="E53" s="299"/>
      <c r="F53" s="299"/>
      <c r="G53" s="299"/>
      <c r="H53" s="299"/>
      <c r="I53" s="299"/>
      <c r="J53" s="299"/>
      <c r="K53" s="301"/>
      <c r="L53" s="299"/>
      <c r="M53" s="301"/>
      <c r="N53" s="376"/>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675</v>
      </c>
      <c r="L54" s="310" t="s">
        <v>254</v>
      </c>
      <c r="M54" s="319"/>
      <c r="N54" s="374"/>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6"/>
      <c r="N55" s="375"/>
      <c r="R55" s="12"/>
      <c r="S55" s="12"/>
      <c r="T55" s="12"/>
    </row>
    <row r="56" spans="1:22" ht="29.5" thickBot="1" x14ac:dyDescent="0.4">
      <c r="A56" s="322"/>
      <c r="B56" s="309"/>
      <c r="C56" s="90" t="s">
        <v>377</v>
      </c>
      <c r="D56" s="88" t="s">
        <v>254</v>
      </c>
      <c r="E56" s="299"/>
      <c r="F56" s="299"/>
      <c r="G56" s="299"/>
      <c r="H56" s="299"/>
      <c r="I56" s="299"/>
      <c r="J56" s="299"/>
      <c r="K56" s="301"/>
      <c r="L56" s="299"/>
      <c r="M56" s="301"/>
      <c r="N56" s="376"/>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675</v>
      </c>
      <c r="L57" s="310" t="s">
        <v>254</v>
      </c>
      <c r="M57" s="319"/>
      <c r="N57" s="374"/>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17"/>
      <c r="B58" s="308"/>
      <c r="C58" s="24" t="s">
        <v>380</v>
      </c>
      <c r="D58" s="24" t="s">
        <v>254</v>
      </c>
      <c r="E58" s="298"/>
      <c r="F58" s="298"/>
      <c r="G58" s="298"/>
      <c r="H58" s="298"/>
      <c r="I58" s="298"/>
      <c r="J58" s="298"/>
      <c r="K58" s="236"/>
      <c r="L58" s="298"/>
      <c r="M58" s="236"/>
      <c r="N58" s="375"/>
      <c r="R58" s="12"/>
      <c r="S58" s="12"/>
      <c r="T58" s="12"/>
    </row>
    <row r="59" spans="1:22" x14ac:dyDescent="0.35">
      <c r="A59" s="317"/>
      <c r="B59" s="308"/>
      <c r="C59" s="24" t="s">
        <v>381</v>
      </c>
      <c r="D59" s="24" t="s">
        <v>254</v>
      </c>
      <c r="E59" s="298"/>
      <c r="F59" s="298"/>
      <c r="G59" s="298"/>
      <c r="H59" s="298"/>
      <c r="I59" s="298"/>
      <c r="J59" s="298"/>
      <c r="K59" s="236"/>
      <c r="L59" s="298"/>
      <c r="M59" s="236"/>
      <c r="N59" s="375"/>
      <c r="R59" s="12"/>
      <c r="S59" s="12"/>
      <c r="T59" s="12"/>
    </row>
    <row r="60" spans="1:22" x14ac:dyDescent="0.35">
      <c r="A60" s="317"/>
      <c r="B60" s="308"/>
      <c r="C60" s="24" t="s">
        <v>382</v>
      </c>
      <c r="D60" s="24" t="s">
        <v>254</v>
      </c>
      <c r="E60" s="298"/>
      <c r="F60" s="298"/>
      <c r="G60" s="298"/>
      <c r="H60" s="298"/>
      <c r="I60" s="298"/>
      <c r="J60" s="298"/>
      <c r="K60" s="236"/>
      <c r="L60" s="298"/>
      <c r="M60" s="236"/>
      <c r="N60" s="375"/>
      <c r="R60" s="12"/>
      <c r="S60" s="12"/>
      <c r="T60" s="12"/>
    </row>
    <row r="61" spans="1:22" x14ac:dyDescent="0.35">
      <c r="A61" s="317"/>
      <c r="B61" s="308"/>
      <c r="C61" s="24" t="s">
        <v>383</v>
      </c>
      <c r="D61" s="24" t="s">
        <v>254</v>
      </c>
      <c r="E61" s="298"/>
      <c r="F61" s="298"/>
      <c r="G61" s="298"/>
      <c r="H61" s="298"/>
      <c r="I61" s="298"/>
      <c r="J61" s="298"/>
      <c r="K61" s="236"/>
      <c r="L61" s="298"/>
      <c r="M61" s="236"/>
      <c r="N61" s="375"/>
      <c r="R61" s="12"/>
      <c r="S61" s="12"/>
      <c r="T61" s="12"/>
    </row>
    <row r="62" spans="1:22" x14ac:dyDescent="0.35">
      <c r="A62" s="317"/>
      <c r="B62" s="308"/>
      <c r="C62" s="24" t="s">
        <v>384</v>
      </c>
      <c r="D62" s="24" t="s">
        <v>254</v>
      </c>
      <c r="E62" s="298"/>
      <c r="F62" s="298"/>
      <c r="G62" s="298"/>
      <c r="H62" s="298"/>
      <c r="I62" s="298"/>
      <c r="J62" s="298"/>
      <c r="K62" s="236"/>
      <c r="L62" s="298"/>
      <c r="M62" s="236"/>
      <c r="N62" s="375"/>
      <c r="R62" s="12"/>
      <c r="S62" s="12"/>
      <c r="T62" s="12"/>
    </row>
    <row r="63" spans="1:22" ht="29" x14ac:dyDescent="0.35">
      <c r="A63" s="317"/>
      <c r="B63" s="308"/>
      <c r="C63" s="24" t="s">
        <v>385</v>
      </c>
      <c r="D63" s="24" t="s">
        <v>254</v>
      </c>
      <c r="E63" s="298"/>
      <c r="F63" s="298"/>
      <c r="G63" s="298"/>
      <c r="H63" s="298"/>
      <c r="I63" s="298"/>
      <c r="J63" s="298"/>
      <c r="K63" s="236"/>
      <c r="L63" s="298"/>
      <c r="M63" s="236"/>
      <c r="N63" s="375"/>
      <c r="R63" s="12"/>
      <c r="S63" s="12"/>
      <c r="T63" s="12"/>
    </row>
    <row r="64" spans="1:22" ht="15" thickBot="1" x14ac:dyDescent="0.4">
      <c r="A64" s="322"/>
      <c r="B64" s="309"/>
      <c r="C64" s="88" t="s">
        <v>386</v>
      </c>
      <c r="D64" s="88" t="s">
        <v>254</v>
      </c>
      <c r="E64" s="299"/>
      <c r="F64" s="299"/>
      <c r="G64" s="299"/>
      <c r="H64" s="299"/>
      <c r="I64" s="299"/>
      <c r="J64" s="299"/>
      <c r="K64" s="301"/>
      <c r="L64" s="299"/>
      <c r="M64" s="301"/>
      <c r="N64" s="376"/>
      <c r="R64" s="12"/>
      <c r="S64" s="12"/>
      <c r="T64" s="12"/>
    </row>
    <row r="65" spans="1:22" x14ac:dyDescent="0.35">
      <c r="A65" s="316" t="s">
        <v>387</v>
      </c>
      <c r="B65" s="307" t="s">
        <v>126</v>
      </c>
      <c r="C65" s="85" t="s">
        <v>452</v>
      </c>
      <c r="D65" s="86" t="s">
        <v>254</v>
      </c>
      <c r="E65" s="310" t="s">
        <v>101</v>
      </c>
      <c r="F65" s="310" t="s">
        <v>101</v>
      </c>
      <c r="G65" s="310" t="s">
        <v>101</v>
      </c>
      <c r="H65" s="310" t="s">
        <v>101</v>
      </c>
      <c r="I65" s="310" t="s">
        <v>101</v>
      </c>
      <c r="J65" s="310" t="s">
        <v>159</v>
      </c>
      <c r="K65" s="319" t="s">
        <v>675</v>
      </c>
      <c r="L65" s="310" t="s">
        <v>254</v>
      </c>
      <c r="M65" s="319"/>
      <c r="N65" s="374"/>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17"/>
      <c r="B66" s="308"/>
      <c r="C66" s="83" t="s">
        <v>389</v>
      </c>
      <c r="D66" s="24" t="s">
        <v>254</v>
      </c>
      <c r="E66" s="298"/>
      <c r="F66" s="298"/>
      <c r="G66" s="298"/>
      <c r="H66" s="298"/>
      <c r="I66" s="298"/>
      <c r="J66" s="298"/>
      <c r="K66" s="236"/>
      <c r="L66" s="298"/>
      <c r="M66" s="236"/>
      <c r="N66" s="375"/>
      <c r="R66" s="12"/>
      <c r="S66" s="12"/>
      <c r="T66" s="12"/>
    </row>
    <row r="67" spans="1:22" ht="29" x14ac:dyDescent="0.35">
      <c r="A67" s="317"/>
      <c r="B67" s="308"/>
      <c r="C67" s="83" t="s">
        <v>390</v>
      </c>
      <c r="D67" s="24" t="s">
        <v>254</v>
      </c>
      <c r="E67" s="298"/>
      <c r="F67" s="298"/>
      <c r="G67" s="298"/>
      <c r="H67" s="298"/>
      <c r="I67" s="298"/>
      <c r="J67" s="298"/>
      <c r="K67" s="236"/>
      <c r="L67" s="298"/>
      <c r="M67" s="236"/>
      <c r="N67" s="375"/>
      <c r="R67" s="12"/>
      <c r="S67" s="12"/>
      <c r="T67" s="12"/>
    </row>
    <row r="68" spans="1:22" x14ac:dyDescent="0.35">
      <c r="A68" s="317"/>
      <c r="B68" s="308"/>
      <c r="C68" s="83" t="s">
        <v>391</v>
      </c>
      <c r="D68" s="24" t="s">
        <v>254</v>
      </c>
      <c r="E68" s="298"/>
      <c r="F68" s="298"/>
      <c r="G68" s="298"/>
      <c r="H68" s="298"/>
      <c r="I68" s="298"/>
      <c r="J68" s="298"/>
      <c r="K68" s="236"/>
      <c r="L68" s="298"/>
      <c r="M68" s="236"/>
      <c r="N68" s="375"/>
      <c r="R68" s="12"/>
      <c r="S68" s="12"/>
      <c r="T68" s="12"/>
    </row>
    <row r="69" spans="1:22" x14ac:dyDescent="0.35">
      <c r="A69" s="317"/>
      <c r="B69" s="308"/>
      <c r="C69" s="83" t="s">
        <v>454</v>
      </c>
      <c r="D69" s="24" t="s">
        <v>254</v>
      </c>
      <c r="E69" s="298"/>
      <c r="F69" s="298"/>
      <c r="G69" s="298"/>
      <c r="H69" s="298"/>
      <c r="I69" s="298"/>
      <c r="J69" s="298"/>
      <c r="K69" s="236"/>
      <c r="L69" s="298"/>
      <c r="M69" s="236"/>
      <c r="N69" s="375"/>
      <c r="R69" s="12"/>
      <c r="S69" s="12"/>
      <c r="T69" s="12"/>
    </row>
    <row r="70" spans="1:22" x14ac:dyDescent="0.35">
      <c r="A70" s="317"/>
      <c r="B70" s="308"/>
      <c r="C70" s="83" t="s">
        <v>393</v>
      </c>
      <c r="D70" s="24" t="s">
        <v>254</v>
      </c>
      <c r="E70" s="298"/>
      <c r="F70" s="298"/>
      <c r="G70" s="298"/>
      <c r="H70" s="298"/>
      <c r="I70" s="298"/>
      <c r="J70" s="298"/>
      <c r="K70" s="236"/>
      <c r="L70" s="298"/>
      <c r="M70" s="236"/>
      <c r="N70" s="375"/>
      <c r="R70" s="12"/>
      <c r="S70" s="12"/>
      <c r="T70" s="12"/>
    </row>
    <row r="71" spans="1:22" ht="15" thickBot="1" x14ac:dyDescent="0.4">
      <c r="A71" s="322"/>
      <c r="B71" s="309"/>
      <c r="C71" s="93" t="s">
        <v>394</v>
      </c>
      <c r="D71" s="88" t="s">
        <v>254</v>
      </c>
      <c r="E71" s="299"/>
      <c r="F71" s="299"/>
      <c r="G71" s="299"/>
      <c r="H71" s="299"/>
      <c r="I71" s="299"/>
      <c r="J71" s="299"/>
      <c r="K71" s="301"/>
      <c r="L71" s="299"/>
      <c r="M71" s="301"/>
      <c r="N71" s="376"/>
      <c r="R71" s="12"/>
      <c r="S71" s="12"/>
      <c r="T71" s="12"/>
    </row>
    <row r="72" spans="1:22" x14ac:dyDescent="0.35">
      <c r="A72" s="316" t="s">
        <v>395</v>
      </c>
      <c r="B72" s="307" t="s">
        <v>127</v>
      </c>
      <c r="C72" s="85" t="s">
        <v>396</v>
      </c>
      <c r="D72" s="86" t="s">
        <v>254</v>
      </c>
      <c r="E72" s="310" t="s">
        <v>101</v>
      </c>
      <c r="F72" s="310" t="s">
        <v>101</v>
      </c>
      <c r="G72" s="310" t="s">
        <v>101</v>
      </c>
      <c r="H72" s="310" t="s">
        <v>101</v>
      </c>
      <c r="I72" s="310" t="s">
        <v>101</v>
      </c>
      <c r="J72" s="310" t="s">
        <v>159</v>
      </c>
      <c r="K72" s="311" t="s">
        <v>675</v>
      </c>
      <c r="L72" s="310" t="s">
        <v>254</v>
      </c>
      <c r="M72" s="319"/>
      <c r="N72" s="374"/>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17"/>
      <c r="B73" s="308"/>
      <c r="C73" s="83" t="s">
        <v>397</v>
      </c>
      <c r="D73" s="24" t="s">
        <v>254</v>
      </c>
      <c r="E73" s="298"/>
      <c r="F73" s="298"/>
      <c r="G73" s="298"/>
      <c r="H73" s="298"/>
      <c r="I73" s="298"/>
      <c r="J73" s="298"/>
      <c r="K73" s="312"/>
      <c r="L73" s="298"/>
      <c r="M73" s="236"/>
      <c r="N73" s="375"/>
      <c r="R73" s="12"/>
      <c r="S73" s="12"/>
      <c r="T73" s="12"/>
    </row>
    <row r="74" spans="1:22" ht="32.25" customHeight="1" x14ac:dyDescent="0.35">
      <c r="A74" s="317"/>
      <c r="B74" s="308"/>
      <c r="C74" s="83" t="s">
        <v>398</v>
      </c>
      <c r="D74" s="24" t="s">
        <v>250</v>
      </c>
      <c r="E74" s="298"/>
      <c r="F74" s="298"/>
      <c r="G74" s="298"/>
      <c r="H74" s="298"/>
      <c r="I74" s="298"/>
      <c r="J74" s="298"/>
      <c r="K74" s="312"/>
      <c r="L74" s="298"/>
      <c r="M74" s="236"/>
      <c r="N74" s="375"/>
      <c r="R74" s="12"/>
      <c r="S74" s="12"/>
      <c r="T74" s="12"/>
    </row>
    <row r="75" spans="1:22" x14ac:dyDescent="0.35">
      <c r="A75" s="317"/>
      <c r="B75" s="308"/>
      <c r="C75" s="83" t="s">
        <v>399</v>
      </c>
      <c r="D75" s="24" t="s">
        <v>254</v>
      </c>
      <c r="E75" s="298"/>
      <c r="F75" s="298"/>
      <c r="G75" s="298"/>
      <c r="H75" s="298"/>
      <c r="I75" s="298"/>
      <c r="J75" s="298"/>
      <c r="K75" s="312"/>
      <c r="L75" s="298"/>
      <c r="M75" s="236"/>
      <c r="N75" s="375"/>
      <c r="R75" s="12"/>
      <c r="S75" s="12"/>
      <c r="T75" s="12"/>
    </row>
    <row r="76" spans="1:22" ht="26.5" customHeight="1" thickBot="1" x14ac:dyDescent="0.4">
      <c r="A76" s="322"/>
      <c r="B76" s="309"/>
      <c r="C76" s="87" t="s">
        <v>400</v>
      </c>
      <c r="D76" s="88" t="s">
        <v>254</v>
      </c>
      <c r="E76" s="299"/>
      <c r="F76" s="299"/>
      <c r="G76" s="299"/>
      <c r="H76" s="299"/>
      <c r="I76" s="299"/>
      <c r="J76" s="299"/>
      <c r="K76" s="313"/>
      <c r="L76" s="299"/>
      <c r="M76" s="301"/>
      <c r="N76" s="376"/>
      <c r="R76" s="12"/>
      <c r="S76" s="12"/>
      <c r="T76" s="12"/>
    </row>
    <row r="77" spans="1:22" x14ac:dyDescent="0.35">
      <c r="A77" s="323" t="s">
        <v>401</v>
      </c>
      <c r="B77" s="307" t="s">
        <v>128</v>
      </c>
      <c r="C77" s="85" t="s">
        <v>402</v>
      </c>
      <c r="D77" s="79" t="s">
        <v>250</v>
      </c>
      <c r="E77" s="310" t="s">
        <v>101</v>
      </c>
      <c r="F77" s="310" t="s">
        <v>101</v>
      </c>
      <c r="G77" s="310" t="s">
        <v>101</v>
      </c>
      <c r="H77" s="310" t="s">
        <v>101</v>
      </c>
      <c r="I77" s="310" t="s">
        <v>101</v>
      </c>
      <c r="J77" s="310" t="s">
        <v>159</v>
      </c>
      <c r="K77" s="319" t="s">
        <v>675</v>
      </c>
      <c r="L77" s="310" t="s">
        <v>254</v>
      </c>
      <c r="M77" s="319"/>
      <c r="N77" s="374"/>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05"/>
      <c r="B78" s="308"/>
      <c r="C78" s="83" t="s">
        <v>403</v>
      </c>
      <c r="D78" s="3" t="s">
        <v>250</v>
      </c>
      <c r="E78" s="298"/>
      <c r="F78" s="298"/>
      <c r="G78" s="298"/>
      <c r="H78" s="298"/>
      <c r="I78" s="298"/>
      <c r="J78" s="298"/>
      <c r="K78" s="236"/>
      <c r="L78" s="298"/>
      <c r="M78" s="236"/>
      <c r="N78" s="375"/>
      <c r="R78" s="12"/>
      <c r="S78" s="12"/>
      <c r="T78" s="12"/>
    </row>
    <row r="79" spans="1:22" x14ac:dyDescent="0.35">
      <c r="A79" s="305"/>
      <c r="B79" s="308"/>
      <c r="C79" s="83" t="s">
        <v>404</v>
      </c>
      <c r="D79" s="3" t="s">
        <v>254</v>
      </c>
      <c r="E79" s="298"/>
      <c r="F79" s="298"/>
      <c r="G79" s="298"/>
      <c r="H79" s="298"/>
      <c r="I79" s="298"/>
      <c r="J79" s="298"/>
      <c r="K79" s="236"/>
      <c r="L79" s="298"/>
      <c r="M79" s="236"/>
      <c r="N79" s="375"/>
      <c r="R79" s="12"/>
      <c r="S79" s="12"/>
      <c r="T79" s="12"/>
    </row>
    <row r="80" spans="1:22" x14ac:dyDescent="0.35">
      <c r="A80" s="305"/>
      <c r="B80" s="308"/>
      <c r="C80" s="84" t="s">
        <v>405</v>
      </c>
      <c r="D80" s="3" t="s">
        <v>254</v>
      </c>
      <c r="E80" s="298"/>
      <c r="F80" s="298"/>
      <c r="G80" s="298"/>
      <c r="H80" s="298"/>
      <c r="I80" s="298"/>
      <c r="J80" s="298"/>
      <c r="K80" s="236"/>
      <c r="L80" s="298"/>
      <c r="M80" s="236"/>
      <c r="N80" s="375"/>
      <c r="R80" s="12"/>
      <c r="S80" s="12"/>
      <c r="T80" s="12"/>
    </row>
    <row r="81" spans="1:22" ht="29" x14ac:dyDescent="0.35">
      <c r="A81" s="305"/>
      <c r="B81" s="308"/>
      <c r="C81" s="84" t="s">
        <v>406</v>
      </c>
      <c r="D81" s="3" t="s">
        <v>254</v>
      </c>
      <c r="E81" s="298"/>
      <c r="F81" s="298"/>
      <c r="G81" s="298"/>
      <c r="H81" s="298"/>
      <c r="I81" s="298"/>
      <c r="J81" s="298"/>
      <c r="K81" s="236"/>
      <c r="L81" s="298"/>
      <c r="M81" s="236"/>
      <c r="N81" s="375"/>
      <c r="R81" s="12"/>
      <c r="S81" s="12"/>
      <c r="T81" s="12"/>
    </row>
    <row r="82" spans="1:22" ht="29" x14ac:dyDescent="0.35">
      <c r="A82" s="305"/>
      <c r="B82" s="308"/>
      <c r="C82" s="84" t="s">
        <v>407</v>
      </c>
      <c r="D82" s="3" t="s">
        <v>254</v>
      </c>
      <c r="E82" s="298"/>
      <c r="F82" s="298"/>
      <c r="G82" s="298"/>
      <c r="H82" s="298"/>
      <c r="I82" s="298"/>
      <c r="J82" s="298"/>
      <c r="K82" s="236"/>
      <c r="L82" s="298"/>
      <c r="M82" s="236"/>
      <c r="N82" s="375"/>
      <c r="R82" s="12"/>
      <c r="S82" s="12"/>
      <c r="T82" s="12"/>
    </row>
    <row r="83" spans="1:22" ht="15" thickBot="1" x14ac:dyDescent="0.4">
      <c r="A83" s="306"/>
      <c r="B83" s="309"/>
      <c r="C83" s="90" t="s">
        <v>408</v>
      </c>
      <c r="D83" s="80" t="s">
        <v>254</v>
      </c>
      <c r="E83" s="299"/>
      <c r="F83" s="299"/>
      <c r="G83" s="299"/>
      <c r="H83" s="299"/>
      <c r="I83" s="299"/>
      <c r="J83" s="299"/>
      <c r="K83" s="301"/>
      <c r="L83" s="299"/>
      <c r="M83" s="301"/>
      <c r="N83" s="376"/>
      <c r="R83" s="12"/>
      <c r="S83" s="12"/>
      <c r="T83" s="12"/>
    </row>
    <row r="84" spans="1:22" x14ac:dyDescent="0.35">
      <c r="A84" s="323" t="s">
        <v>409</v>
      </c>
      <c r="B84" s="307" t="s">
        <v>129</v>
      </c>
      <c r="C84" s="99" t="s">
        <v>410</v>
      </c>
      <c r="D84" s="79" t="s">
        <v>254</v>
      </c>
      <c r="E84" s="310" t="s">
        <v>101</v>
      </c>
      <c r="F84" s="310" t="s">
        <v>101</v>
      </c>
      <c r="G84" s="310" t="s">
        <v>101</v>
      </c>
      <c r="H84" s="310" t="s">
        <v>101</v>
      </c>
      <c r="I84" s="310" t="s">
        <v>101</v>
      </c>
      <c r="J84" s="310" t="s">
        <v>159</v>
      </c>
      <c r="K84" s="319" t="s">
        <v>675</v>
      </c>
      <c r="L84" s="310" t="s">
        <v>254</v>
      </c>
      <c r="M84" s="319"/>
      <c r="N84" s="374"/>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3" t="s">
        <v>254</v>
      </c>
      <c r="E85" s="298"/>
      <c r="F85" s="298"/>
      <c r="G85" s="298"/>
      <c r="H85" s="298"/>
      <c r="I85" s="298"/>
      <c r="J85" s="298"/>
      <c r="K85" s="236"/>
      <c r="L85" s="298"/>
      <c r="M85" s="236"/>
      <c r="N85" s="375"/>
      <c r="R85" s="12"/>
      <c r="S85" s="12"/>
      <c r="T85" s="12"/>
    </row>
    <row r="86" spans="1:22" x14ac:dyDescent="0.35">
      <c r="A86" s="305"/>
      <c r="B86" s="308"/>
      <c r="C86" s="84" t="s">
        <v>412</v>
      </c>
      <c r="D86" s="3" t="s">
        <v>254</v>
      </c>
      <c r="E86" s="298"/>
      <c r="F86" s="298"/>
      <c r="G86" s="298"/>
      <c r="H86" s="298"/>
      <c r="I86" s="298"/>
      <c r="J86" s="298"/>
      <c r="K86" s="236"/>
      <c r="L86" s="298"/>
      <c r="M86" s="236"/>
      <c r="N86" s="375"/>
      <c r="R86" s="12"/>
      <c r="S86" s="12"/>
      <c r="T86" s="12"/>
    </row>
    <row r="87" spans="1:22" ht="15" thickBot="1" x14ac:dyDescent="0.4">
      <c r="A87" s="306"/>
      <c r="B87" s="309"/>
      <c r="C87" s="87" t="s">
        <v>413</v>
      </c>
      <c r="D87" s="80" t="s">
        <v>254</v>
      </c>
      <c r="E87" s="299"/>
      <c r="F87" s="299"/>
      <c r="G87" s="299"/>
      <c r="H87" s="299"/>
      <c r="I87" s="299"/>
      <c r="J87" s="299"/>
      <c r="K87" s="301"/>
      <c r="L87" s="299"/>
      <c r="M87" s="301"/>
      <c r="N87" s="376"/>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88" t="str">
        <f>R8&amp;R18&amp;R20&amp;R28&amp;R36&amp;R42&amp;R47&amp;R48&amp;R49&amp;R54&amp;R57&amp;R65&amp;R72&amp;R77&amp;R84&amp;R87</f>
        <v xml:space="preserve">IIA5: Alternative 3 will provide a total of 2300 dwellings for older people over the local plan period, ensuring the need for such accommodation is met alongside staff accommodation, and affordable dwellings. Designs will also need to provide wheelchair accessibility in at least 10% of dwellings, rising to 100% of habitable rooms in care homes. However, there is some uncertainty regarding the total need of this type of accommodation over the plan period, which could lead to surplus provision. This could make it harder to meet needs for other types of accommodation, such as family sized dwellings. Therefore, an uncertain effect has been recorded. 
</v>
      </c>
      <c r="B90" s="389"/>
      <c r="C90" s="389"/>
      <c r="D90" s="389"/>
      <c r="E90" s="389"/>
      <c r="F90" s="389"/>
      <c r="G90" s="389"/>
      <c r="H90" s="389"/>
      <c r="I90" s="389"/>
      <c r="J90" s="389"/>
      <c r="K90" s="389"/>
      <c r="L90" s="389"/>
      <c r="M90" s="389"/>
      <c r="N90" s="39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88" t="str">
        <f>S8&amp;S18&amp;S20&amp;S28&amp;S36&amp;S42&amp;S47&amp;S48&amp;S49&amp;S54&amp;S57&amp;S65&amp;S72&amp;S77&amp;S84&amp;S87</f>
        <v xml:space="preserve">              </v>
      </c>
      <c r="B92" s="389"/>
      <c r="C92" s="389"/>
      <c r="D92" s="389"/>
      <c r="E92" s="389"/>
      <c r="F92" s="389"/>
      <c r="G92" s="389"/>
      <c r="H92" s="389"/>
      <c r="I92" s="389"/>
      <c r="J92" s="389"/>
      <c r="K92" s="389"/>
      <c r="L92" s="389"/>
      <c r="M92" s="389"/>
      <c r="N92" s="39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391"/>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85" t="str">
        <f>U8&amp;U18&amp;U20&amp;U28&amp;U36&amp;U42&amp;U47&amp;U49&amp;U54&amp;U57&amp;U65&amp;U72&amp;U77&amp;U84</f>
        <v/>
      </c>
      <c r="B96" s="386"/>
      <c r="C96" s="386"/>
      <c r="D96" s="386"/>
      <c r="E96" s="386"/>
      <c r="F96" s="386"/>
      <c r="G96" s="386"/>
      <c r="H96" s="386"/>
      <c r="I96" s="386"/>
      <c r="J96" s="386"/>
      <c r="K96" s="386"/>
      <c r="L96" s="386"/>
      <c r="M96" s="386"/>
      <c r="N96" s="387"/>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85" t="str">
        <f>V8&amp;V18&amp;V20&amp;V28&amp;V36&amp;V42&amp;V47&amp;V49&amp;V54&amp;V57&amp;V65&amp;V72&amp;V77&amp;V84</f>
        <v xml:space="preserve">IIA6:The inclusion of wording within this policy to ensure existing or increase accessibility to public transport for older people could help to further the positive effect identified. 
</v>
      </c>
      <c r="B98" s="386"/>
      <c r="C98" s="386"/>
      <c r="D98" s="386"/>
      <c r="E98" s="386"/>
      <c r="F98" s="386"/>
      <c r="G98" s="386"/>
      <c r="H98" s="386"/>
      <c r="I98" s="386"/>
      <c r="J98" s="386"/>
      <c r="K98" s="386"/>
      <c r="L98" s="386"/>
      <c r="M98" s="386"/>
      <c r="N98" s="387"/>
    </row>
  </sheetData>
  <sheetProtection algorithmName="SHA-512" hashValue="X6DgyFdV5jCmx2aLYWJ2k0ljSUcoreDWHojvdp8ygIBG68K3Dn/gqHbTnUE1KPTvHKe9BpWBCo9Uf+bEGaIYyA==" saltValue="lQhAURUnTtg1hAgPksZxxA=="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2979" priority="3">
      <formula>$D50="No"</formula>
    </cfRule>
  </conditionalFormatting>
  <conditionalFormatting sqref="C8:D87">
    <cfRule type="expression" dxfId="2978" priority="1">
      <formula>$D8="No"</formula>
    </cfRule>
  </conditionalFormatting>
  <conditionalFormatting sqref="J8 J18 J28 J49 J57 J65 J72 J77 J84">
    <cfRule type="cellIs" dxfId="2977" priority="35" operator="equal">
      <formula>"Significant Negative"</formula>
    </cfRule>
    <cfRule type="cellIs" dxfId="2976" priority="36" operator="equal">
      <formula>"Minor Negative"</formula>
    </cfRule>
    <cfRule type="cellIs" dxfId="2975" priority="37" operator="equal">
      <formula>"Uncertain"</formula>
    </cfRule>
    <cfRule type="cellIs" dxfId="2974" priority="38" operator="equal">
      <formula>"Neutral"</formula>
    </cfRule>
    <cfRule type="cellIs" dxfId="2973" priority="39" operator="equal">
      <formula>"Minor Positive"</formula>
    </cfRule>
    <cfRule type="cellIs" dxfId="2972" priority="40" operator="equal">
      <formula>"Significant Positive"</formula>
    </cfRule>
  </conditionalFormatting>
  <conditionalFormatting sqref="J20">
    <cfRule type="cellIs" dxfId="2971" priority="28" operator="equal">
      <formula>"Significant Positive"</formula>
    </cfRule>
    <cfRule type="cellIs" dxfId="2970" priority="23" operator="equal">
      <formula>"Significant Negative"</formula>
    </cfRule>
    <cfRule type="cellIs" dxfId="2969" priority="24" operator="equal">
      <formula>"Minor Negative"</formula>
    </cfRule>
    <cfRule type="cellIs" dxfId="2968" priority="25" operator="equal">
      <formula>"Uncertain"</formula>
    </cfRule>
    <cfRule type="cellIs" dxfId="2967" priority="26" operator="equal">
      <formula>"Neutral"</formula>
    </cfRule>
    <cfRule type="cellIs" dxfId="2966" priority="27" operator="equal">
      <formula>"Minor Positive"</formula>
    </cfRule>
  </conditionalFormatting>
  <conditionalFormatting sqref="J36">
    <cfRule type="cellIs" dxfId="2965" priority="17" operator="equal">
      <formula>"Significant Negative"</formula>
    </cfRule>
    <cfRule type="cellIs" dxfId="2964" priority="18" operator="equal">
      <formula>"Minor Negative"</formula>
    </cfRule>
    <cfRule type="cellIs" dxfId="2963" priority="19" operator="equal">
      <formula>"Uncertain"</formula>
    </cfRule>
    <cfRule type="cellIs" dxfId="2962" priority="20" operator="equal">
      <formula>"Neutral"</formula>
    </cfRule>
    <cfRule type="cellIs" dxfId="2961" priority="21" operator="equal">
      <formula>"Minor Positive"</formula>
    </cfRule>
    <cfRule type="cellIs" dxfId="2960" priority="22" operator="equal">
      <formula>"Significant Positive"</formula>
    </cfRule>
  </conditionalFormatting>
  <conditionalFormatting sqref="J42">
    <cfRule type="cellIs" dxfId="2959" priority="11" operator="equal">
      <formula>"Significant Negative"</formula>
    </cfRule>
    <cfRule type="cellIs" dxfId="2958" priority="12" operator="equal">
      <formula>"Minor Negative"</formula>
    </cfRule>
    <cfRule type="cellIs" dxfId="2957" priority="13" operator="equal">
      <formula>"Uncertain"</formula>
    </cfRule>
    <cfRule type="cellIs" dxfId="2956" priority="14" operator="equal">
      <formula>"Neutral"</formula>
    </cfRule>
    <cfRule type="cellIs" dxfId="2955" priority="15" operator="equal">
      <formula>"Minor Positive"</formula>
    </cfRule>
    <cfRule type="cellIs" dxfId="2954" priority="16" operator="equal">
      <formula>"Significant Positive"</formula>
    </cfRule>
  </conditionalFormatting>
  <conditionalFormatting sqref="J47">
    <cfRule type="cellIs" dxfId="2953" priority="29" operator="equal">
      <formula>"Significant Negative"</formula>
    </cfRule>
    <cfRule type="cellIs" dxfId="2952" priority="30" operator="equal">
      <formula>"Minor Negative"</formula>
    </cfRule>
    <cfRule type="cellIs" dxfId="2951" priority="31" operator="equal">
      <formula>"Uncertain"</formula>
    </cfRule>
    <cfRule type="cellIs" dxfId="2950" priority="32" operator="equal">
      <formula>"Neutral"</formula>
    </cfRule>
    <cfRule type="cellIs" dxfId="2949" priority="33" operator="equal">
      <formula>"Minor Positive"</formula>
    </cfRule>
    <cfRule type="cellIs" dxfId="2948" priority="34" operator="equal">
      <formula>"Significant Positive"</formula>
    </cfRule>
  </conditionalFormatting>
  <conditionalFormatting sqref="J54">
    <cfRule type="cellIs" dxfId="2947" priority="5" operator="equal">
      <formula>"Significant Negative"</formula>
    </cfRule>
    <cfRule type="cellIs" dxfId="2946" priority="6" operator="equal">
      <formula>"Minor Negative"</formula>
    </cfRule>
    <cfRule type="cellIs" dxfId="2945" priority="7" operator="equal">
      <formula>"Uncertain"</formula>
    </cfRule>
    <cfRule type="cellIs" dxfId="2944" priority="8" operator="equal">
      <formula>"Neutral"</formula>
    </cfRule>
    <cfRule type="cellIs" dxfId="2943" priority="9" operator="equal">
      <formula>"Minor Positive"</formula>
    </cfRule>
    <cfRule type="cellIs" dxfId="2942" priority="10" operator="equal">
      <formula>"Significant Positive"</formula>
    </cfRule>
  </conditionalFormatting>
  <pageMargins left="0.7" right="0.7" top="0.75" bottom="0.75" header="0.3" footer="0.3"/>
  <pageSetup orientation="portrait" horizontalDpi="4294967293" verticalDpi="4294967293"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B1839-6D0A-45F4-B455-4F2BCAC75B38}">
  <sheetPr codeName="Sheet142">
    <tabColor theme="4" tint="0.79998168889431442"/>
  </sheetPr>
  <dimension ref="A1:V98"/>
  <sheetViews>
    <sheetView zoomScale="60" zoomScaleNormal="60" workbookViewId="0">
      <pane xSplit="4" ySplit="7" topLeftCell="J17" activePane="bottomRight" state="frozen"/>
      <selection pane="topRight" activeCell="D33" sqref="D33"/>
      <selection pane="bottomLeft" activeCell="D33" sqref="D33"/>
      <selection pane="bottomRight" activeCell="D33" sqref="D33"/>
    </sheetView>
  </sheetViews>
  <sheetFormatPr defaultColWidth="8.54296875" defaultRowHeight="14.5" x14ac:dyDescent="0.35"/>
  <cols>
    <col min="1" max="1" width="28" customWidth="1"/>
    <col min="2" max="2" width="5.81640625" hidden="1" customWidth="1"/>
    <col min="3" max="3" width="103.81640625" customWidth="1"/>
    <col min="4" max="4" width="36.1796875" bestFit="1"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905</v>
      </c>
      <c r="D1" s="263"/>
      <c r="E1" s="263"/>
      <c r="F1" s="264"/>
      <c r="G1" s="16"/>
      <c r="I1" s="7"/>
      <c r="J1" s="7"/>
      <c r="K1" s="7"/>
    </row>
    <row r="2" spans="1:22" x14ac:dyDescent="0.35">
      <c r="A2" s="74" t="s">
        <v>29</v>
      </c>
      <c r="B2" s="9"/>
      <c r="C2" s="263" t="s">
        <v>658</v>
      </c>
      <c r="D2" s="263"/>
      <c r="E2" s="263"/>
      <c r="F2" s="264"/>
      <c r="I2" s="8"/>
      <c r="J2" s="8"/>
      <c r="K2" s="8"/>
    </row>
    <row r="3" spans="1:22" x14ac:dyDescent="0.35">
      <c r="A3" s="75" t="s">
        <v>30</v>
      </c>
      <c r="B3" s="4"/>
      <c r="C3" s="263" t="s">
        <v>906</v>
      </c>
      <c r="D3" s="263"/>
      <c r="E3" s="263"/>
      <c r="F3" s="264"/>
      <c r="I3" s="8"/>
      <c r="J3" s="8"/>
      <c r="K3" s="8"/>
    </row>
    <row r="4" spans="1:22" ht="17.25" customHeight="1" x14ac:dyDescent="0.35">
      <c r="A4" s="75" t="s">
        <v>31</v>
      </c>
      <c r="B4" s="17"/>
      <c r="C4" s="229" t="s">
        <v>530</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47"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675</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c r="F10" s="326"/>
      <c r="G10" s="326"/>
      <c r="H10" s="326"/>
      <c r="I10" s="326"/>
      <c r="J10" s="298"/>
      <c r="K10" s="236"/>
      <c r="L10" s="298"/>
      <c r="M10" s="298"/>
      <c r="N10" s="340"/>
      <c r="R10" s="12"/>
      <c r="S10" s="12"/>
      <c r="T10" s="12"/>
    </row>
    <row r="11" spans="1:22" x14ac:dyDescent="0.35">
      <c r="A11" s="317"/>
      <c r="B11" s="328"/>
      <c r="C11" s="24" t="s">
        <v>324</v>
      </c>
      <c r="D11" s="24" t="s">
        <v>254</v>
      </c>
      <c r="E11" s="326"/>
      <c r="F11" s="326"/>
      <c r="G11" s="326"/>
      <c r="H11" s="326"/>
      <c r="I11" s="326"/>
      <c r="J11" s="298"/>
      <c r="K11" s="236"/>
      <c r="L11" s="298"/>
      <c r="M11" s="298"/>
      <c r="N11" s="340"/>
      <c r="R11" s="12"/>
      <c r="S11" s="12"/>
      <c r="T11" s="12"/>
    </row>
    <row r="12" spans="1:22" x14ac:dyDescent="0.35">
      <c r="A12" s="317"/>
      <c r="B12" s="328"/>
      <c r="C12" s="24" t="s">
        <v>325</v>
      </c>
      <c r="D12" s="24" t="s">
        <v>254</v>
      </c>
      <c r="E12" s="326"/>
      <c r="F12" s="326"/>
      <c r="G12" s="326"/>
      <c r="H12" s="326"/>
      <c r="I12" s="326"/>
      <c r="J12" s="298"/>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ht="29" x14ac:dyDescent="0.35">
      <c r="A14" s="317"/>
      <c r="B14" s="328"/>
      <c r="C14" s="24" t="s">
        <v>327</v>
      </c>
      <c r="D14" s="24" t="s">
        <v>254</v>
      </c>
      <c r="E14" s="326"/>
      <c r="F14" s="326"/>
      <c r="G14" s="326"/>
      <c r="H14" s="326"/>
      <c r="I14" s="326"/>
      <c r="J14" s="298"/>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254</v>
      </c>
      <c r="E16" s="326"/>
      <c r="F16" s="326"/>
      <c r="G16" s="326"/>
      <c r="H16" s="326"/>
      <c r="I16" s="326"/>
      <c r="J16" s="298"/>
      <c r="K16" s="236"/>
      <c r="L16" s="298"/>
      <c r="M16" s="298"/>
      <c r="N16" s="340"/>
      <c r="R16" s="12"/>
      <c r="S16" s="12"/>
      <c r="T16" s="12"/>
    </row>
    <row r="17" spans="1:22" ht="15" thickBot="1" x14ac:dyDescent="0.4">
      <c r="A17" s="322"/>
      <c r="B17" s="396"/>
      <c r="C17" s="88" t="s">
        <v>330</v>
      </c>
      <c r="D17" s="88" t="s">
        <v>254</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675</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254</v>
      </c>
      <c r="E19" s="299"/>
      <c r="F19" s="299"/>
      <c r="G19" s="299"/>
      <c r="H19" s="299"/>
      <c r="I19" s="299"/>
      <c r="J19" s="299"/>
      <c r="K19" s="301"/>
      <c r="L19" s="299"/>
      <c r="M19" s="299"/>
      <c r="N19" s="380"/>
      <c r="R19" s="12"/>
      <c r="S19" s="12"/>
      <c r="T19" s="12"/>
    </row>
    <row r="20" spans="1:22" ht="72.5" x14ac:dyDescent="0.35">
      <c r="A20" s="316" t="s">
        <v>334</v>
      </c>
      <c r="B20" s="307" t="s">
        <v>118</v>
      </c>
      <c r="C20" s="79" t="s">
        <v>335</v>
      </c>
      <c r="D20" s="86" t="s">
        <v>250</v>
      </c>
      <c r="E20" s="310" t="s">
        <v>418</v>
      </c>
      <c r="F20" s="310" t="s">
        <v>441</v>
      </c>
      <c r="G20" s="310" t="s">
        <v>519</v>
      </c>
      <c r="H20" s="310" t="s">
        <v>477</v>
      </c>
      <c r="I20" s="310" t="s">
        <v>436</v>
      </c>
      <c r="J20" s="310" t="s">
        <v>502</v>
      </c>
      <c r="K20" s="319" t="s">
        <v>907</v>
      </c>
      <c r="L20" s="310" t="s">
        <v>254</v>
      </c>
      <c r="M20" s="310"/>
      <c r="N20" s="379"/>
      <c r="R20" s="12" t="str">
        <f>IF(OR(J20='Drop downs'!$G$7,J20='Drop downs'!$G$5), B20&amp;": "&amp;K20&amp;CHAR(10),"")</f>
        <v/>
      </c>
      <c r="S20" s="12" t="str">
        <f>IF(J20='Drop downs'!$G$2,B20&amp;": "&amp;K20&amp;"
"," ")</f>
        <v xml:space="preserve">IIA3: Policy HO7 sets out that new provision of sheltered and supported accommodation should be located within close proximity to shops, services and facilities which future residents may require, as well as public transport. It also makes provision for the conversion of existing dwellings to be the right size and type for the intended user, such as by adapting homes for those with specific needs. These measures should help to ensure that future residents with disabilities and other needs are able to locate suitable housing within the Borough.
</v>
      </c>
      <c r="T20" s="12" t="str">
        <f>IF(E20='Drop downs'!$B$6,B20&amp;": "&amp;K20&amp;"","")</f>
        <v/>
      </c>
      <c r="U20" t="str">
        <f>IF(M20&gt;0,B20&amp;":"&amp;M20&amp;"
","")</f>
        <v/>
      </c>
      <c r="V20" t="str">
        <f>IF(N20&gt;0,B20&amp;":"&amp;N20&amp;"
","")</f>
        <v/>
      </c>
    </row>
    <row r="21" spans="1:22" x14ac:dyDescent="0.35">
      <c r="A21" s="317"/>
      <c r="B21" s="308"/>
      <c r="C21" s="3" t="s">
        <v>336</v>
      </c>
      <c r="D21" s="24" t="s">
        <v>254</v>
      </c>
      <c r="E21" s="298"/>
      <c r="F21" s="298"/>
      <c r="G21" s="298"/>
      <c r="H21" s="298"/>
      <c r="I21" s="298"/>
      <c r="J21" s="298"/>
      <c r="K21" s="236"/>
      <c r="L21" s="298"/>
      <c r="M21" s="298"/>
      <c r="N21" s="381"/>
      <c r="R21" s="12"/>
      <c r="S21" s="12"/>
      <c r="T21" s="12"/>
    </row>
    <row r="22" spans="1:22" ht="14.5" customHeight="1" x14ac:dyDescent="0.35">
      <c r="A22" s="317"/>
      <c r="B22" s="308"/>
      <c r="C22" s="3" t="s">
        <v>337</v>
      </c>
      <c r="D22" s="24" t="s">
        <v>254</v>
      </c>
      <c r="E22" s="298"/>
      <c r="F22" s="298"/>
      <c r="G22" s="298"/>
      <c r="H22" s="298"/>
      <c r="I22" s="298"/>
      <c r="J22" s="298"/>
      <c r="K22" s="236"/>
      <c r="L22" s="298"/>
      <c r="M22" s="298"/>
      <c r="N22" s="381"/>
      <c r="R22" s="12"/>
      <c r="S22" s="12"/>
      <c r="T22" s="12"/>
    </row>
    <row r="23" spans="1:22" x14ac:dyDescent="0.35">
      <c r="A23" s="317"/>
      <c r="B23" s="308"/>
      <c r="C23" s="3" t="s">
        <v>338</v>
      </c>
      <c r="D23" s="24" t="s">
        <v>254</v>
      </c>
      <c r="E23" s="298"/>
      <c r="F23" s="298"/>
      <c r="G23" s="298"/>
      <c r="H23" s="298"/>
      <c r="I23" s="298"/>
      <c r="J23" s="298"/>
      <c r="K23" s="236"/>
      <c r="L23" s="298"/>
      <c r="M23" s="298"/>
      <c r="N23" s="381"/>
      <c r="R23" s="12"/>
      <c r="S23" s="12"/>
      <c r="T23" s="12"/>
    </row>
    <row r="24" spans="1:22" ht="14.5" customHeight="1" x14ac:dyDescent="0.35">
      <c r="A24" s="317"/>
      <c r="B24" s="308"/>
      <c r="C24" s="3" t="s">
        <v>339</v>
      </c>
      <c r="D24" s="24" t="s">
        <v>254</v>
      </c>
      <c r="E24" s="298"/>
      <c r="F24" s="298"/>
      <c r="G24" s="298"/>
      <c r="H24" s="298"/>
      <c r="I24" s="298"/>
      <c r="J24" s="298"/>
      <c r="K24" s="236"/>
      <c r="L24" s="298"/>
      <c r="M24" s="298"/>
      <c r="N24" s="381"/>
      <c r="R24" s="12"/>
      <c r="S24" s="12"/>
      <c r="T24" s="12"/>
    </row>
    <row r="25" spans="1:22" ht="29" x14ac:dyDescent="0.35">
      <c r="A25" s="317"/>
      <c r="B25" s="308"/>
      <c r="C25" s="3" t="s">
        <v>340</v>
      </c>
      <c r="D25" s="24" t="s">
        <v>250</v>
      </c>
      <c r="E25" s="298"/>
      <c r="F25" s="298"/>
      <c r="G25" s="298"/>
      <c r="H25" s="298"/>
      <c r="I25" s="298"/>
      <c r="J25" s="298"/>
      <c r="K25" s="236"/>
      <c r="L25" s="298"/>
      <c r="M25" s="298"/>
      <c r="N25" s="381"/>
      <c r="R25" s="12"/>
      <c r="S25" s="12"/>
      <c r="T25" s="12"/>
    </row>
    <row r="26" spans="1:22" ht="14.5" customHeight="1" x14ac:dyDescent="0.35">
      <c r="A26" s="317"/>
      <c r="B26" s="308"/>
      <c r="C26" s="3" t="s">
        <v>341</v>
      </c>
      <c r="D26" s="24" t="s">
        <v>250</v>
      </c>
      <c r="E26" s="298"/>
      <c r="F26" s="298"/>
      <c r="G26" s="298"/>
      <c r="H26" s="298"/>
      <c r="I26" s="298"/>
      <c r="J26" s="298"/>
      <c r="K26" s="236"/>
      <c r="L26" s="298"/>
      <c r="M26" s="298"/>
      <c r="N26" s="381"/>
      <c r="R26" s="12"/>
      <c r="S26" s="12"/>
      <c r="T26" s="12"/>
    </row>
    <row r="27" spans="1:22" ht="29.5" thickBot="1" x14ac:dyDescent="0.4">
      <c r="A27" s="322"/>
      <c r="B27" s="309"/>
      <c r="C27" s="80" t="s">
        <v>342</v>
      </c>
      <c r="D27" s="88" t="s">
        <v>250</v>
      </c>
      <c r="E27" s="299"/>
      <c r="F27" s="299"/>
      <c r="G27" s="299"/>
      <c r="H27" s="299"/>
      <c r="I27" s="299"/>
      <c r="J27" s="299"/>
      <c r="K27" s="301"/>
      <c r="L27" s="299"/>
      <c r="M27" s="299"/>
      <c r="N27" s="380"/>
      <c r="R27" s="12"/>
      <c r="S27" s="12"/>
      <c r="T27" s="12"/>
    </row>
    <row r="28" spans="1:22" ht="29" x14ac:dyDescent="0.35">
      <c r="A28" s="316" t="s">
        <v>343</v>
      </c>
      <c r="B28" s="307" t="s">
        <v>119</v>
      </c>
      <c r="C28" s="85" t="s">
        <v>344</v>
      </c>
      <c r="D28" s="79" t="s">
        <v>254</v>
      </c>
      <c r="E28" s="310" t="s">
        <v>418</v>
      </c>
      <c r="F28" s="310" t="s">
        <v>441</v>
      </c>
      <c r="G28" s="310" t="s">
        <v>519</v>
      </c>
      <c r="H28" s="310" t="s">
        <v>477</v>
      </c>
      <c r="I28" s="310" t="s">
        <v>436</v>
      </c>
      <c r="J28" s="310" t="s">
        <v>157</v>
      </c>
      <c r="K28" s="319" t="s">
        <v>908</v>
      </c>
      <c r="L28" s="310" t="s">
        <v>254</v>
      </c>
      <c r="M28" s="310"/>
      <c r="N28" s="374" t="s">
        <v>909</v>
      </c>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xml:space="preserve">IIA4:The inclusion of a criterion which requires developers to consult with the council and local charities, as well as protected groups for whom the housing is intended, on the design of future sheltered and supported housing could help to maximise the potential positive effect identified. 
</v>
      </c>
    </row>
    <row r="29" spans="1:22" ht="29" x14ac:dyDescent="0.35">
      <c r="A29" s="317"/>
      <c r="B29" s="308"/>
      <c r="C29" s="83" t="s">
        <v>345</v>
      </c>
      <c r="D29" s="3" t="s">
        <v>250</v>
      </c>
      <c r="E29" s="298"/>
      <c r="F29" s="298"/>
      <c r="G29" s="298"/>
      <c r="H29" s="298"/>
      <c r="I29" s="298"/>
      <c r="J29" s="298"/>
      <c r="K29" s="236"/>
      <c r="L29" s="298"/>
      <c r="M29" s="298"/>
      <c r="N29" s="375"/>
      <c r="R29" s="12"/>
      <c r="S29" s="12"/>
      <c r="T29" s="12"/>
    </row>
    <row r="30" spans="1:22" x14ac:dyDescent="0.35">
      <c r="A30" s="317"/>
      <c r="B30" s="308"/>
      <c r="C30" s="83" t="s">
        <v>346</v>
      </c>
      <c r="D30" s="3" t="s">
        <v>254</v>
      </c>
      <c r="E30" s="298"/>
      <c r="F30" s="298"/>
      <c r="G30" s="298"/>
      <c r="H30" s="298"/>
      <c r="I30" s="298"/>
      <c r="J30" s="298"/>
      <c r="K30" s="236"/>
      <c r="L30" s="298"/>
      <c r="M30" s="298"/>
      <c r="N30" s="375"/>
      <c r="R30" s="12"/>
      <c r="S30" s="12"/>
      <c r="T30" s="12"/>
    </row>
    <row r="31" spans="1:22" ht="30" customHeight="1" x14ac:dyDescent="0.35">
      <c r="A31" s="317"/>
      <c r="B31" s="308"/>
      <c r="C31" s="83" t="s">
        <v>347</v>
      </c>
      <c r="D31" s="3" t="s">
        <v>254</v>
      </c>
      <c r="E31" s="298"/>
      <c r="F31" s="298"/>
      <c r="G31" s="298"/>
      <c r="H31" s="298"/>
      <c r="I31" s="298"/>
      <c r="J31" s="298"/>
      <c r="K31" s="236"/>
      <c r="L31" s="298"/>
      <c r="M31" s="298"/>
      <c r="N31" s="375"/>
      <c r="R31" s="12"/>
      <c r="S31" s="12"/>
      <c r="T31" s="12"/>
    </row>
    <row r="32" spans="1:22" x14ac:dyDescent="0.35">
      <c r="A32" s="317"/>
      <c r="B32" s="308"/>
      <c r="C32" s="83" t="s">
        <v>348</v>
      </c>
      <c r="D32" s="3" t="s">
        <v>250</v>
      </c>
      <c r="E32" s="298"/>
      <c r="F32" s="298"/>
      <c r="G32" s="298"/>
      <c r="H32" s="298"/>
      <c r="I32" s="298"/>
      <c r="J32" s="298"/>
      <c r="K32" s="236"/>
      <c r="L32" s="298"/>
      <c r="M32" s="298"/>
      <c r="N32" s="375"/>
      <c r="R32" s="12"/>
      <c r="S32" s="12"/>
      <c r="T32" s="12"/>
    </row>
    <row r="33" spans="1:22" x14ac:dyDescent="0.35">
      <c r="A33" s="317"/>
      <c r="B33" s="308"/>
      <c r="C33" s="83" t="s">
        <v>349</v>
      </c>
      <c r="D33" s="3" t="s">
        <v>254</v>
      </c>
      <c r="E33" s="298"/>
      <c r="F33" s="298"/>
      <c r="G33" s="298"/>
      <c r="H33" s="298"/>
      <c r="I33" s="298"/>
      <c r="J33" s="298"/>
      <c r="K33" s="236"/>
      <c r="L33" s="298"/>
      <c r="M33" s="298"/>
      <c r="N33" s="375"/>
      <c r="R33" s="12"/>
      <c r="S33" s="12"/>
      <c r="T33" s="12"/>
    </row>
    <row r="34" spans="1:22" x14ac:dyDescent="0.35">
      <c r="A34" s="317"/>
      <c r="B34" s="308"/>
      <c r="C34" s="83" t="s">
        <v>350</v>
      </c>
      <c r="D34" s="3" t="s">
        <v>254</v>
      </c>
      <c r="E34" s="298"/>
      <c r="F34" s="298"/>
      <c r="G34" s="298"/>
      <c r="H34" s="298"/>
      <c r="I34" s="298"/>
      <c r="J34" s="298"/>
      <c r="K34" s="236"/>
      <c r="L34" s="298"/>
      <c r="M34" s="298"/>
      <c r="N34" s="375"/>
      <c r="R34" s="12"/>
      <c r="S34" s="12"/>
      <c r="T34" s="12"/>
    </row>
    <row r="35" spans="1:22" ht="15" thickBot="1" x14ac:dyDescent="0.4">
      <c r="A35" s="322"/>
      <c r="B35" s="309"/>
      <c r="C35" s="93" t="s">
        <v>351</v>
      </c>
      <c r="D35" s="80" t="s">
        <v>254</v>
      </c>
      <c r="E35" s="299"/>
      <c r="F35" s="299"/>
      <c r="G35" s="299"/>
      <c r="H35" s="299"/>
      <c r="I35" s="299"/>
      <c r="J35" s="299"/>
      <c r="K35" s="301"/>
      <c r="L35" s="299"/>
      <c r="M35" s="299"/>
      <c r="N35" s="376"/>
      <c r="R35" s="12"/>
      <c r="S35" s="12"/>
      <c r="T35" s="12"/>
    </row>
    <row r="36" spans="1:22" x14ac:dyDescent="0.35">
      <c r="A36" s="316" t="s">
        <v>352</v>
      </c>
      <c r="B36" s="307" t="s">
        <v>120</v>
      </c>
      <c r="C36" s="79" t="s">
        <v>353</v>
      </c>
      <c r="D36" s="79" t="s">
        <v>250</v>
      </c>
      <c r="E36" s="310" t="s">
        <v>418</v>
      </c>
      <c r="F36" s="310" t="s">
        <v>441</v>
      </c>
      <c r="G36" s="310" t="s">
        <v>519</v>
      </c>
      <c r="H36" s="310" t="s">
        <v>421</v>
      </c>
      <c r="I36" s="310" t="s">
        <v>436</v>
      </c>
      <c r="J36" s="310" t="s">
        <v>157</v>
      </c>
      <c r="K36" s="319" t="s">
        <v>910</v>
      </c>
      <c r="L36" s="310" t="s">
        <v>254</v>
      </c>
      <c r="M36" s="319"/>
      <c r="N36" s="374" t="s">
        <v>909</v>
      </c>
      <c r="R36" s="12" t="str">
        <f>IF(OR(J36='Drop downs'!$G$7,J36='Drop downs'!$G$5), B36&amp;": "&amp;K36&amp;CHAR(10),"")</f>
        <v/>
      </c>
      <c r="S36" s="12" t="str">
        <f>IF(J36='Drop downs'!$G$2,B36&amp;": "&amp;K36&amp;"
"," ")</f>
        <v xml:space="preserve"> </v>
      </c>
      <c r="T36" s="12" t="str">
        <f>IF(E36='Drop downs'!$B$6,B36&amp;": "&amp;K36&amp;"","")</f>
        <v/>
      </c>
      <c r="U36" t="str">
        <f>IF(M36&gt;0,B36&amp;":"&amp;M36&amp;"
","")</f>
        <v/>
      </c>
      <c r="V36" t="str">
        <f>IF(N36&gt;0,B36&amp;":"&amp;N36&amp;"
","")</f>
        <v xml:space="preserve">IIA5:The inclusion of a criterion which requires developers to consult with the council and local charities, as well as protected groups for whom the housing is intended, on the design of future sheltered and supported housing could help to maximise the potential positive effect identified. 
</v>
      </c>
    </row>
    <row r="37" spans="1:22" ht="29" x14ac:dyDescent="0.35">
      <c r="A37" s="317"/>
      <c r="B37" s="308"/>
      <c r="C37" s="3" t="s">
        <v>354</v>
      </c>
      <c r="D37" s="3" t="s">
        <v>250</v>
      </c>
      <c r="E37" s="298"/>
      <c r="F37" s="298"/>
      <c r="G37" s="298"/>
      <c r="H37" s="298"/>
      <c r="I37" s="298"/>
      <c r="J37" s="298"/>
      <c r="K37" s="236"/>
      <c r="L37" s="298"/>
      <c r="M37" s="236"/>
      <c r="N37" s="375"/>
      <c r="R37" s="12"/>
      <c r="S37" s="12"/>
      <c r="T37" s="12"/>
    </row>
    <row r="38" spans="1:22" x14ac:dyDescent="0.35">
      <c r="A38" s="317"/>
      <c r="B38" s="308"/>
      <c r="C38" s="3" t="s">
        <v>355</v>
      </c>
      <c r="D38" s="3" t="s">
        <v>254</v>
      </c>
      <c r="E38" s="298"/>
      <c r="F38" s="298"/>
      <c r="G38" s="298"/>
      <c r="H38" s="298"/>
      <c r="I38" s="298"/>
      <c r="J38" s="298"/>
      <c r="K38" s="236"/>
      <c r="L38" s="298"/>
      <c r="M38" s="236"/>
      <c r="N38" s="375"/>
      <c r="R38" s="12"/>
      <c r="S38" s="12"/>
      <c r="T38" s="12"/>
    </row>
    <row r="39" spans="1:22" ht="29" x14ac:dyDescent="0.35">
      <c r="A39" s="317"/>
      <c r="B39" s="308"/>
      <c r="C39" s="3" t="s">
        <v>356</v>
      </c>
      <c r="D39" s="3" t="s">
        <v>254</v>
      </c>
      <c r="E39" s="298"/>
      <c r="F39" s="298"/>
      <c r="G39" s="298"/>
      <c r="H39" s="298"/>
      <c r="I39" s="298"/>
      <c r="J39" s="298"/>
      <c r="K39" s="236"/>
      <c r="L39" s="298"/>
      <c r="M39" s="236"/>
      <c r="N39" s="375"/>
      <c r="R39" s="12"/>
      <c r="S39" s="12"/>
      <c r="T39" s="12"/>
    </row>
    <row r="40" spans="1:22" ht="43.5" x14ac:dyDescent="0.35">
      <c r="A40" s="317"/>
      <c r="B40" s="308"/>
      <c r="C40" s="3" t="s">
        <v>357</v>
      </c>
      <c r="D40" s="3" t="s">
        <v>250</v>
      </c>
      <c r="E40" s="298"/>
      <c r="F40" s="298"/>
      <c r="G40" s="298"/>
      <c r="H40" s="298"/>
      <c r="I40" s="298"/>
      <c r="J40" s="298"/>
      <c r="K40" s="236"/>
      <c r="L40" s="298"/>
      <c r="M40" s="236"/>
      <c r="N40" s="375"/>
      <c r="R40" s="12"/>
      <c r="S40" s="12"/>
      <c r="T40" s="12"/>
    </row>
    <row r="41" spans="1:22" ht="29.5" thickBot="1" x14ac:dyDescent="0.4">
      <c r="A41" s="322"/>
      <c r="B41" s="309"/>
      <c r="C41" s="80" t="s">
        <v>358</v>
      </c>
      <c r="D41" s="80" t="s">
        <v>254</v>
      </c>
      <c r="E41" s="299"/>
      <c r="F41" s="299"/>
      <c r="G41" s="299"/>
      <c r="H41" s="299"/>
      <c r="I41" s="299"/>
      <c r="J41" s="299"/>
      <c r="K41" s="301"/>
      <c r="L41" s="299"/>
      <c r="M41" s="301"/>
      <c r="N41" s="376"/>
      <c r="R41" s="12"/>
      <c r="S41" s="12"/>
      <c r="T41" s="12"/>
    </row>
    <row r="42" spans="1:22" ht="29" x14ac:dyDescent="0.35">
      <c r="A42" s="316" t="s">
        <v>359</v>
      </c>
      <c r="B42" s="307" t="s">
        <v>121</v>
      </c>
      <c r="C42" s="79" t="s">
        <v>360</v>
      </c>
      <c r="D42" s="79" t="s">
        <v>250</v>
      </c>
      <c r="E42" s="310" t="s">
        <v>432</v>
      </c>
      <c r="F42" s="310" t="s">
        <v>441</v>
      </c>
      <c r="G42" s="310" t="s">
        <v>519</v>
      </c>
      <c r="H42" s="310" t="s">
        <v>477</v>
      </c>
      <c r="I42" s="310" t="s">
        <v>436</v>
      </c>
      <c r="J42" s="310" t="s">
        <v>157</v>
      </c>
      <c r="K42" s="319" t="s">
        <v>911</v>
      </c>
      <c r="L42" s="310" t="s">
        <v>254</v>
      </c>
      <c r="M42" s="319"/>
      <c r="N42" s="374"/>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17"/>
      <c r="B43" s="308"/>
      <c r="C43" s="3" t="s">
        <v>361</v>
      </c>
      <c r="D43" s="3" t="s">
        <v>250</v>
      </c>
      <c r="E43" s="298"/>
      <c r="F43" s="298"/>
      <c r="G43" s="298"/>
      <c r="H43" s="298"/>
      <c r="I43" s="298"/>
      <c r="J43" s="298"/>
      <c r="K43" s="236"/>
      <c r="L43" s="298"/>
      <c r="M43" s="236"/>
      <c r="N43" s="375"/>
      <c r="R43" s="12"/>
      <c r="S43" s="12"/>
      <c r="T43" s="12"/>
    </row>
    <row r="44" spans="1:22" x14ac:dyDescent="0.35">
      <c r="A44" s="317"/>
      <c r="B44" s="308"/>
      <c r="C44" s="3" t="s">
        <v>362</v>
      </c>
      <c r="D44" s="3" t="s">
        <v>254</v>
      </c>
      <c r="E44" s="298"/>
      <c r="F44" s="298"/>
      <c r="G44" s="298"/>
      <c r="H44" s="298"/>
      <c r="I44" s="298"/>
      <c r="J44" s="298"/>
      <c r="K44" s="236"/>
      <c r="L44" s="298"/>
      <c r="M44" s="236"/>
      <c r="N44" s="375"/>
      <c r="R44" s="12"/>
      <c r="S44" s="12"/>
      <c r="T44" s="12"/>
    </row>
    <row r="45" spans="1:22" x14ac:dyDescent="0.35">
      <c r="A45" s="317"/>
      <c r="B45" s="308"/>
      <c r="C45" s="3" t="s">
        <v>363</v>
      </c>
      <c r="D45" s="3" t="s">
        <v>254</v>
      </c>
      <c r="E45" s="298"/>
      <c r="F45" s="298"/>
      <c r="G45" s="298"/>
      <c r="H45" s="298"/>
      <c r="I45" s="298"/>
      <c r="J45" s="298"/>
      <c r="K45" s="236"/>
      <c r="L45" s="298"/>
      <c r="M45" s="236"/>
      <c r="N45" s="375"/>
      <c r="R45" s="12"/>
      <c r="S45" s="12"/>
      <c r="T45" s="12"/>
    </row>
    <row r="46" spans="1:22" ht="29.5" thickBot="1" x14ac:dyDescent="0.4">
      <c r="A46" s="322"/>
      <c r="B46" s="309"/>
      <c r="C46" s="80" t="s">
        <v>364</v>
      </c>
      <c r="D46" s="80" t="s">
        <v>254</v>
      </c>
      <c r="E46" s="299"/>
      <c r="F46" s="299"/>
      <c r="G46" s="299"/>
      <c r="H46" s="299"/>
      <c r="I46" s="299"/>
      <c r="J46" s="299"/>
      <c r="K46" s="301"/>
      <c r="L46" s="299"/>
      <c r="M46" s="301"/>
      <c r="N46" s="376"/>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319" t="s">
        <v>661</v>
      </c>
      <c r="L47" s="310" t="s">
        <v>254</v>
      </c>
      <c r="M47" s="319"/>
      <c r="N47" s="374"/>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22"/>
      <c r="B48" s="309"/>
      <c r="C48" s="80" t="s">
        <v>367</v>
      </c>
      <c r="D48" s="80" t="s">
        <v>254</v>
      </c>
      <c r="E48" s="299"/>
      <c r="F48" s="299"/>
      <c r="G48" s="299"/>
      <c r="H48" s="299"/>
      <c r="I48" s="299"/>
      <c r="J48" s="299"/>
      <c r="K48" s="301"/>
      <c r="L48" s="299"/>
      <c r="M48" s="301"/>
      <c r="N48" s="376"/>
      <c r="R48" s="12"/>
      <c r="S48" s="12"/>
      <c r="T48" s="12"/>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661</v>
      </c>
      <c r="L49" s="310" t="s">
        <v>254</v>
      </c>
      <c r="M49" s="319"/>
      <c r="N49" s="374"/>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17"/>
      <c r="B50" s="308"/>
      <c r="C50" s="24" t="s">
        <v>370</v>
      </c>
      <c r="D50" s="24" t="s">
        <v>254</v>
      </c>
      <c r="E50" s="298"/>
      <c r="F50" s="298"/>
      <c r="G50" s="298"/>
      <c r="H50" s="298"/>
      <c r="I50" s="298"/>
      <c r="J50" s="298"/>
      <c r="K50" s="236"/>
      <c r="L50" s="298"/>
      <c r="M50" s="236"/>
      <c r="N50" s="375"/>
      <c r="R50" s="12"/>
      <c r="S50" s="12"/>
      <c r="T50" s="12"/>
    </row>
    <row r="51" spans="1:22" x14ac:dyDescent="0.35">
      <c r="A51" s="317"/>
      <c r="B51" s="308"/>
      <c r="C51" s="97" t="s">
        <v>371</v>
      </c>
      <c r="D51" s="24" t="s">
        <v>254</v>
      </c>
      <c r="E51" s="298"/>
      <c r="F51" s="298"/>
      <c r="G51" s="298"/>
      <c r="H51" s="298"/>
      <c r="I51" s="298"/>
      <c r="J51" s="298"/>
      <c r="K51" s="236"/>
      <c r="L51" s="298"/>
      <c r="M51" s="236"/>
      <c r="N51" s="375"/>
      <c r="R51" s="12"/>
      <c r="S51" s="12"/>
      <c r="T51" s="12"/>
    </row>
    <row r="52" spans="1:22" x14ac:dyDescent="0.35">
      <c r="A52" s="317"/>
      <c r="B52" s="308"/>
      <c r="C52" s="24" t="s">
        <v>372</v>
      </c>
      <c r="D52" s="24" t="s">
        <v>254</v>
      </c>
      <c r="E52" s="298"/>
      <c r="F52" s="298"/>
      <c r="G52" s="298"/>
      <c r="H52" s="298"/>
      <c r="I52" s="298"/>
      <c r="J52" s="298"/>
      <c r="K52" s="236"/>
      <c r="L52" s="298"/>
      <c r="M52" s="236"/>
      <c r="N52" s="375"/>
      <c r="R52" s="12"/>
      <c r="S52" s="12"/>
      <c r="T52" s="12"/>
    </row>
    <row r="53" spans="1:22" ht="15" thickBot="1" x14ac:dyDescent="0.4">
      <c r="A53" s="322"/>
      <c r="B53" s="309"/>
      <c r="C53" s="88" t="s">
        <v>373</v>
      </c>
      <c r="D53" s="88" t="s">
        <v>254</v>
      </c>
      <c r="E53" s="299"/>
      <c r="F53" s="299"/>
      <c r="G53" s="299"/>
      <c r="H53" s="299"/>
      <c r="I53" s="299"/>
      <c r="J53" s="299"/>
      <c r="K53" s="301"/>
      <c r="L53" s="299"/>
      <c r="M53" s="301"/>
      <c r="N53" s="376"/>
      <c r="R53" s="12"/>
      <c r="S53" s="12"/>
      <c r="T53" s="12"/>
    </row>
    <row r="54" spans="1:22" ht="29.25" customHeight="1" x14ac:dyDescent="0.35">
      <c r="A54" s="316" t="s">
        <v>374</v>
      </c>
      <c r="B54" s="307" t="s">
        <v>124</v>
      </c>
      <c r="C54" s="95" t="s">
        <v>375</v>
      </c>
      <c r="D54" s="86" t="s">
        <v>254</v>
      </c>
      <c r="E54" s="310" t="s">
        <v>101</v>
      </c>
      <c r="F54" s="310" t="s">
        <v>101</v>
      </c>
      <c r="G54" s="310" t="s">
        <v>101</v>
      </c>
      <c r="H54" s="344" t="s">
        <v>101</v>
      </c>
      <c r="I54" s="310" t="s">
        <v>101</v>
      </c>
      <c r="J54" s="310" t="s">
        <v>159</v>
      </c>
      <c r="K54" s="319" t="s">
        <v>661</v>
      </c>
      <c r="L54" s="310" t="s">
        <v>254</v>
      </c>
      <c r="M54" s="319"/>
      <c r="N54" s="374"/>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17"/>
      <c r="B55" s="308"/>
      <c r="C55" s="94" t="s">
        <v>376</v>
      </c>
      <c r="D55" s="24" t="s">
        <v>254</v>
      </c>
      <c r="E55" s="298"/>
      <c r="F55" s="298"/>
      <c r="G55" s="298"/>
      <c r="H55" s="271"/>
      <c r="I55" s="298"/>
      <c r="J55" s="298"/>
      <c r="K55" s="236"/>
      <c r="L55" s="298"/>
      <c r="M55" s="236"/>
      <c r="N55" s="375"/>
      <c r="R55" s="12"/>
      <c r="S55" s="12"/>
      <c r="T55" s="12"/>
    </row>
    <row r="56" spans="1:22" ht="29.5" thickBot="1" x14ac:dyDescent="0.4">
      <c r="A56" s="322"/>
      <c r="B56" s="309"/>
      <c r="C56" s="90" t="s">
        <v>377</v>
      </c>
      <c r="D56" s="88" t="s">
        <v>254</v>
      </c>
      <c r="E56" s="299"/>
      <c r="F56" s="299"/>
      <c r="G56" s="299"/>
      <c r="H56" s="345"/>
      <c r="I56" s="299"/>
      <c r="J56" s="299"/>
      <c r="K56" s="301"/>
      <c r="L56" s="299"/>
      <c r="M56" s="301"/>
      <c r="N56" s="376"/>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661</v>
      </c>
      <c r="L57" s="310" t="s">
        <v>254</v>
      </c>
      <c r="M57" s="319"/>
      <c r="N57" s="374"/>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17"/>
      <c r="B58" s="308"/>
      <c r="C58" s="24" t="s">
        <v>380</v>
      </c>
      <c r="D58" s="24" t="s">
        <v>254</v>
      </c>
      <c r="E58" s="298"/>
      <c r="F58" s="298"/>
      <c r="G58" s="298"/>
      <c r="H58" s="298"/>
      <c r="I58" s="298"/>
      <c r="J58" s="298"/>
      <c r="K58" s="236"/>
      <c r="L58" s="298"/>
      <c r="M58" s="236"/>
      <c r="N58" s="375"/>
      <c r="R58" s="12"/>
      <c r="S58" s="12"/>
      <c r="T58" s="12"/>
    </row>
    <row r="59" spans="1:22" x14ac:dyDescent="0.35">
      <c r="A59" s="317"/>
      <c r="B59" s="308"/>
      <c r="C59" s="24" t="s">
        <v>381</v>
      </c>
      <c r="D59" s="24" t="s">
        <v>254</v>
      </c>
      <c r="E59" s="298"/>
      <c r="F59" s="298"/>
      <c r="G59" s="298"/>
      <c r="H59" s="298"/>
      <c r="I59" s="298"/>
      <c r="J59" s="298"/>
      <c r="K59" s="236"/>
      <c r="L59" s="298"/>
      <c r="M59" s="236"/>
      <c r="N59" s="375"/>
      <c r="R59" s="12"/>
      <c r="S59" s="12"/>
      <c r="T59" s="12"/>
    </row>
    <row r="60" spans="1:22" x14ac:dyDescent="0.35">
      <c r="A60" s="317"/>
      <c r="B60" s="308"/>
      <c r="C60" s="24" t="s">
        <v>382</v>
      </c>
      <c r="D60" s="24" t="s">
        <v>254</v>
      </c>
      <c r="E60" s="298"/>
      <c r="F60" s="298"/>
      <c r="G60" s="298"/>
      <c r="H60" s="298"/>
      <c r="I60" s="298"/>
      <c r="J60" s="298"/>
      <c r="K60" s="236"/>
      <c r="L60" s="298"/>
      <c r="M60" s="236"/>
      <c r="N60" s="375"/>
      <c r="R60" s="12"/>
      <c r="S60" s="12"/>
      <c r="T60" s="12"/>
    </row>
    <row r="61" spans="1:22" x14ac:dyDescent="0.35">
      <c r="A61" s="317"/>
      <c r="B61" s="308"/>
      <c r="C61" s="24" t="s">
        <v>383</v>
      </c>
      <c r="D61" s="24" t="s">
        <v>254</v>
      </c>
      <c r="E61" s="298"/>
      <c r="F61" s="298"/>
      <c r="G61" s="298"/>
      <c r="H61" s="298"/>
      <c r="I61" s="298"/>
      <c r="J61" s="298"/>
      <c r="K61" s="236"/>
      <c r="L61" s="298"/>
      <c r="M61" s="236"/>
      <c r="N61" s="375"/>
      <c r="R61" s="12"/>
      <c r="S61" s="12"/>
      <c r="T61" s="12"/>
    </row>
    <row r="62" spans="1:22" x14ac:dyDescent="0.35">
      <c r="A62" s="317"/>
      <c r="B62" s="308"/>
      <c r="C62" s="24" t="s">
        <v>384</v>
      </c>
      <c r="D62" s="24" t="s">
        <v>254</v>
      </c>
      <c r="E62" s="298"/>
      <c r="F62" s="298"/>
      <c r="G62" s="298"/>
      <c r="H62" s="298"/>
      <c r="I62" s="298"/>
      <c r="J62" s="298"/>
      <c r="K62" s="236"/>
      <c r="L62" s="298"/>
      <c r="M62" s="236"/>
      <c r="N62" s="375"/>
      <c r="R62" s="12"/>
      <c r="S62" s="12"/>
      <c r="T62" s="12"/>
    </row>
    <row r="63" spans="1:22" ht="29" x14ac:dyDescent="0.35">
      <c r="A63" s="317"/>
      <c r="B63" s="308"/>
      <c r="C63" s="24" t="s">
        <v>385</v>
      </c>
      <c r="D63" s="24" t="s">
        <v>254</v>
      </c>
      <c r="E63" s="298"/>
      <c r="F63" s="298"/>
      <c r="G63" s="298"/>
      <c r="H63" s="298"/>
      <c r="I63" s="298"/>
      <c r="J63" s="298"/>
      <c r="K63" s="236"/>
      <c r="L63" s="298"/>
      <c r="M63" s="236"/>
      <c r="N63" s="375"/>
      <c r="R63" s="12"/>
      <c r="S63" s="12"/>
      <c r="T63" s="12"/>
    </row>
    <row r="64" spans="1:22" ht="15" thickBot="1" x14ac:dyDescent="0.4">
      <c r="A64" s="322"/>
      <c r="B64" s="309"/>
      <c r="C64" s="88" t="s">
        <v>386</v>
      </c>
      <c r="D64" s="88" t="s">
        <v>254</v>
      </c>
      <c r="E64" s="299"/>
      <c r="F64" s="299"/>
      <c r="G64" s="299"/>
      <c r="H64" s="299"/>
      <c r="I64" s="299"/>
      <c r="J64" s="299"/>
      <c r="K64" s="301"/>
      <c r="L64" s="299"/>
      <c r="M64" s="301"/>
      <c r="N64" s="376"/>
      <c r="R64" s="12"/>
      <c r="S64" s="12"/>
      <c r="T64" s="12"/>
    </row>
    <row r="65" spans="1:22" x14ac:dyDescent="0.35">
      <c r="A65" s="316" t="s">
        <v>387</v>
      </c>
      <c r="B65" s="307" t="s">
        <v>126</v>
      </c>
      <c r="C65" s="85" t="s">
        <v>388</v>
      </c>
      <c r="D65" s="86" t="s">
        <v>254</v>
      </c>
      <c r="E65" s="310" t="s">
        <v>101</v>
      </c>
      <c r="F65" s="310" t="s">
        <v>101</v>
      </c>
      <c r="G65" s="310" t="s">
        <v>101</v>
      </c>
      <c r="H65" s="310" t="s">
        <v>101</v>
      </c>
      <c r="I65" s="310" t="s">
        <v>101</v>
      </c>
      <c r="J65" s="310" t="s">
        <v>159</v>
      </c>
      <c r="K65" s="319" t="s">
        <v>661</v>
      </c>
      <c r="L65" s="310" t="s">
        <v>254</v>
      </c>
      <c r="M65" s="319"/>
      <c r="N65" s="374"/>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17"/>
      <c r="B66" s="308"/>
      <c r="C66" s="83" t="s">
        <v>389</v>
      </c>
      <c r="D66" s="24" t="s">
        <v>254</v>
      </c>
      <c r="E66" s="298"/>
      <c r="F66" s="298"/>
      <c r="G66" s="298"/>
      <c r="H66" s="298"/>
      <c r="I66" s="298"/>
      <c r="J66" s="298"/>
      <c r="K66" s="236"/>
      <c r="L66" s="298"/>
      <c r="M66" s="236"/>
      <c r="N66" s="375"/>
      <c r="R66" s="12"/>
      <c r="S66" s="12"/>
      <c r="T66" s="12"/>
    </row>
    <row r="67" spans="1:22" ht="29" x14ac:dyDescent="0.35">
      <c r="A67" s="317"/>
      <c r="B67" s="308"/>
      <c r="C67" s="83" t="s">
        <v>390</v>
      </c>
      <c r="D67" s="24" t="s">
        <v>254</v>
      </c>
      <c r="E67" s="298"/>
      <c r="F67" s="298"/>
      <c r="G67" s="298"/>
      <c r="H67" s="298"/>
      <c r="I67" s="298"/>
      <c r="J67" s="298"/>
      <c r="K67" s="236"/>
      <c r="L67" s="298"/>
      <c r="M67" s="236"/>
      <c r="N67" s="375"/>
      <c r="R67" s="12"/>
      <c r="S67" s="12"/>
      <c r="T67" s="12"/>
    </row>
    <row r="68" spans="1:22" x14ac:dyDescent="0.35">
      <c r="A68" s="317"/>
      <c r="B68" s="308"/>
      <c r="C68" s="83" t="s">
        <v>391</v>
      </c>
      <c r="D68" s="24" t="s">
        <v>254</v>
      </c>
      <c r="E68" s="298"/>
      <c r="F68" s="298"/>
      <c r="G68" s="298"/>
      <c r="H68" s="298"/>
      <c r="I68" s="298"/>
      <c r="J68" s="298"/>
      <c r="K68" s="236"/>
      <c r="L68" s="298"/>
      <c r="M68" s="236"/>
      <c r="N68" s="375"/>
      <c r="R68" s="12"/>
      <c r="S68" s="12"/>
      <c r="T68" s="12"/>
    </row>
    <row r="69" spans="1:22" x14ac:dyDescent="0.35">
      <c r="A69" s="317"/>
      <c r="B69" s="308"/>
      <c r="C69" s="83" t="s">
        <v>392</v>
      </c>
      <c r="D69" s="24" t="s">
        <v>254</v>
      </c>
      <c r="E69" s="298"/>
      <c r="F69" s="298"/>
      <c r="G69" s="298"/>
      <c r="H69" s="298"/>
      <c r="I69" s="298"/>
      <c r="J69" s="298"/>
      <c r="K69" s="236"/>
      <c r="L69" s="298"/>
      <c r="M69" s="236"/>
      <c r="N69" s="375"/>
      <c r="R69" s="12"/>
      <c r="S69" s="12"/>
      <c r="T69" s="12"/>
    </row>
    <row r="70" spans="1:22" x14ac:dyDescent="0.35">
      <c r="A70" s="317"/>
      <c r="B70" s="308"/>
      <c r="C70" s="83" t="s">
        <v>393</v>
      </c>
      <c r="D70" s="24" t="s">
        <v>254</v>
      </c>
      <c r="E70" s="298"/>
      <c r="F70" s="298"/>
      <c r="G70" s="298"/>
      <c r="H70" s="298"/>
      <c r="I70" s="298"/>
      <c r="J70" s="298"/>
      <c r="K70" s="236"/>
      <c r="L70" s="298"/>
      <c r="M70" s="236"/>
      <c r="N70" s="375"/>
      <c r="R70" s="12"/>
      <c r="S70" s="12"/>
      <c r="T70" s="12"/>
    </row>
    <row r="71" spans="1:22" ht="15" thickBot="1" x14ac:dyDescent="0.4">
      <c r="A71" s="322"/>
      <c r="B71" s="309"/>
      <c r="C71" s="93" t="s">
        <v>394</v>
      </c>
      <c r="D71" s="88" t="s">
        <v>254</v>
      </c>
      <c r="E71" s="299"/>
      <c r="F71" s="299"/>
      <c r="G71" s="299"/>
      <c r="H71" s="299"/>
      <c r="I71" s="299"/>
      <c r="J71" s="299"/>
      <c r="K71" s="301"/>
      <c r="L71" s="299"/>
      <c r="M71" s="301"/>
      <c r="N71" s="376"/>
      <c r="R71" s="12"/>
      <c r="S71" s="12"/>
      <c r="T71" s="12"/>
    </row>
    <row r="72" spans="1:22" x14ac:dyDescent="0.35">
      <c r="A72" s="316" t="s">
        <v>395</v>
      </c>
      <c r="B72" s="307" t="s">
        <v>127</v>
      </c>
      <c r="C72" s="85" t="s">
        <v>396</v>
      </c>
      <c r="D72" s="86" t="s">
        <v>254</v>
      </c>
      <c r="E72" s="310" t="s">
        <v>101</v>
      </c>
      <c r="F72" s="310" t="s">
        <v>101</v>
      </c>
      <c r="G72" s="310" t="s">
        <v>101</v>
      </c>
      <c r="H72" s="310" t="s">
        <v>101</v>
      </c>
      <c r="I72" s="310" t="s">
        <v>101</v>
      </c>
      <c r="J72" s="310" t="s">
        <v>159</v>
      </c>
      <c r="K72" s="311" t="s">
        <v>661</v>
      </c>
      <c r="L72" s="310" t="s">
        <v>254</v>
      </c>
      <c r="M72" s="319"/>
      <c r="N72" s="374"/>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17"/>
      <c r="B73" s="308"/>
      <c r="C73" s="83" t="s">
        <v>397</v>
      </c>
      <c r="D73" s="24" t="s">
        <v>254</v>
      </c>
      <c r="E73" s="298"/>
      <c r="F73" s="298"/>
      <c r="G73" s="298"/>
      <c r="H73" s="298"/>
      <c r="I73" s="298"/>
      <c r="J73" s="298"/>
      <c r="K73" s="312"/>
      <c r="L73" s="298"/>
      <c r="M73" s="236"/>
      <c r="N73" s="375"/>
      <c r="R73" s="12"/>
      <c r="S73" s="12"/>
      <c r="T73" s="12"/>
    </row>
    <row r="74" spans="1:22" ht="32.25" customHeight="1" x14ac:dyDescent="0.35">
      <c r="A74" s="317"/>
      <c r="B74" s="308"/>
      <c r="C74" s="83" t="s">
        <v>398</v>
      </c>
      <c r="D74" s="24" t="s">
        <v>254</v>
      </c>
      <c r="E74" s="298"/>
      <c r="F74" s="298"/>
      <c r="G74" s="298"/>
      <c r="H74" s="298"/>
      <c r="I74" s="298"/>
      <c r="J74" s="298"/>
      <c r="K74" s="312"/>
      <c r="L74" s="298"/>
      <c r="M74" s="236"/>
      <c r="N74" s="375"/>
      <c r="R74" s="12"/>
      <c r="S74" s="12"/>
      <c r="T74" s="12"/>
    </row>
    <row r="75" spans="1:22" x14ac:dyDescent="0.35">
      <c r="A75" s="317"/>
      <c r="B75" s="308"/>
      <c r="C75" s="83" t="s">
        <v>399</v>
      </c>
      <c r="D75" s="24" t="s">
        <v>254</v>
      </c>
      <c r="E75" s="298"/>
      <c r="F75" s="298"/>
      <c r="G75" s="298"/>
      <c r="H75" s="298"/>
      <c r="I75" s="298"/>
      <c r="J75" s="298"/>
      <c r="K75" s="312"/>
      <c r="L75" s="298"/>
      <c r="M75" s="236"/>
      <c r="N75" s="375"/>
      <c r="R75" s="12"/>
      <c r="S75" s="12"/>
      <c r="T75" s="12"/>
    </row>
    <row r="76" spans="1:22" ht="26.5" customHeight="1" thickBot="1" x14ac:dyDescent="0.4">
      <c r="A76" s="322"/>
      <c r="B76" s="309"/>
      <c r="C76" s="87" t="s">
        <v>400</v>
      </c>
      <c r="D76" s="88" t="s">
        <v>254</v>
      </c>
      <c r="E76" s="299"/>
      <c r="F76" s="299"/>
      <c r="G76" s="299"/>
      <c r="H76" s="299"/>
      <c r="I76" s="299"/>
      <c r="J76" s="299"/>
      <c r="K76" s="313"/>
      <c r="L76" s="299"/>
      <c r="M76" s="301"/>
      <c r="N76" s="376"/>
      <c r="R76" s="12"/>
      <c r="S76" s="12"/>
      <c r="T76" s="12"/>
    </row>
    <row r="77" spans="1:22" x14ac:dyDescent="0.35">
      <c r="A77" s="323" t="s">
        <v>401</v>
      </c>
      <c r="B77" s="307" t="s">
        <v>128</v>
      </c>
      <c r="C77" s="85" t="s">
        <v>402</v>
      </c>
      <c r="D77" s="79" t="s">
        <v>250</v>
      </c>
      <c r="E77" s="310" t="s">
        <v>418</v>
      </c>
      <c r="F77" s="310" t="s">
        <v>441</v>
      </c>
      <c r="G77" s="310" t="s">
        <v>519</v>
      </c>
      <c r="H77" s="310" t="s">
        <v>477</v>
      </c>
      <c r="I77" s="310" t="s">
        <v>436</v>
      </c>
      <c r="J77" s="310" t="s">
        <v>157</v>
      </c>
      <c r="K77" s="319" t="s">
        <v>912</v>
      </c>
      <c r="L77" s="310" t="s">
        <v>254</v>
      </c>
      <c r="M77" s="319"/>
      <c r="N77" s="374"/>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05"/>
      <c r="B78" s="308"/>
      <c r="C78" s="83" t="s">
        <v>403</v>
      </c>
      <c r="D78" s="3" t="s">
        <v>250</v>
      </c>
      <c r="E78" s="298"/>
      <c r="F78" s="298"/>
      <c r="G78" s="298"/>
      <c r="H78" s="298"/>
      <c r="I78" s="298"/>
      <c r="J78" s="298"/>
      <c r="K78" s="236"/>
      <c r="L78" s="298"/>
      <c r="M78" s="236"/>
      <c r="N78" s="375"/>
      <c r="R78" s="12"/>
      <c r="S78" s="12"/>
      <c r="T78" s="12"/>
    </row>
    <row r="79" spans="1:22" x14ac:dyDescent="0.35">
      <c r="A79" s="305"/>
      <c r="B79" s="308"/>
      <c r="C79" s="83" t="s">
        <v>404</v>
      </c>
      <c r="D79" s="3" t="s">
        <v>254</v>
      </c>
      <c r="E79" s="298"/>
      <c r="F79" s="298"/>
      <c r="G79" s="298"/>
      <c r="H79" s="298"/>
      <c r="I79" s="298"/>
      <c r="J79" s="298"/>
      <c r="K79" s="236"/>
      <c r="L79" s="298"/>
      <c r="M79" s="236"/>
      <c r="N79" s="375"/>
      <c r="R79" s="12"/>
      <c r="S79" s="12"/>
      <c r="T79" s="12"/>
    </row>
    <row r="80" spans="1:22" x14ac:dyDescent="0.35">
      <c r="A80" s="305"/>
      <c r="B80" s="308"/>
      <c r="C80" s="84" t="s">
        <v>405</v>
      </c>
      <c r="D80" s="3" t="s">
        <v>254</v>
      </c>
      <c r="E80" s="298"/>
      <c r="F80" s="298"/>
      <c r="G80" s="298"/>
      <c r="H80" s="298"/>
      <c r="I80" s="298"/>
      <c r="J80" s="298"/>
      <c r="K80" s="236"/>
      <c r="L80" s="298"/>
      <c r="M80" s="236"/>
      <c r="N80" s="375"/>
      <c r="R80" s="12"/>
      <c r="S80" s="12"/>
      <c r="T80" s="12"/>
    </row>
    <row r="81" spans="1:22" ht="29" x14ac:dyDescent="0.35">
      <c r="A81" s="305"/>
      <c r="B81" s="308"/>
      <c r="C81" s="84" t="s">
        <v>406</v>
      </c>
      <c r="D81" s="3" t="s">
        <v>254</v>
      </c>
      <c r="E81" s="298"/>
      <c r="F81" s="298"/>
      <c r="G81" s="298"/>
      <c r="H81" s="298"/>
      <c r="I81" s="298"/>
      <c r="J81" s="298"/>
      <c r="K81" s="236"/>
      <c r="L81" s="298"/>
      <c r="M81" s="236"/>
      <c r="N81" s="375"/>
      <c r="R81" s="12"/>
      <c r="S81" s="12"/>
      <c r="T81" s="12"/>
    </row>
    <row r="82" spans="1:22" ht="29" x14ac:dyDescent="0.35">
      <c r="A82" s="305"/>
      <c r="B82" s="308"/>
      <c r="C82" s="84" t="s">
        <v>407</v>
      </c>
      <c r="D82" s="3" t="s">
        <v>254</v>
      </c>
      <c r="E82" s="298"/>
      <c r="F82" s="298"/>
      <c r="G82" s="298"/>
      <c r="H82" s="298"/>
      <c r="I82" s="298"/>
      <c r="J82" s="298"/>
      <c r="K82" s="236"/>
      <c r="L82" s="298"/>
      <c r="M82" s="236"/>
      <c r="N82" s="375"/>
      <c r="R82" s="12"/>
      <c r="S82" s="12"/>
      <c r="T82" s="12"/>
    </row>
    <row r="83" spans="1:22" ht="15" thickBot="1" x14ac:dyDescent="0.4">
      <c r="A83" s="306"/>
      <c r="B83" s="309"/>
      <c r="C83" s="90" t="s">
        <v>408</v>
      </c>
      <c r="D83" s="80" t="s">
        <v>254</v>
      </c>
      <c r="E83" s="299"/>
      <c r="F83" s="299"/>
      <c r="G83" s="299"/>
      <c r="H83" s="299"/>
      <c r="I83" s="299"/>
      <c r="J83" s="299"/>
      <c r="K83" s="301"/>
      <c r="L83" s="299"/>
      <c r="M83" s="301"/>
      <c r="N83" s="376"/>
      <c r="R83" s="12"/>
      <c r="S83" s="12"/>
      <c r="T83" s="12"/>
    </row>
    <row r="84" spans="1:22" x14ac:dyDescent="0.35">
      <c r="A84" s="323" t="s">
        <v>409</v>
      </c>
      <c r="B84" s="307" t="s">
        <v>129</v>
      </c>
      <c r="C84" s="99" t="s">
        <v>410</v>
      </c>
      <c r="D84" s="79" t="s">
        <v>254</v>
      </c>
      <c r="E84" s="310" t="s">
        <v>101</v>
      </c>
      <c r="F84" s="310" t="s">
        <v>101</v>
      </c>
      <c r="G84" s="310" t="s">
        <v>101</v>
      </c>
      <c r="H84" s="310" t="s">
        <v>101</v>
      </c>
      <c r="I84" s="310" t="s">
        <v>101</v>
      </c>
      <c r="J84" s="310" t="s">
        <v>159</v>
      </c>
      <c r="K84" s="319" t="s">
        <v>661</v>
      </c>
      <c r="L84" s="310" t="s">
        <v>254</v>
      </c>
      <c r="M84" s="319"/>
      <c r="N84" s="374"/>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3" t="s">
        <v>250</v>
      </c>
      <c r="E85" s="298"/>
      <c r="F85" s="298"/>
      <c r="G85" s="298"/>
      <c r="H85" s="298"/>
      <c r="I85" s="298"/>
      <c r="J85" s="298"/>
      <c r="K85" s="236"/>
      <c r="L85" s="298"/>
      <c r="M85" s="236"/>
      <c r="N85" s="375"/>
      <c r="R85" s="12"/>
      <c r="S85" s="12"/>
      <c r="T85" s="12"/>
    </row>
    <row r="86" spans="1:22" ht="28.5" customHeight="1" x14ac:dyDescent="0.35">
      <c r="A86" s="305"/>
      <c r="B86" s="308"/>
      <c r="C86" s="84" t="s">
        <v>412</v>
      </c>
      <c r="D86" s="3" t="s">
        <v>254</v>
      </c>
      <c r="E86" s="298"/>
      <c r="F86" s="298"/>
      <c r="G86" s="298"/>
      <c r="H86" s="298"/>
      <c r="I86" s="298"/>
      <c r="J86" s="298"/>
      <c r="K86" s="236"/>
      <c r="L86" s="298"/>
      <c r="M86" s="236"/>
      <c r="N86" s="375"/>
      <c r="R86" s="12"/>
      <c r="S86" s="12"/>
      <c r="T86" s="12"/>
    </row>
    <row r="87" spans="1:22" ht="36.75" customHeight="1" thickBot="1" x14ac:dyDescent="0.4">
      <c r="A87" s="306"/>
      <c r="B87" s="309"/>
      <c r="C87" s="87" t="s">
        <v>413</v>
      </c>
      <c r="D87" s="80" t="s">
        <v>254</v>
      </c>
      <c r="E87" s="299"/>
      <c r="F87" s="299"/>
      <c r="G87" s="299"/>
      <c r="H87" s="299"/>
      <c r="I87" s="299"/>
      <c r="J87" s="299"/>
      <c r="K87" s="301"/>
      <c r="L87" s="299"/>
      <c r="M87" s="301"/>
      <c r="N87" s="376"/>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88" t="str">
        <f>R8&amp;R18&amp;R20&amp;R28&amp;R36&amp;R42&amp;R47&amp;R48&amp;R49&amp;R54&amp;R57&amp;R65&amp;R72&amp;R77&amp;R84&amp;R87</f>
        <v/>
      </c>
      <c r="B90" s="389"/>
      <c r="C90" s="389"/>
      <c r="D90" s="389"/>
      <c r="E90" s="389"/>
      <c r="F90" s="389"/>
      <c r="G90" s="389"/>
      <c r="H90" s="389"/>
      <c r="I90" s="389"/>
      <c r="J90" s="389"/>
      <c r="K90" s="389"/>
      <c r="L90" s="389"/>
      <c r="M90" s="389"/>
      <c r="N90" s="39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88" t="str">
        <f>S8&amp;S18&amp;S20&amp;S28&amp;S36&amp;S42&amp;S47&amp;S48&amp;S49&amp;S54&amp;S57&amp;S65&amp;S72&amp;S77&amp;S84&amp;S87</f>
        <v xml:space="preserve">  IIA3: Policy HO7 sets out that new provision of sheltered and supported accommodation should be located within close proximity to shops, services and facilities which future residents may require, as well as public transport. It also makes provision for the conversion of existing dwellings to be the right size and type for the intended user, such as by adapting homes for those with specific needs. These measures should help to ensure that future residents with disabilities and other needs are able to locate suitable housing within the Borough.
           </v>
      </c>
      <c r="B92" s="389"/>
      <c r="C92" s="389"/>
      <c r="D92" s="389"/>
      <c r="E92" s="389"/>
      <c r="F92" s="389"/>
      <c r="G92" s="389"/>
      <c r="H92" s="389"/>
      <c r="I92" s="389"/>
      <c r="J92" s="389"/>
      <c r="K92" s="389"/>
      <c r="L92" s="389"/>
      <c r="M92" s="389"/>
      <c r="N92" s="39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391"/>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85" t="str">
        <f>U8&amp;U18&amp;U20&amp;U28&amp;U36&amp;U42&amp;U47&amp;U49&amp;U54&amp;U57&amp;U65&amp;U72&amp;U77&amp;U84</f>
        <v/>
      </c>
      <c r="B96" s="386"/>
      <c r="C96" s="386"/>
      <c r="D96" s="386"/>
      <c r="E96" s="386"/>
      <c r="F96" s="386"/>
      <c r="G96" s="386"/>
      <c r="H96" s="386"/>
      <c r="I96" s="386"/>
      <c r="J96" s="386"/>
      <c r="K96" s="386"/>
      <c r="L96" s="386"/>
      <c r="M96" s="386"/>
      <c r="N96" s="387"/>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85" t="str">
        <f>V8&amp;V18&amp;V20&amp;V28&amp;V36&amp;V42&amp;V47&amp;V49&amp;V54&amp;V57&amp;V65&amp;V72&amp;V77&amp;V84</f>
        <v xml:space="preserve">IIA4:The inclusion of a criterion which requires developers to consult with the council and local charities, as well as protected groups for whom the housing is intended, on the design of future sheltered and supported housing could help to maximise the potential positive effect identified. 
IIA5:The inclusion of a criterion which requires developers to consult with the council and local charities, as well as protected groups for whom the housing is intended, on the design of future sheltered and supported housing could help to maximise the potential positive effect identified. 
</v>
      </c>
      <c r="B98" s="386"/>
      <c r="C98" s="386"/>
      <c r="D98" s="386"/>
      <c r="E98" s="386"/>
      <c r="F98" s="386"/>
      <c r="G98" s="386"/>
      <c r="H98" s="386"/>
      <c r="I98" s="386"/>
      <c r="J98" s="386"/>
      <c r="K98" s="386"/>
      <c r="L98" s="386"/>
      <c r="M98" s="386"/>
      <c r="N98" s="387"/>
    </row>
  </sheetData>
  <sheetProtection algorithmName="SHA-512" hashValue="/4R1/HITd3TkLVI+vP8gQEIaIMbfLJ3NsUtMhvFusi7LZ6BKGOuIqriek9Kv+sjHtLqsn5dnl2Bo7lq6UYdUEg==" saltValue="AZO1dMJDklhrHU8GUl0cug=="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2941" priority="9">
      <formula>$D50="No"</formula>
    </cfRule>
  </conditionalFormatting>
  <conditionalFormatting sqref="C8:D87">
    <cfRule type="expression" dxfId="2940" priority="1">
      <formula>$D8="No"</formula>
    </cfRule>
  </conditionalFormatting>
  <conditionalFormatting sqref="J8 J18">
    <cfRule type="cellIs" dxfId="2939" priority="2" operator="equal">
      <formula>"Significant Negative"</formula>
    </cfRule>
    <cfRule type="cellIs" dxfId="2938" priority="3" operator="equal">
      <formula>"Minor Negative"</formula>
    </cfRule>
    <cfRule type="cellIs" dxfId="2937" priority="4" operator="equal">
      <formula>"Uncertain"</formula>
    </cfRule>
    <cfRule type="cellIs" dxfId="2936" priority="5" operator="equal">
      <formula>"Neutral"</formula>
    </cfRule>
    <cfRule type="cellIs" dxfId="2935" priority="6" operator="equal">
      <formula>"Minor Positive"</formula>
    </cfRule>
    <cfRule type="cellIs" dxfId="2934" priority="7" operator="equal">
      <formula>"Significant Positive"</formula>
    </cfRule>
  </conditionalFormatting>
  <conditionalFormatting sqref="J20">
    <cfRule type="cellIs" dxfId="2933" priority="31" operator="equal">
      <formula>"Uncertain"</formula>
    </cfRule>
    <cfRule type="cellIs" dxfId="2932" priority="29" operator="equal">
      <formula>"Significant Negative"</formula>
    </cfRule>
    <cfRule type="cellIs" dxfId="2931" priority="34" operator="equal">
      <formula>"Significant Positive"</formula>
    </cfRule>
    <cfRule type="cellIs" dxfId="2930" priority="30" operator="equal">
      <formula>"Minor Negative"</formula>
    </cfRule>
    <cfRule type="cellIs" dxfId="2929" priority="33" operator="equal">
      <formula>"Minor Positive"</formula>
    </cfRule>
    <cfRule type="cellIs" dxfId="2928" priority="32" operator="equal">
      <formula>"Neutral"</formula>
    </cfRule>
  </conditionalFormatting>
  <conditionalFormatting sqref="J28 J49 J57 J65 J72 J77 J84">
    <cfRule type="cellIs" dxfId="2927" priority="44" operator="equal">
      <formula>"Neutral"</formula>
    </cfRule>
    <cfRule type="cellIs" dxfId="2926" priority="45" operator="equal">
      <formula>"Minor Positive"</formula>
    </cfRule>
    <cfRule type="cellIs" dxfId="2925" priority="46" operator="equal">
      <formula>"Significant Positive"</formula>
    </cfRule>
    <cfRule type="cellIs" dxfId="2924" priority="41" operator="equal">
      <formula>"Significant Negative"</formula>
    </cfRule>
    <cfRule type="cellIs" dxfId="2923" priority="42" operator="equal">
      <formula>"Minor Negative"</formula>
    </cfRule>
    <cfRule type="cellIs" dxfId="2922" priority="43" operator="equal">
      <formula>"Uncertain"</formula>
    </cfRule>
  </conditionalFormatting>
  <conditionalFormatting sqref="J36">
    <cfRule type="cellIs" dxfId="2921" priority="23" operator="equal">
      <formula>"Significant Negative"</formula>
    </cfRule>
    <cfRule type="cellIs" dxfId="2920" priority="26" operator="equal">
      <formula>"Neutral"</formula>
    </cfRule>
    <cfRule type="cellIs" dxfId="2919" priority="25" operator="equal">
      <formula>"Uncertain"</formula>
    </cfRule>
    <cfRule type="cellIs" dxfId="2918" priority="27" operator="equal">
      <formula>"Minor Positive"</formula>
    </cfRule>
    <cfRule type="cellIs" dxfId="2917" priority="28" operator="equal">
      <formula>"Significant Positive"</formula>
    </cfRule>
    <cfRule type="cellIs" dxfId="2916" priority="24" operator="equal">
      <formula>"Minor Negative"</formula>
    </cfRule>
  </conditionalFormatting>
  <conditionalFormatting sqref="J42">
    <cfRule type="cellIs" dxfId="2915" priority="17" operator="equal">
      <formula>"Significant Negative"</formula>
    </cfRule>
    <cfRule type="cellIs" dxfId="2914" priority="18" operator="equal">
      <formula>"Minor Negative"</formula>
    </cfRule>
    <cfRule type="cellIs" dxfId="2913" priority="22" operator="equal">
      <formula>"Significant Positive"</formula>
    </cfRule>
    <cfRule type="cellIs" dxfId="2912" priority="21" operator="equal">
      <formula>"Minor Positive"</formula>
    </cfRule>
    <cfRule type="cellIs" dxfId="2911" priority="19" operator="equal">
      <formula>"Uncertain"</formula>
    </cfRule>
    <cfRule type="cellIs" dxfId="2910" priority="20" operator="equal">
      <formula>"Neutral"</formula>
    </cfRule>
  </conditionalFormatting>
  <conditionalFormatting sqref="J47">
    <cfRule type="cellIs" dxfId="2909" priority="35" operator="equal">
      <formula>"Significant Negative"</formula>
    </cfRule>
    <cfRule type="cellIs" dxfId="2908" priority="37" operator="equal">
      <formula>"Uncertain"</formula>
    </cfRule>
    <cfRule type="cellIs" dxfId="2907" priority="38" operator="equal">
      <formula>"Neutral"</formula>
    </cfRule>
    <cfRule type="cellIs" dxfId="2906" priority="39" operator="equal">
      <formula>"Minor Positive"</formula>
    </cfRule>
    <cfRule type="cellIs" dxfId="2905" priority="40" operator="equal">
      <formula>"Significant Positive"</formula>
    </cfRule>
    <cfRule type="cellIs" dxfId="2904" priority="36" operator="equal">
      <formula>"Minor Negative"</formula>
    </cfRule>
  </conditionalFormatting>
  <conditionalFormatting sqref="J54">
    <cfRule type="cellIs" dxfId="2903" priority="11" operator="equal">
      <formula>"Significant Negative"</formula>
    </cfRule>
    <cfRule type="cellIs" dxfId="2902" priority="12" operator="equal">
      <formula>"Minor Negative"</formula>
    </cfRule>
    <cfRule type="cellIs" dxfId="2901" priority="13" operator="equal">
      <formula>"Uncertain"</formula>
    </cfRule>
    <cfRule type="cellIs" dxfId="2900" priority="14" operator="equal">
      <formula>"Neutral"</formula>
    </cfRule>
    <cfRule type="cellIs" dxfId="2899" priority="15" operator="equal">
      <formula>"Minor Positive"</formula>
    </cfRule>
    <cfRule type="cellIs" dxfId="2898" priority="16" operator="equal">
      <formula>"Significant Positive"</formula>
    </cfRule>
  </conditionalFormatting>
  <pageMargins left="0.7" right="0.7" top="0.75" bottom="0.75" header="0.3" footer="0.3"/>
  <pageSetup orientation="portrait" horizontalDpi="4294967293" verticalDpi="4294967293"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321D6-1D70-4BF5-980B-55529531A1A5}">
  <sheetPr codeName="Sheet143">
    <tabColor rgb="FF7030A0"/>
  </sheetPr>
  <dimension ref="A1:V98"/>
  <sheetViews>
    <sheetView topLeftCell="A46" zoomScale="60" zoomScaleNormal="60" workbookViewId="0">
      <selection activeCell="N20" sqref="N20:N27"/>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913</v>
      </c>
      <c r="D1" s="263"/>
      <c r="E1" s="263"/>
      <c r="F1" s="264"/>
      <c r="G1" s="16"/>
      <c r="I1" s="7"/>
      <c r="J1" s="7"/>
      <c r="K1" s="7"/>
    </row>
    <row r="2" spans="1:22" x14ac:dyDescent="0.35">
      <c r="A2" s="74" t="s">
        <v>29</v>
      </c>
      <c r="B2" s="9"/>
      <c r="C2" s="263" t="s">
        <v>658</v>
      </c>
      <c r="D2" s="263"/>
      <c r="E2" s="263"/>
      <c r="F2" s="264"/>
      <c r="I2" s="8"/>
      <c r="J2" s="8"/>
      <c r="K2" s="8"/>
    </row>
    <row r="3" spans="1:22" ht="93.75" customHeight="1" x14ac:dyDescent="0.35">
      <c r="A3" s="75" t="s">
        <v>30</v>
      </c>
      <c r="B3" s="4"/>
      <c r="C3" s="263" t="s">
        <v>882</v>
      </c>
      <c r="D3" s="263"/>
      <c r="E3" s="263"/>
      <c r="F3" s="264"/>
      <c r="I3" s="8"/>
      <c r="J3" s="8"/>
      <c r="K3" s="8"/>
    </row>
    <row r="4" spans="1:22" ht="17.25" customHeight="1" x14ac:dyDescent="0.35">
      <c r="A4" s="75" t="s">
        <v>31</v>
      </c>
      <c r="B4" s="17"/>
      <c r="C4" s="229" t="s">
        <v>530</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47"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30" customHeight="1" x14ac:dyDescent="0.35">
      <c r="A8" s="316" t="s">
        <v>251</v>
      </c>
      <c r="B8" s="327" t="s">
        <v>116</v>
      </c>
      <c r="C8" s="86" t="s">
        <v>321</v>
      </c>
      <c r="D8" s="86" t="s">
        <v>254</v>
      </c>
      <c r="E8" s="325" t="s">
        <v>101</v>
      </c>
      <c r="F8" s="325" t="s">
        <v>101</v>
      </c>
      <c r="G8" s="325" t="s">
        <v>101</v>
      </c>
      <c r="H8" s="325" t="s">
        <v>101</v>
      </c>
      <c r="I8" s="325" t="s">
        <v>101</v>
      </c>
      <c r="J8" s="310" t="s">
        <v>159</v>
      </c>
      <c r="K8" s="319" t="s">
        <v>675</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c r="F10" s="326"/>
      <c r="G10" s="326"/>
      <c r="H10" s="326"/>
      <c r="I10" s="326"/>
      <c r="J10" s="298"/>
      <c r="K10" s="236"/>
      <c r="L10" s="298"/>
      <c r="M10" s="298"/>
      <c r="N10" s="340"/>
      <c r="R10" s="12"/>
      <c r="S10" s="12"/>
      <c r="T10" s="12"/>
    </row>
    <row r="11" spans="1:22" x14ac:dyDescent="0.35">
      <c r="A11" s="317"/>
      <c r="B11" s="328"/>
      <c r="C11" s="24" t="s">
        <v>324</v>
      </c>
      <c r="D11" s="24" t="s">
        <v>254</v>
      </c>
      <c r="E11" s="326"/>
      <c r="F11" s="326"/>
      <c r="G11" s="326"/>
      <c r="H11" s="326"/>
      <c r="I11" s="326"/>
      <c r="J11" s="298"/>
      <c r="K11" s="236"/>
      <c r="L11" s="298"/>
      <c r="M11" s="298"/>
      <c r="N11" s="340"/>
      <c r="R11" s="12"/>
      <c r="S11" s="12"/>
      <c r="T11" s="12"/>
    </row>
    <row r="12" spans="1:22" x14ac:dyDescent="0.35">
      <c r="A12" s="317"/>
      <c r="B12" s="328"/>
      <c r="C12" s="24" t="s">
        <v>325</v>
      </c>
      <c r="D12" s="24" t="s">
        <v>254</v>
      </c>
      <c r="E12" s="326"/>
      <c r="F12" s="326"/>
      <c r="G12" s="326"/>
      <c r="H12" s="326"/>
      <c r="I12" s="326"/>
      <c r="J12" s="298"/>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ht="29" x14ac:dyDescent="0.35">
      <c r="A14" s="317"/>
      <c r="B14" s="328"/>
      <c r="C14" s="24" t="s">
        <v>327</v>
      </c>
      <c r="D14" s="24" t="s">
        <v>254</v>
      </c>
      <c r="E14" s="326"/>
      <c r="F14" s="326"/>
      <c r="G14" s="326"/>
      <c r="H14" s="326"/>
      <c r="I14" s="326"/>
      <c r="J14" s="298"/>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254</v>
      </c>
      <c r="E16" s="326"/>
      <c r="F16" s="326"/>
      <c r="G16" s="326"/>
      <c r="H16" s="326"/>
      <c r="I16" s="326"/>
      <c r="J16" s="298"/>
      <c r="K16" s="236"/>
      <c r="L16" s="298"/>
      <c r="M16" s="298"/>
      <c r="N16" s="340"/>
      <c r="R16" s="12"/>
      <c r="S16" s="12"/>
      <c r="T16" s="12"/>
    </row>
    <row r="17" spans="1:22" ht="15" thickBot="1" x14ac:dyDescent="0.4">
      <c r="A17" s="322"/>
      <c r="B17" s="396"/>
      <c r="C17" s="88" t="s">
        <v>330</v>
      </c>
      <c r="D17" s="88" t="s">
        <v>254</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675</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254</v>
      </c>
      <c r="E19" s="299"/>
      <c r="F19" s="299"/>
      <c r="G19" s="299"/>
      <c r="H19" s="299"/>
      <c r="I19" s="299"/>
      <c r="J19" s="299"/>
      <c r="K19" s="301"/>
      <c r="L19" s="299"/>
      <c r="M19" s="299"/>
      <c r="N19" s="380"/>
      <c r="R19" s="12"/>
      <c r="S19" s="12"/>
      <c r="T19" s="12"/>
    </row>
    <row r="20" spans="1:22" ht="75" customHeight="1" x14ac:dyDescent="0.35">
      <c r="A20" s="316" t="s">
        <v>334</v>
      </c>
      <c r="B20" s="307" t="s">
        <v>118</v>
      </c>
      <c r="C20" s="79" t="s">
        <v>335</v>
      </c>
      <c r="D20" s="86" t="s">
        <v>250</v>
      </c>
      <c r="E20" s="310" t="s">
        <v>432</v>
      </c>
      <c r="F20" s="310" t="s">
        <v>441</v>
      </c>
      <c r="G20" s="310" t="s">
        <v>519</v>
      </c>
      <c r="H20" s="310" t="s">
        <v>477</v>
      </c>
      <c r="I20" s="310" t="s">
        <v>436</v>
      </c>
      <c r="J20" s="310" t="s">
        <v>157</v>
      </c>
      <c r="K20" s="319" t="s">
        <v>883</v>
      </c>
      <c r="L20" s="310" t="s">
        <v>254</v>
      </c>
      <c r="M20" s="310"/>
      <c r="N20" s="379"/>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17"/>
      <c r="B21" s="308"/>
      <c r="C21" s="3" t="s">
        <v>336</v>
      </c>
      <c r="D21" s="24" t="s">
        <v>254</v>
      </c>
      <c r="E21" s="298"/>
      <c r="F21" s="298"/>
      <c r="G21" s="298"/>
      <c r="H21" s="298"/>
      <c r="I21" s="298"/>
      <c r="J21" s="298"/>
      <c r="K21" s="236"/>
      <c r="L21" s="298"/>
      <c r="M21" s="298"/>
      <c r="N21" s="381"/>
      <c r="R21" s="12"/>
      <c r="S21" s="12"/>
      <c r="T21" s="12"/>
    </row>
    <row r="22" spans="1:22" ht="14.5" customHeight="1" x14ac:dyDescent="0.35">
      <c r="A22" s="317"/>
      <c r="B22" s="308"/>
      <c r="C22" s="3" t="s">
        <v>337</v>
      </c>
      <c r="D22" s="24" t="s">
        <v>254</v>
      </c>
      <c r="E22" s="298"/>
      <c r="F22" s="298"/>
      <c r="G22" s="298"/>
      <c r="H22" s="298"/>
      <c r="I22" s="298"/>
      <c r="J22" s="298"/>
      <c r="K22" s="236"/>
      <c r="L22" s="298"/>
      <c r="M22" s="298"/>
      <c r="N22" s="381"/>
      <c r="R22" s="12"/>
      <c r="S22" s="12"/>
      <c r="T22" s="12"/>
    </row>
    <row r="23" spans="1:22" x14ac:dyDescent="0.35">
      <c r="A23" s="317"/>
      <c r="B23" s="308"/>
      <c r="C23" s="3" t="s">
        <v>338</v>
      </c>
      <c r="D23" s="24" t="s">
        <v>254</v>
      </c>
      <c r="E23" s="298"/>
      <c r="F23" s="298"/>
      <c r="G23" s="298"/>
      <c r="H23" s="298"/>
      <c r="I23" s="298"/>
      <c r="J23" s="298"/>
      <c r="K23" s="236"/>
      <c r="L23" s="298"/>
      <c r="M23" s="298"/>
      <c r="N23" s="381"/>
      <c r="R23" s="12"/>
      <c r="S23" s="12"/>
      <c r="T23" s="12"/>
    </row>
    <row r="24" spans="1:22" ht="14.5" customHeight="1" x14ac:dyDescent="0.35">
      <c r="A24" s="317"/>
      <c r="B24" s="308"/>
      <c r="C24" s="3" t="s">
        <v>339</v>
      </c>
      <c r="D24" s="24" t="s">
        <v>254</v>
      </c>
      <c r="E24" s="298"/>
      <c r="F24" s="298"/>
      <c r="G24" s="298"/>
      <c r="H24" s="298"/>
      <c r="I24" s="298"/>
      <c r="J24" s="298"/>
      <c r="K24" s="236"/>
      <c r="L24" s="298"/>
      <c r="M24" s="298"/>
      <c r="N24" s="381"/>
      <c r="R24" s="12"/>
      <c r="S24" s="12"/>
      <c r="T24" s="12"/>
    </row>
    <row r="25" spans="1:22" ht="29" x14ac:dyDescent="0.35">
      <c r="A25" s="317"/>
      <c r="B25" s="308"/>
      <c r="C25" s="3" t="s">
        <v>340</v>
      </c>
      <c r="D25" s="24" t="s">
        <v>250</v>
      </c>
      <c r="E25" s="298"/>
      <c r="F25" s="298"/>
      <c r="G25" s="298"/>
      <c r="H25" s="298"/>
      <c r="I25" s="298"/>
      <c r="J25" s="298"/>
      <c r="K25" s="236"/>
      <c r="L25" s="298"/>
      <c r="M25" s="298"/>
      <c r="N25" s="381"/>
      <c r="R25" s="12"/>
      <c r="S25" s="12"/>
      <c r="T25" s="12"/>
    </row>
    <row r="26" spans="1:22" ht="14.5" customHeight="1" x14ac:dyDescent="0.35">
      <c r="A26" s="317"/>
      <c r="B26" s="308"/>
      <c r="C26" s="3" t="s">
        <v>341</v>
      </c>
      <c r="D26" s="24"/>
      <c r="E26" s="298"/>
      <c r="F26" s="298"/>
      <c r="G26" s="298"/>
      <c r="H26" s="298"/>
      <c r="I26" s="298"/>
      <c r="J26" s="298"/>
      <c r="K26" s="236"/>
      <c r="L26" s="298"/>
      <c r="M26" s="298"/>
      <c r="N26" s="381"/>
      <c r="R26" s="12"/>
      <c r="S26" s="12"/>
      <c r="T26" s="12"/>
    </row>
    <row r="27" spans="1:22" ht="29.5" thickBot="1" x14ac:dyDescent="0.4">
      <c r="A27" s="322"/>
      <c r="B27" s="309"/>
      <c r="C27" s="80" t="s">
        <v>342</v>
      </c>
      <c r="D27" s="88" t="s">
        <v>250</v>
      </c>
      <c r="E27" s="299"/>
      <c r="F27" s="299"/>
      <c r="G27" s="299"/>
      <c r="H27" s="299"/>
      <c r="I27" s="299"/>
      <c r="J27" s="299"/>
      <c r="K27" s="301"/>
      <c r="L27" s="299"/>
      <c r="M27" s="299"/>
      <c r="N27" s="380"/>
      <c r="R27" s="12"/>
      <c r="S27" s="12"/>
      <c r="T27" s="12"/>
    </row>
    <row r="28" spans="1:22" ht="30" customHeight="1" x14ac:dyDescent="0.35">
      <c r="A28" s="316" t="s">
        <v>343</v>
      </c>
      <c r="B28" s="307" t="s">
        <v>119</v>
      </c>
      <c r="C28" s="85" t="s">
        <v>344</v>
      </c>
      <c r="D28" s="79" t="s">
        <v>250</v>
      </c>
      <c r="E28" s="310" t="s">
        <v>432</v>
      </c>
      <c r="F28" s="310" t="s">
        <v>441</v>
      </c>
      <c r="G28" s="310" t="s">
        <v>519</v>
      </c>
      <c r="H28" s="310"/>
      <c r="I28" s="310"/>
      <c r="J28" s="310" t="s">
        <v>157</v>
      </c>
      <c r="K28" s="319" t="s">
        <v>884</v>
      </c>
      <c r="L28" s="310" t="s">
        <v>254</v>
      </c>
      <c r="M28" s="310"/>
      <c r="N28" s="379"/>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c>
    </row>
    <row r="29" spans="1:22" ht="29" x14ac:dyDescent="0.35">
      <c r="A29" s="317"/>
      <c r="B29" s="308"/>
      <c r="C29" s="83" t="s">
        <v>345</v>
      </c>
      <c r="D29" s="3" t="s">
        <v>250</v>
      </c>
      <c r="E29" s="298"/>
      <c r="F29" s="298"/>
      <c r="G29" s="298"/>
      <c r="H29" s="298"/>
      <c r="I29" s="298"/>
      <c r="J29" s="298"/>
      <c r="K29" s="236"/>
      <c r="L29" s="298"/>
      <c r="M29" s="298"/>
      <c r="N29" s="381"/>
      <c r="R29" s="12"/>
      <c r="S29" s="12"/>
      <c r="T29" s="12"/>
    </row>
    <row r="30" spans="1:22" x14ac:dyDescent="0.35">
      <c r="A30" s="317"/>
      <c r="B30" s="308"/>
      <c r="C30" s="83" t="s">
        <v>346</v>
      </c>
      <c r="D30" s="3" t="s">
        <v>250</v>
      </c>
      <c r="E30" s="298"/>
      <c r="F30" s="298"/>
      <c r="G30" s="298"/>
      <c r="H30" s="298"/>
      <c r="I30" s="298"/>
      <c r="J30" s="298"/>
      <c r="K30" s="236"/>
      <c r="L30" s="298"/>
      <c r="M30" s="298"/>
      <c r="N30" s="381"/>
      <c r="R30" s="12"/>
      <c r="S30" s="12"/>
      <c r="T30" s="12"/>
    </row>
    <row r="31" spans="1:22" ht="30" customHeight="1" x14ac:dyDescent="0.35">
      <c r="A31" s="317"/>
      <c r="B31" s="308"/>
      <c r="C31" s="83" t="s">
        <v>347</v>
      </c>
      <c r="D31" s="3" t="s">
        <v>254</v>
      </c>
      <c r="E31" s="298"/>
      <c r="F31" s="298"/>
      <c r="G31" s="298"/>
      <c r="H31" s="298"/>
      <c r="I31" s="298"/>
      <c r="J31" s="298"/>
      <c r="K31" s="236"/>
      <c r="L31" s="298"/>
      <c r="M31" s="298"/>
      <c r="N31" s="381"/>
      <c r="R31" s="12"/>
      <c r="S31" s="12"/>
      <c r="T31" s="12"/>
    </row>
    <row r="32" spans="1:22" x14ac:dyDescent="0.35">
      <c r="A32" s="317"/>
      <c r="B32" s="308"/>
      <c r="C32" s="83" t="s">
        <v>348</v>
      </c>
      <c r="D32" s="3" t="s">
        <v>250</v>
      </c>
      <c r="E32" s="298"/>
      <c r="F32" s="298"/>
      <c r="G32" s="298"/>
      <c r="H32" s="298"/>
      <c r="I32" s="298"/>
      <c r="J32" s="298"/>
      <c r="K32" s="236"/>
      <c r="L32" s="298"/>
      <c r="M32" s="298"/>
      <c r="N32" s="381"/>
      <c r="R32" s="12"/>
      <c r="S32" s="12"/>
      <c r="T32" s="12"/>
    </row>
    <row r="33" spans="1:22" x14ac:dyDescent="0.35">
      <c r="A33" s="317"/>
      <c r="B33" s="308"/>
      <c r="C33" s="83" t="s">
        <v>349</v>
      </c>
      <c r="D33" s="3" t="s">
        <v>250</v>
      </c>
      <c r="E33" s="298"/>
      <c r="F33" s="298"/>
      <c r="G33" s="298"/>
      <c r="H33" s="298"/>
      <c r="I33" s="298"/>
      <c r="J33" s="298"/>
      <c r="K33" s="236"/>
      <c r="L33" s="298"/>
      <c r="M33" s="298"/>
      <c r="N33" s="381"/>
      <c r="R33" s="12"/>
      <c r="S33" s="12"/>
      <c r="T33" s="12"/>
    </row>
    <row r="34" spans="1:22" x14ac:dyDescent="0.35">
      <c r="A34" s="317"/>
      <c r="B34" s="308"/>
      <c r="C34" s="83" t="s">
        <v>350</v>
      </c>
      <c r="D34" s="3" t="s">
        <v>254</v>
      </c>
      <c r="E34" s="298"/>
      <c r="F34" s="298"/>
      <c r="G34" s="298"/>
      <c r="H34" s="298"/>
      <c r="I34" s="298"/>
      <c r="J34" s="298"/>
      <c r="K34" s="236"/>
      <c r="L34" s="298"/>
      <c r="M34" s="298"/>
      <c r="N34" s="381"/>
      <c r="R34" s="12"/>
      <c r="S34" s="12"/>
      <c r="T34" s="12"/>
    </row>
    <row r="35" spans="1:22" ht="15" thickBot="1" x14ac:dyDescent="0.4">
      <c r="A35" s="322"/>
      <c r="B35" s="309"/>
      <c r="C35" s="93" t="s">
        <v>351</v>
      </c>
      <c r="D35" s="80" t="s">
        <v>250</v>
      </c>
      <c r="E35" s="299"/>
      <c r="F35" s="299"/>
      <c r="G35" s="299"/>
      <c r="H35" s="299"/>
      <c r="I35" s="299"/>
      <c r="J35" s="299"/>
      <c r="K35" s="301"/>
      <c r="L35" s="299"/>
      <c r="M35" s="299"/>
      <c r="N35" s="380"/>
      <c r="R35" s="12"/>
      <c r="S35" s="12"/>
      <c r="T35" s="12"/>
    </row>
    <row r="36" spans="1:22" ht="15" customHeight="1" x14ac:dyDescent="0.35">
      <c r="A36" s="316" t="s">
        <v>352</v>
      </c>
      <c r="B36" s="307" t="s">
        <v>120</v>
      </c>
      <c r="C36" s="79" t="s">
        <v>353</v>
      </c>
      <c r="D36" s="79"/>
      <c r="E36" s="310" t="s">
        <v>418</v>
      </c>
      <c r="F36" s="310" t="s">
        <v>441</v>
      </c>
      <c r="G36" s="310" t="s">
        <v>519</v>
      </c>
      <c r="H36" s="310" t="s">
        <v>421</v>
      </c>
      <c r="I36" s="310" t="s">
        <v>436</v>
      </c>
      <c r="J36" s="310" t="s">
        <v>157</v>
      </c>
      <c r="K36" s="319" t="s">
        <v>885</v>
      </c>
      <c r="L36" s="319" t="s">
        <v>254</v>
      </c>
      <c r="M36" s="319"/>
      <c r="N36" s="374"/>
      <c r="R36" s="12" t="str">
        <f>IF(OR(J36='Drop downs'!$G$7,J36='Drop downs'!$G$5), B36&amp;": "&amp;K36&amp;CHAR(10),"")</f>
        <v/>
      </c>
      <c r="S36" s="12" t="str">
        <f>IF(J36='Drop downs'!$G$2,B36&amp;": "&amp;K36&amp;"
"," ")</f>
        <v xml:space="preserve"> </v>
      </c>
      <c r="T36" s="12" t="str">
        <f>IF(E36='Drop downs'!$B$6,B36&amp;": "&amp;K36&amp;"","")</f>
        <v/>
      </c>
      <c r="U36" t="str">
        <f>IF(M36&gt;0,B36&amp;":"&amp;M36&amp;"
","")</f>
        <v/>
      </c>
      <c r="V36" t="str">
        <f>IF(N36&gt;0,B36&amp;":"&amp;N36&amp;"
","")</f>
        <v/>
      </c>
    </row>
    <row r="37" spans="1:22" ht="29" x14ac:dyDescent="0.35">
      <c r="A37" s="317"/>
      <c r="B37" s="308"/>
      <c r="C37" s="3" t="s">
        <v>354</v>
      </c>
      <c r="D37" s="3" t="s">
        <v>254</v>
      </c>
      <c r="E37" s="298"/>
      <c r="F37" s="298"/>
      <c r="G37" s="298"/>
      <c r="H37" s="298"/>
      <c r="I37" s="298"/>
      <c r="J37" s="298"/>
      <c r="K37" s="236"/>
      <c r="L37" s="236"/>
      <c r="M37" s="236"/>
      <c r="N37" s="375"/>
      <c r="R37" s="12"/>
      <c r="S37" s="12"/>
      <c r="T37" s="12"/>
    </row>
    <row r="38" spans="1:22" x14ac:dyDescent="0.35">
      <c r="A38" s="317"/>
      <c r="B38" s="308"/>
      <c r="C38" s="3" t="s">
        <v>355</v>
      </c>
      <c r="D38" s="3"/>
      <c r="E38" s="298"/>
      <c r="F38" s="298"/>
      <c r="G38" s="298"/>
      <c r="H38" s="298"/>
      <c r="I38" s="298"/>
      <c r="J38" s="298"/>
      <c r="K38" s="236"/>
      <c r="L38" s="236"/>
      <c r="M38" s="236"/>
      <c r="N38" s="375"/>
      <c r="R38" s="12"/>
      <c r="S38" s="12"/>
      <c r="T38" s="12"/>
    </row>
    <row r="39" spans="1:22" ht="29" x14ac:dyDescent="0.35">
      <c r="A39" s="317"/>
      <c r="B39" s="308"/>
      <c r="C39" s="3" t="s">
        <v>356</v>
      </c>
      <c r="D39" s="3" t="s">
        <v>250</v>
      </c>
      <c r="E39" s="298"/>
      <c r="F39" s="298"/>
      <c r="G39" s="298"/>
      <c r="H39" s="298"/>
      <c r="I39" s="298"/>
      <c r="J39" s="298"/>
      <c r="K39" s="236"/>
      <c r="L39" s="236"/>
      <c r="M39" s="236"/>
      <c r="N39" s="375"/>
      <c r="R39" s="12"/>
      <c r="S39" s="12"/>
      <c r="T39" s="12"/>
    </row>
    <row r="40" spans="1:22" ht="43.5" x14ac:dyDescent="0.35">
      <c r="A40" s="317"/>
      <c r="B40" s="308"/>
      <c r="C40" s="3" t="s">
        <v>357</v>
      </c>
      <c r="D40" s="3" t="s">
        <v>250</v>
      </c>
      <c r="E40" s="298"/>
      <c r="F40" s="298"/>
      <c r="G40" s="298"/>
      <c r="H40" s="298"/>
      <c r="I40" s="298"/>
      <c r="J40" s="298"/>
      <c r="K40" s="236"/>
      <c r="L40" s="236"/>
      <c r="M40" s="236"/>
      <c r="N40" s="375"/>
      <c r="R40" s="12"/>
      <c r="S40" s="12"/>
      <c r="T40" s="12"/>
    </row>
    <row r="41" spans="1:22" ht="29.5" thickBot="1" x14ac:dyDescent="0.4">
      <c r="A41" s="322"/>
      <c r="B41" s="309"/>
      <c r="C41" s="80" t="s">
        <v>358</v>
      </c>
      <c r="D41" s="80" t="s">
        <v>250</v>
      </c>
      <c r="E41" s="299"/>
      <c r="F41" s="299"/>
      <c r="G41" s="299"/>
      <c r="H41" s="299"/>
      <c r="I41" s="299"/>
      <c r="J41" s="299"/>
      <c r="K41" s="301"/>
      <c r="L41" s="301"/>
      <c r="M41" s="301"/>
      <c r="N41" s="376"/>
      <c r="R41" s="12"/>
      <c r="S41" s="12"/>
      <c r="T41" s="12"/>
    </row>
    <row r="42" spans="1:22" ht="30" customHeight="1" x14ac:dyDescent="0.35">
      <c r="A42" s="316" t="s">
        <v>359</v>
      </c>
      <c r="B42" s="307" t="s">
        <v>121</v>
      </c>
      <c r="C42" s="79" t="s">
        <v>360</v>
      </c>
      <c r="D42" s="79" t="s">
        <v>250</v>
      </c>
      <c r="E42" s="310" t="s">
        <v>418</v>
      </c>
      <c r="F42" s="310" t="s">
        <v>441</v>
      </c>
      <c r="G42" s="310" t="s">
        <v>519</v>
      </c>
      <c r="H42" s="310" t="s">
        <v>477</v>
      </c>
      <c r="I42" s="310" t="s">
        <v>436</v>
      </c>
      <c r="J42" s="310" t="s">
        <v>157</v>
      </c>
      <c r="K42" s="319" t="s">
        <v>886</v>
      </c>
      <c r="L42" s="319" t="s">
        <v>254</v>
      </c>
      <c r="M42" s="319"/>
      <c r="N42" s="374"/>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17"/>
      <c r="B43" s="308"/>
      <c r="C43" s="3" t="s">
        <v>361</v>
      </c>
      <c r="D43" s="3" t="s">
        <v>254</v>
      </c>
      <c r="E43" s="298"/>
      <c r="F43" s="298"/>
      <c r="G43" s="298"/>
      <c r="H43" s="298"/>
      <c r="I43" s="298"/>
      <c r="J43" s="298"/>
      <c r="K43" s="236"/>
      <c r="L43" s="236"/>
      <c r="M43" s="236"/>
      <c r="N43" s="375"/>
      <c r="R43" s="12"/>
      <c r="S43" s="12"/>
      <c r="T43" s="12"/>
    </row>
    <row r="44" spans="1:22" x14ac:dyDescent="0.35">
      <c r="A44" s="317"/>
      <c r="B44" s="308"/>
      <c r="C44" s="3" t="s">
        <v>362</v>
      </c>
      <c r="D44" s="3" t="s">
        <v>254</v>
      </c>
      <c r="E44" s="298"/>
      <c r="F44" s="298"/>
      <c r="G44" s="298"/>
      <c r="H44" s="298"/>
      <c r="I44" s="298"/>
      <c r="J44" s="298"/>
      <c r="K44" s="236"/>
      <c r="L44" s="236"/>
      <c r="M44" s="236"/>
      <c r="N44" s="375"/>
      <c r="R44" s="12"/>
      <c r="S44" s="12"/>
      <c r="T44" s="12"/>
    </row>
    <row r="45" spans="1:22" x14ac:dyDescent="0.35">
      <c r="A45" s="317"/>
      <c r="B45" s="308"/>
      <c r="C45" s="3" t="s">
        <v>363</v>
      </c>
      <c r="D45" s="3" t="s">
        <v>250</v>
      </c>
      <c r="E45" s="298"/>
      <c r="F45" s="298"/>
      <c r="G45" s="298"/>
      <c r="H45" s="298"/>
      <c r="I45" s="298"/>
      <c r="J45" s="298"/>
      <c r="K45" s="236"/>
      <c r="L45" s="236"/>
      <c r="M45" s="236"/>
      <c r="N45" s="375"/>
      <c r="R45" s="12"/>
      <c r="S45" s="12"/>
      <c r="T45" s="12"/>
    </row>
    <row r="46" spans="1:22" ht="29.5" thickBot="1" x14ac:dyDescent="0.4">
      <c r="A46" s="322"/>
      <c r="B46" s="309"/>
      <c r="C46" s="80" t="s">
        <v>364</v>
      </c>
      <c r="D46" s="80" t="s">
        <v>254</v>
      </c>
      <c r="E46" s="299"/>
      <c r="F46" s="299"/>
      <c r="G46" s="299"/>
      <c r="H46" s="299"/>
      <c r="I46" s="299"/>
      <c r="J46" s="299"/>
      <c r="K46" s="301"/>
      <c r="L46" s="301"/>
      <c r="M46" s="301"/>
      <c r="N46" s="376"/>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319" t="s">
        <v>675</v>
      </c>
      <c r="L47" s="319" t="s">
        <v>254</v>
      </c>
      <c r="M47" s="319"/>
      <c r="N47" s="374"/>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22"/>
      <c r="B48" s="309"/>
      <c r="C48" s="80" t="s">
        <v>367</v>
      </c>
      <c r="D48" s="80" t="s">
        <v>254</v>
      </c>
      <c r="E48" s="299"/>
      <c r="F48" s="299"/>
      <c r="G48" s="299"/>
      <c r="H48" s="299"/>
      <c r="I48" s="299"/>
      <c r="J48" s="299"/>
      <c r="K48" s="301"/>
      <c r="L48" s="301"/>
      <c r="M48" s="301"/>
      <c r="N48" s="376"/>
      <c r="R48" s="12"/>
      <c r="S48" s="12"/>
      <c r="T48" s="12"/>
    </row>
    <row r="49" spans="1:22" ht="30" customHeight="1" x14ac:dyDescent="0.35">
      <c r="A49" s="316" t="s">
        <v>368</v>
      </c>
      <c r="B49" s="307" t="s">
        <v>123</v>
      </c>
      <c r="C49" s="86" t="s">
        <v>369</v>
      </c>
      <c r="D49" s="86" t="s">
        <v>254</v>
      </c>
      <c r="E49" s="310" t="s">
        <v>101</v>
      </c>
      <c r="F49" s="310" t="s">
        <v>101</v>
      </c>
      <c r="G49" s="310" t="s">
        <v>101</v>
      </c>
      <c r="H49" s="310" t="s">
        <v>101</v>
      </c>
      <c r="I49" s="310" t="s">
        <v>101</v>
      </c>
      <c r="J49" s="310" t="s">
        <v>159</v>
      </c>
      <c r="K49" s="319" t="s">
        <v>675</v>
      </c>
      <c r="L49" s="319" t="s">
        <v>254</v>
      </c>
      <c r="M49" s="319"/>
      <c r="N49" s="374"/>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17"/>
      <c r="B50" s="308"/>
      <c r="C50" s="24" t="s">
        <v>370</v>
      </c>
      <c r="D50" s="24" t="s">
        <v>254</v>
      </c>
      <c r="E50" s="298"/>
      <c r="F50" s="298"/>
      <c r="G50" s="298"/>
      <c r="H50" s="298"/>
      <c r="I50" s="298"/>
      <c r="J50" s="298"/>
      <c r="K50" s="236"/>
      <c r="L50" s="236"/>
      <c r="M50" s="236"/>
      <c r="N50" s="375"/>
      <c r="R50" s="12"/>
      <c r="S50" s="12"/>
      <c r="T50" s="12"/>
    </row>
    <row r="51" spans="1:22" x14ac:dyDescent="0.35">
      <c r="A51" s="317"/>
      <c r="B51" s="308"/>
      <c r="C51" s="97" t="s">
        <v>371</v>
      </c>
      <c r="D51" s="24" t="s">
        <v>254</v>
      </c>
      <c r="E51" s="298"/>
      <c r="F51" s="298"/>
      <c r="G51" s="298"/>
      <c r="H51" s="298"/>
      <c r="I51" s="298"/>
      <c r="J51" s="298"/>
      <c r="K51" s="236"/>
      <c r="L51" s="236"/>
      <c r="M51" s="236"/>
      <c r="N51" s="375"/>
      <c r="R51" s="12"/>
      <c r="S51" s="12"/>
      <c r="T51" s="12"/>
    </row>
    <row r="52" spans="1:22" x14ac:dyDescent="0.35">
      <c r="A52" s="317"/>
      <c r="B52" s="308"/>
      <c r="C52" s="24" t="s">
        <v>372</v>
      </c>
      <c r="D52" s="24" t="s">
        <v>254</v>
      </c>
      <c r="E52" s="298"/>
      <c r="F52" s="298"/>
      <c r="G52" s="298"/>
      <c r="H52" s="298"/>
      <c r="I52" s="298"/>
      <c r="J52" s="298"/>
      <c r="K52" s="236"/>
      <c r="L52" s="236"/>
      <c r="M52" s="236"/>
      <c r="N52" s="375"/>
      <c r="R52" s="12"/>
      <c r="S52" s="12"/>
      <c r="T52" s="12"/>
    </row>
    <row r="53" spans="1:22" ht="15" thickBot="1" x14ac:dyDescent="0.4">
      <c r="A53" s="322"/>
      <c r="B53" s="309"/>
      <c r="C53" s="88" t="s">
        <v>373</v>
      </c>
      <c r="D53" s="88" t="s">
        <v>254</v>
      </c>
      <c r="E53" s="299"/>
      <c r="F53" s="299"/>
      <c r="G53" s="299"/>
      <c r="H53" s="299"/>
      <c r="I53" s="299"/>
      <c r="J53" s="299"/>
      <c r="K53" s="301"/>
      <c r="L53" s="301"/>
      <c r="M53" s="301"/>
      <c r="N53" s="376"/>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675</v>
      </c>
      <c r="L54" s="319" t="s">
        <v>254</v>
      </c>
      <c r="M54" s="319"/>
      <c r="N54" s="374"/>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17"/>
      <c r="B55" s="308"/>
      <c r="C55" s="94" t="s">
        <v>376</v>
      </c>
      <c r="D55" s="24" t="s">
        <v>254</v>
      </c>
      <c r="E55" s="298"/>
      <c r="F55" s="298"/>
      <c r="G55" s="298"/>
      <c r="H55" s="298"/>
      <c r="I55" s="298"/>
      <c r="J55" s="298"/>
      <c r="K55" s="236"/>
      <c r="L55" s="236"/>
      <c r="M55" s="236"/>
      <c r="N55" s="375"/>
      <c r="R55" s="12"/>
      <c r="S55" s="12"/>
      <c r="T55" s="12"/>
    </row>
    <row r="56" spans="1:22" ht="29.5" thickBot="1" x14ac:dyDescent="0.4">
      <c r="A56" s="322"/>
      <c r="B56" s="309"/>
      <c r="C56" s="90" t="s">
        <v>377</v>
      </c>
      <c r="D56" s="88" t="s">
        <v>254</v>
      </c>
      <c r="E56" s="299"/>
      <c r="F56" s="299"/>
      <c r="G56" s="299"/>
      <c r="H56" s="299"/>
      <c r="I56" s="299"/>
      <c r="J56" s="299"/>
      <c r="K56" s="301"/>
      <c r="L56" s="301"/>
      <c r="M56" s="301"/>
      <c r="N56" s="376"/>
      <c r="R56" s="12"/>
      <c r="S56" s="12"/>
      <c r="T56" s="12"/>
    </row>
    <row r="57" spans="1:22" ht="15" customHeight="1" x14ac:dyDescent="0.35">
      <c r="A57" s="316" t="s">
        <v>378</v>
      </c>
      <c r="B57" s="307" t="s">
        <v>125</v>
      </c>
      <c r="C57" s="86" t="s">
        <v>379</v>
      </c>
      <c r="D57" s="86" t="s">
        <v>254</v>
      </c>
      <c r="E57" s="310" t="s">
        <v>101</v>
      </c>
      <c r="F57" s="310" t="s">
        <v>101</v>
      </c>
      <c r="G57" s="310" t="s">
        <v>101</v>
      </c>
      <c r="H57" s="310" t="s">
        <v>101</v>
      </c>
      <c r="I57" s="310" t="s">
        <v>101</v>
      </c>
      <c r="J57" s="310" t="s">
        <v>159</v>
      </c>
      <c r="K57" s="319" t="s">
        <v>675</v>
      </c>
      <c r="L57" s="319" t="s">
        <v>254</v>
      </c>
      <c r="M57" s="319"/>
      <c r="N57" s="374"/>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17"/>
      <c r="B58" s="308"/>
      <c r="C58" s="24" t="s">
        <v>380</v>
      </c>
      <c r="D58" s="24" t="s">
        <v>254</v>
      </c>
      <c r="E58" s="298"/>
      <c r="F58" s="298"/>
      <c r="G58" s="298"/>
      <c r="H58" s="298"/>
      <c r="I58" s="298"/>
      <c r="J58" s="298"/>
      <c r="K58" s="236"/>
      <c r="L58" s="236"/>
      <c r="M58" s="236"/>
      <c r="N58" s="375"/>
      <c r="R58" s="12"/>
      <c r="S58" s="12"/>
      <c r="T58" s="12"/>
    </row>
    <row r="59" spans="1:22" x14ac:dyDescent="0.35">
      <c r="A59" s="317"/>
      <c r="B59" s="308"/>
      <c r="C59" s="24" t="s">
        <v>381</v>
      </c>
      <c r="D59" s="24" t="s">
        <v>254</v>
      </c>
      <c r="E59" s="298"/>
      <c r="F59" s="298"/>
      <c r="G59" s="298"/>
      <c r="H59" s="298"/>
      <c r="I59" s="298"/>
      <c r="J59" s="298"/>
      <c r="K59" s="236"/>
      <c r="L59" s="236"/>
      <c r="M59" s="236"/>
      <c r="N59" s="375"/>
      <c r="R59" s="12"/>
      <c r="S59" s="12"/>
      <c r="T59" s="12"/>
    </row>
    <row r="60" spans="1:22" x14ac:dyDescent="0.35">
      <c r="A60" s="317"/>
      <c r="B60" s="308"/>
      <c r="C60" s="24" t="s">
        <v>382</v>
      </c>
      <c r="D60" s="24" t="s">
        <v>254</v>
      </c>
      <c r="E60" s="298"/>
      <c r="F60" s="298"/>
      <c r="G60" s="298"/>
      <c r="H60" s="298"/>
      <c r="I60" s="298"/>
      <c r="J60" s="298"/>
      <c r="K60" s="236"/>
      <c r="L60" s="236"/>
      <c r="M60" s="236"/>
      <c r="N60" s="375"/>
      <c r="R60" s="12"/>
      <c r="S60" s="12"/>
      <c r="T60" s="12"/>
    </row>
    <row r="61" spans="1:22" x14ac:dyDescent="0.35">
      <c r="A61" s="317"/>
      <c r="B61" s="308"/>
      <c r="C61" s="24" t="s">
        <v>383</v>
      </c>
      <c r="D61" s="24" t="s">
        <v>254</v>
      </c>
      <c r="E61" s="298"/>
      <c r="F61" s="298"/>
      <c r="G61" s="298"/>
      <c r="H61" s="298"/>
      <c r="I61" s="298"/>
      <c r="J61" s="298"/>
      <c r="K61" s="236"/>
      <c r="L61" s="236"/>
      <c r="M61" s="236"/>
      <c r="N61" s="375"/>
      <c r="R61" s="12"/>
      <c r="S61" s="12"/>
      <c r="T61" s="12"/>
    </row>
    <row r="62" spans="1:22" x14ac:dyDescent="0.35">
      <c r="A62" s="317"/>
      <c r="B62" s="308"/>
      <c r="C62" s="24" t="s">
        <v>384</v>
      </c>
      <c r="D62" s="24" t="s">
        <v>254</v>
      </c>
      <c r="E62" s="298"/>
      <c r="F62" s="298"/>
      <c r="G62" s="298"/>
      <c r="H62" s="298"/>
      <c r="I62" s="298"/>
      <c r="J62" s="298"/>
      <c r="K62" s="236"/>
      <c r="L62" s="236"/>
      <c r="M62" s="236"/>
      <c r="N62" s="375"/>
      <c r="R62" s="12"/>
      <c r="S62" s="12"/>
      <c r="T62" s="12"/>
    </row>
    <row r="63" spans="1:22" ht="29" x14ac:dyDescent="0.35">
      <c r="A63" s="317"/>
      <c r="B63" s="308"/>
      <c r="C63" s="24" t="s">
        <v>385</v>
      </c>
      <c r="D63" s="24" t="s">
        <v>254</v>
      </c>
      <c r="E63" s="298"/>
      <c r="F63" s="298"/>
      <c r="G63" s="298"/>
      <c r="H63" s="298"/>
      <c r="I63" s="298"/>
      <c r="J63" s="298"/>
      <c r="K63" s="236"/>
      <c r="L63" s="236"/>
      <c r="M63" s="236"/>
      <c r="N63" s="375"/>
      <c r="R63" s="12"/>
      <c r="S63" s="12"/>
      <c r="T63" s="12"/>
    </row>
    <row r="64" spans="1:22" ht="15" thickBot="1" x14ac:dyDescent="0.4">
      <c r="A64" s="322"/>
      <c r="B64" s="309"/>
      <c r="C64" s="88" t="s">
        <v>386</v>
      </c>
      <c r="D64" s="88" t="s">
        <v>254</v>
      </c>
      <c r="E64" s="299"/>
      <c r="F64" s="299"/>
      <c r="G64" s="299"/>
      <c r="H64" s="299"/>
      <c r="I64" s="299"/>
      <c r="J64" s="299"/>
      <c r="K64" s="301"/>
      <c r="L64" s="301"/>
      <c r="M64" s="301"/>
      <c r="N64" s="376"/>
      <c r="R64" s="12"/>
      <c r="S64" s="12"/>
      <c r="T64" s="12"/>
    </row>
    <row r="65" spans="1:22" ht="15" customHeight="1" x14ac:dyDescent="0.35">
      <c r="A65" s="316" t="s">
        <v>387</v>
      </c>
      <c r="B65" s="307" t="s">
        <v>126</v>
      </c>
      <c r="C65" s="85" t="s">
        <v>452</v>
      </c>
      <c r="D65" s="86" t="s">
        <v>254</v>
      </c>
      <c r="E65" s="310" t="s">
        <v>101</v>
      </c>
      <c r="F65" s="310" t="s">
        <v>101</v>
      </c>
      <c r="G65" s="310" t="s">
        <v>101</v>
      </c>
      <c r="H65" s="310" t="s">
        <v>101</v>
      </c>
      <c r="I65" s="310" t="s">
        <v>101</v>
      </c>
      <c r="J65" s="310" t="s">
        <v>159</v>
      </c>
      <c r="K65" s="319" t="s">
        <v>675</v>
      </c>
      <c r="L65" s="319" t="s">
        <v>254</v>
      </c>
      <c r="M65" s="319"/>
      <c r="N65" s="374"/>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17"/>
      <c r="B66" s="308"/>
      <c r="C66" s="83" t="s">
        <v>389</v>
      </c>
      <c r="D66" s="24" t="s">
        <v>254</v>
      </c>
      <c r="E66" s="298"/>
      <c r="F66" s="298"/>
      <c r="G66" s="298"/>
      <c r="H66" s="298"/>
      <c r="I66" s="298"/>
      <c r="J66" s="298"/>
      <c r="K66" s="236"/>
      <c r="L66" s="236"/>
      <c r="M66" s="236"/>
      <c r="N66" s="375"/>
      <c r="R66" s="12"/>
      <c r="S66" s="12"/>
      <c r="T66" s="12"/>
    </row>
    <row r="67" spans="1:22" ht="29" x14ac:dyDescent="0.35">
      <c r="A67" s="317"/>
      <c r="B67" s="308"/>
      <c r="C67" s="83" t="s">
        <v>390</v>
      </c>
      <c r="D67" s="24" t="s">
        <v>254</v>
      </c>
      <c r="E67" s="298"/>
      <c r="F67" s="298"/>
      <c r="G67" s="298"/>
      <c r="H67" s="298"/>
      <c r="I67" s="298"/>
      <c r="J67" s="298"/>
      <c r="K67" s="236"/>
      <c r="L67" s="236"/>
      <c r="M67" s="236"/>
      <c r="N67" s="375"/>
      <c r="R67" s="12"/>
      <c r="S67" s="12"/>
      <c r="T67" s="12"/>
    </row>
    <row r="68" spans="1:22" x14ac:dyDescent="0.35">
      <c r="A68" s="317"/>
      <c r="B68" s="308"/>
      <c r="C68" s="83" t="s">
        <v>391</v>
      </c>
      <c r="D68" s="24" t="s">
        <v>254</v>
      </c>
      <c r="E68" s="298"/>
      <c r="F68" s="298"/>
      <c r="G68" s="298"/>
      <c r="H68" s="298"/>
      <c r="I68" s="298"/>
      <c r="J68" s="298"/>
      <c r="K68" s="236"/>
      <c r="L68" s="236"/>
      <c r="M68" s="236"/>
      <c r="N68" s="375"/>
      <c r="R68" s="12"/>
      <c r="S68" s="12"/>
      <c r="T68" s="12"/>
    </row>
    <row r="69" spans="1:22" x14ac:dyDescent="0.35">
      <c r="A69" s="317"/>
      <c r="B69" s="308"/>
      <c r="C69" s="83" t="s">
        <v>454</v>
      </c>
      <c r="D69" s="24" t="s">
        <v>254</v>
      </c>
      <c r="E69" s="298"/>
      <c r="F69" s="298"/>
      <c r="G69" s="298"/>
      <c r="H69" s="298"/>
      <c r="I69" s="298"/>
      <c r="J69" s="298"/>
      <c r="K69" s="236"/>
      <c r="L69" s="236"/>
      <c r="M69" s="236"/>
      <c r="N69" s="375"/>
      <c r="R69" s="12"/>
      <c r="S69" s="12"/>
      <c r="T69" s="12"/>
    </row>
    <row r="70" spans="1:22" x14ac:dyDescent="0.35">
      <c r="A70" s="317"/>
      <c r="B70" s="308"/>
      <c r="C70" s="83" t="s">
        <v>393</v>
      </c>
      <c r="D70" s="24" t="s">
        <v>254</v>
      </c>
      <c r="E70" s="298"/>
      <c r="F70" s="298"/>
      <c r="G70" s="298"/>
      <c r="H70" s="298"/>
      <c r="I70" s="298"/>
      <c r="J70" s="298"/>
      <c r="K70" s="236"/>
      <c r="L70" s="236"/>
      <c r="M70" s="236"/>
      <c r="N70" s="375"/>
      <c r="R70" s="12"/>
      <c r="S70" s="12"/>
      <c r="T70" s="12"/>
    </row>
    <row r="71" spans="1:22" ht="15" thickBot="1" x14ac:dyDescent="0.4">
      <c r="A71" s="322"/>
      <c r="B71" s="309"/>
      <c r="C71" s="93" t="s">
        <v>394</v>
      </c>
      <c r="D71" s="88" t="s">
        <v>254</v>
      </c>
      <c r="E71" s="299"/>
      <c r="F71" s="299"/>
      <c r="G71" s="299"/>
      <c r="H71" s="299"/>
      <c r="I71" s="299"/>
      <c r="J71" s="299"/>
      <c r="K71" s="301"/>
      <c r="L71" s="301"/>
      <c r="M71" s="301"/>
      <c r="N71" s="376"/>
      <c r="R71" s="12"/>
      <c r="S71" s="12"/>
      <c r="T71" s="12"/>
    </row>
    <row r="72" spans="1:22" ht="15" customHeight="1" x14ac:dyDescent="0.35">
      <c r="A72" s="316" t="s">
        <v>395</v>
      </c>
      <c r="B72" s="307" t="s">
        <v>127</v>
      </c>
      <c r="C72" s="85" t="s">
        <v>396</v>
      </c>
      <c r="D72" s="86" t="s">
        <v>254</v>
      </c>
      <c r="E72" s="310" t="s">
        <v>101</v>
      </c>
      <c r="F72" s="310" t="s">
        <v>101</v>
      </c>
      <c r="G72" s="310" t="s">
        <v>101</v>
      </c>
      <c r="H72" s="310" t="s">
        <v>101</v>
      </c>
      <c r="I72" s="310" t="s">
        <v>101</v>
      </c>
      <c r="J72" s="310" t="s">
        <v>159</v>
      </c>
      <c r="K72" s="311" t="s">
        <v>675</v>
      </c>
      <c r="L72" s="319" t="s">
        <v>254</v>
      </c>
      <c r="M72" s="319"/>
      <c r="N72" s="374"/>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17"/>
      <c r="B73" s="308"/>
      <c r="C73" s="83" t="s">
        <v>397</v>
      </c>
      <c r="D73" s="24" t="s">
        <v>254</v>
      </c>
      <c r="E73" s="298"/>
      <c r="F73" s="298"/>
      <c r="G73" s="298"/>
      <c r="H73" s="298"/>
      <c r="I73" s="298"/>
      <c r="J73" s="298"/>
      <c r="K73" s="312"/>
      <c r="L73" s="236"/>
      <c r="M73" s="236"/>
      <c r="N73" s="375"/>
      <c r="R73" s="12"/>
      <c r="S73" s="12"/>
      <c r="T73" s="12"/>
    </row>
    <row r="74" spans="1:22" ht="32.25" customHeight="1" x14ac:dyDescent="0.35">
      <c r="A74" s="317"/>
      <c r="B74" s="308"/>
      <c r="C74" s="83" t="s">
        <v>398</v>
      </c>
      <c r="D74" s="24" t="s">
        <v>254</v>
      </c>
      <c r="E74" s="298"/>
      <c r="F74" s="298"/>
      <c r="G74" s="298"/>
      <c r="H74" s="298"/>
      <c r="I74" s="298"/>
      <c r="J74" s="298"/>
      <c r="K74" s="312"/>
      <c r="L74" s="236"/>
      <c r="M74" s="236"/>
      <c r="N74" s="375"/>
      <c r="R74" s="12"/>
      <c r="S74" s="12"/>
      <c r="T74" s="12"/>
    </row>
    <row r="75" spans="1:22" x14ac:dyDescent="0.35">
      <c r="A75" s="317"/>
      <c r="B75" s="308"/>
      <c r="C75" s="83" t="s">
        <v>399</v>
      </c>
      <c r="D75" s="24" t="s">
        <v>254</v>
      </c>
      <c r="E75" s="298"/>
      <c r="F75" s="298"/>
      <c r="G75" s="298"/>
      <c r="H75" s="298"/>
      <c r="I75" s="298"/>
      <c r="J75" s="298"/>
      <c r="K75" s="312"/>
      <c r="L75" s="236"/>
      <c r="M75" s="236"/>
      <c r="N75" s="375"/>
      <c r="R75" s="12"/>
      <c r="S75" s="12"/>
      <c r="T75" s="12"/>
    </row>
    <row r="76" spans="1:22" ht="26.5" customHeight="1" thickBot="1" x14ac:dyDescent="0.4">
      <c r="A76" s="322"/>
      <c r="B76" s="309"/>
      <c r="C76" s="87" t="s">
        <v>400</v>
      </c>
      <c r="D76" s="88" t="s">
        <v>254</v>
      </c>
      <c r="E76" s="299"/>
      <c r="F76" s="299"/>
      <c r="G76" s="299"/>
      <c r="H76" s="299"/>
      <c r="I76" s="299"/>
      <c r="J76" s="299"/>
      <c r="K76" s="313"/>
      <c r="L76" s="301"/>
      <c r="M76" s="301"/>
      <c r="N76" s="376"/>
      <c r="R76" s="12"/>
      <c r="S76" s="12"/>
      <c r="T76" s="12"/>
    </row>
    <row r="77" spans="1:22" ht="30" customHeight="1" x14ac:dyDescent="0.35">
      <c r="A77" s="323" t="s">
        <v>401</v>
      </c>
      <c r="B77" s="307" t="s">
        <v>128</v>
      </c>
      <c r="C77" s="85" t="s">
        <v>402</v>
      </c>
      <c r="D77" s="79" t="s">
        <v>250</v>
      </c>
      <c r="E77" s="310" t="s">
        <v>418</v>
      </c>
      <c r="F77" s="310" t="s">
        <v>441</v>
      </c>
      <c r="G77" s="310" t="s">
        <v>519</v>
      </c>
      <c r="H77" s="310" t="s">
        <v>477</v>
      </c>
      <c r="I77" s="310" t="s">
        <v>422</v>
      </c>
      <c r="J77" s="310" t="s">
        <v>157</v>
      </c>
      <c r="K77" s="319" t="s">
        <v>887</v>
      </c>
      <c r="L77" s="319" t="s">
        <v>254</v>
      </c>
      <c r="M77" s="319"/>
      <c r="N77" s="374"/>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05"/>
      <c r="B78" s="308"/>
      <c r="C78" s="83" t="s">
        <v>403</v>
      </c>
      <c r="D78" s="3" t="s">
        <v>250</v>
      </c>
      <c r="E78" s="298"/>
      <c r="F78" s="298"/>
      <c r="G78" s="298"/>
      <c r="H78" s="298"/>
      <c r="I78" s="298"/>
      <c r="J78" s="298"/>
      <c r="K78" s="236"/>
      <c r="L78" s="236"/>
      <c r="M78" s="236"/>
      <c r="N78" s="375"/>
      <c r="R78" s="12"/>
      <c r="S78" s="12"/>
      <c r="T78" s="12"/>
    </row>
    <row r="79" spans="1:22" x14ac:dyDescent="0.35">
      <c r="A79" s="305"/>
      <c r="B79" s="308"/>
      <c r="C79" s="83" t="s">
        <v>404</v>
      </c>
      <c r="D79" s="3" t="s">
        <v>254</v>
      </c>
      <c r="E79" s="298"/>
      <c r="F79" s="298"/>
      <c r="G79" s="298"/>
      <c r="H79" s="298"/>
      <c r="I79" s="298"/>
      <c r="J79" s="298"/>
      <c r="K79" s="236"/>
      <c r="L79" s="236"/>
      <c r="M79" s="236"/>
      <c r="N79" s="375"/>
      <c r="R79" s="12"/>
      <c r="S79" s="12"/>
      <c r="T79" s="12"/>
    </row>
    <row r="80" spans="1:22" x14ac:dyDescent="0.35">
      <c r="A80" s="305"/>
      <c r="B80" s="308"/>
      <c r="C80" s="84" t="s">
        <v>405</v>
      </c>
      <c r="D80" s="3" t="s">
        <v>254</v>
      </c>
      <c r="E80" s="298"/>
      <c r="F80" s="298"/>
      <c r="G80" s="298"/>
      <c r="H80" s="298"/>
      <c r="I80" s="298"/>
      <c r="J80" s="298"/>
      <c r="K80" s="236"/>
      <c r="L80" s="236"/>
      <c r="M80" s="236"/>
      <c r="N80" s="375"/>
      <c r="R80" s="12"/>
      <c r="S80" s="12"/>
      <c r="T80" s="12"/>
    </row>
    <row r="81" spans="1:22" ht="29" x14ac:dyDescent="0.35">
      <c r="A81" s="305"/>
      <c r="B81" s="308"/>
      <c r="C81" s="84" t="s">
        <v>406</v>
      </c>
      <c r="D81" s="3" t="s">
        <v>254</v>
      </c>
      <c r="E81" s="298"/>
      <c r="F81" s="298"/>
      <c r="G81" s="298"/>
      <c r="H81" s="298"/>
      <c r="I81" s="298"/>
      <c r="J81" s="298"/>
      <c r="K81" s="236"/>
      <c r="L81" s="236"/>
      <c r="M81" s="236"/>
      <c r="N81" s="375"/>
      <c r="R81" s="12"/>
      <c r="S81" s="12"/>
      <c r="T81" s="12"/>
    </row>
    <row r="82" spans="1:22" ht="29" x14ac:dyDescent="0.35">
      <c r="A82" s="305"/>
      <c r="B82" s="308"/>
      <c r="C82" s="84" t="s">
        <v>407</v>
      </c>
      <c r="D82" s="3" t="s">
        <v>254</v>
      </c>
      <c r="E82" s="298"/>
      <c r="F82" s="298"/>
      <c r="G82" s="298"/>
      <c r="H82" s="298"/>
      <c r="I82" s="298"/>
      <c r="J82" s="298"/>
      <c r="K82" s="236"/>
      <c r="L82" s="236"/>
      <c r="M82" s="236"/>
      <c r="N82" s="375"/>
      <c r="R82" s="12"/>
      <c r="S82" s="12"/>
      <c r="T82" s="12"/>
    </row>
    <row r="83" spans="1:22" ht="15" thickBot="1" x14ac:dyDescent="0.4">
      <c r="A83" s="306"/>
      <c r="B83" s="309"/>
      <c r="C83" s="90" t="s">
        <v>408</v>
      </c>
      <c r="D83" s="80" t="s">
        <v>254</v>
      </c>
      <c r="E83" s="299"/>
      <c r="F83" s="299"/>
      <c r="G83" s="299"/>
      <c r="H83" s="299"/>
      <c r="I83" s="299"/>
      <c r="J83" s="299"/>
      <c r="K83" s="301"/>
      <c r="L83" s="301"/>
      <c r="M83" s="301"/>
      <c r="N83" s="376"/>
      <c r="R83" s="12"/>
      <c r="S83" s="12"/>
      <c r="T83" s="12"/>
    </row>
    <row r="84" spans="1:22" ht="15" customHeight="1" x14ac:dyDescent="0.35">
      <c r="A84" s="323" t="s">
        <v>409</v>
      </c>
      <c r="B84" s="307" t="s">
        <v>129</v>
      </c>
      <c r="C84" s="99" t="s">
        <v>410</v>
      </c>
      <c r="D84" s="79" t="s">
        <v>254</v>
      </c>
      <c r="E84" s="310" t="s">
        <v>101</v>
      </c>
      <c r="F84" s="310" t="s">
        <v>101</v>
      </c>
      <c r="G84" s="310" t="s">
        <v>101</v>
      </c>
      <c r="H84" s="310" t="s">
        <v>101</v>
      </c>
      <c r="I84" s="310" t="s">
        <v>101</v>
      </c>
      <c r="J84" s="310" t="s">
        <v>159</v>
      </c>
      <c r="K84" s="319" t="s">
        <v>675</v>
      </c>
      <c r="L84" s="319" t="s">
        <v>254</v>
      </c>
      <c r="M84" s="319"/>
      <c r="N84" s="374"/>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3" t="s">
        <v>254</v>
      </c>
      <c r="E85" s="298"/>
      <c r="F85" s="298"/>
      <c r="G85" s="298"/>
      <c r="H85" s="298"/>
      <c r="I85" s="298"/>
      <c r="J85" s="298"/>
      <c r="K85" s="236"/>
      <c r="L85" s="236"/>
      <c r="M85" s="236"/>
      <c r="N85" s="375"/>
      <c r="R85" s="12"/>
      <c r="S85" s="12"/>
      <c r="T85" s="12"/>
    </row>
    <row r="86" spans="1:22" ht="28.5" customHeight="1" x14ac:dyDescent="0.35">
      <c r="A86" s="305"/>
      <c r="B86" s="308"/>
      <c r="C86" s="84" t="s">
        <v>412</v>
      </c>
      <c r="D86" s="3" t="s">
        <v>254</v>
      </c>
      <c r="E86" s="298"/>
      <c r="F86" s="298"/>
      <c r="G86" s="298"/>
      <c r="H86" s="298"/>
      <c r="I86" s="298"/>
      <c r="J86" s="298"/>
      <c r="K86" s="236"/>
      <c r="L86" s="236"/>
      <c r="M86" s="236"/>
      <c r="N86" s="375"/>
      <c r="R86" s="12"/>
      <c r="S86" s="12"/>
      <c r="T86" s="12"/>
    </row>
    <row r="87" spans="1:22" ht="36.75" customHeight="1" thickBot="1" x14ac:dyDescent="0.4">
      <c r="A87" s="306"/>
      <c r="B87" s="309"/>
      <c r="C87" s="87" t="s">
        <v>413</v>
      </c>
      <c r="D87" s="80" t="s">
        <v>254</v>
      </c>
      <c r="E87" s="299"/>
      <c r="F87" s="299"/>
      <c r="G87" s="299"/>
      <c r="H87" s="299"/>
      <c r="I87" s="299"/>
      <c r="J87" s="299"/>
      <c r="K87" s="301"/>
      <c r="L87" s="301"/>
      <c r="M87" s="301"/>
      <c r="N87" s="376"/>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88" t="str">
        <f>R8&amp;R18&amp;R20&amp;R28&amp;R36&amp;R42&amp;R47&amp;R48&amp;R49&amp;R54&amp;R57&amp;R65&amp;R72&amp;R77&amp;R84&amp;R87</f>
        <v/>
      </c>
      <c r="B90" s="389"/>
      <c r="C90" s="389"/>
      <c r="D90" s="389"/>
      <c r="E90" s="389"/>
      <c r="F90" s="389"/>
      <c r="G90" s="389"/>
      <c r="H90" s="389"/>
      <c r="I90" s="389"/>
      <c r="J90" s="389"/>
      <c r="K90" s="389"/>
      <c r="L90" s="389"/>
      <c r="M90" s="389"/>
      <c r="N90" s="39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88" t="str">
        <f>S8&amp;S18&amp;S20&amp;S28&amp;S36&amp;S42&amp;S47&amp;S48&amp;S49&amp;S54&amp;S57&amp;S65&amp;S72&amp;S77&amp;S84&amp;S87</f>
        <v xml:space="preserve">              </v>
      </c>
      <c r="B92" s="389"/>
      <c r="C92" s="389"/>
      <c r="D92" s="389"/>
      <c r="E92" s="389"/>
      <c r="F92" s="389"/>
      <c r="G92" s="389"/>
      <c r="H92" s="389"/>
      <c r="I92" s="389"/>
      <c r="J92" s="389"/>
      <c r="K92" s="389"/>
      <c r="L92" s="389"/>
      <c r="M92" s="389"/>
      <c r="N92" s="39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391"/>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85" t="str">
        <f>U8&amp;U18&amp;U20&amp;U28&amp;U36&amp;U42&amp;U47&amp;U49&amp;U54&amp;U57&amp;U65&amp;U72&amp;U77&amp;U84</f>
        <v/>
      </c>
      <c r="B96" s="386"/>
      <c r="C96" s="386"/>
      <c r="D96" s="386"/>
      <c r="E96" s="386"/>
      <c r="F96" s="386"/>
      <c r="G96" s="386"/>
      <c r="H96" s="386"/>
      <c r="I96" s="386"/>
      <c r="J96" s="386"/>
      <c r="K96" s="386"/>
      <c r="L96" s="386"/>
      <c r="M96" s="386"/>
      <c r="N96" s="387"/>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85" t="str">
        <f>V8&amp;V18&amp;V20&amp;V28&amp;V36&amp;V42&amp;V47&amp;V49&amp;V54&amp;V57&amp;V65&amp;V72&amp;V77&amp;V84</f>
        <v/>
      </c>
      <c r="B98" s="386"/>
      <c r="C98" s="386"/>
      <c r="D98" s="386"/>
      <c r="E98" s="386"/>
      <c r="F98" s="386"/>
      <c r="G98" s="386"/>
      <c r="H98" s="386"/>
      <c r="I98" s="386"/>
      <c r="J98" s="386"/>
      <c r="K98" s="386"/>
      <c r="L98" s="386"/>
      <c r="M98" s="386"/>
      <c r="N98" s="387"/>
    </row>
  </sheetData>
  <sheetProtection algorithmName="SHA-512" hashValue="nwXc1bZXPZd7C2VpHlFpvfNary3I9Jo8uu7V95OuIxW27u3lwMChLn2VKMNWf5zmbsl55ptuIaAEBfC6wwzhXQ==" saltValue="jgCqN0vPc2Z3rDU5M+NU9A=="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8:D87">
    <cfRule type="expression" dxfId="2897" priority="1">
      <formula>$D8="No"</formula>
    </cfRule>
  </conditionalFormatting>
  <conditionalFormatting sqref="J8 J18 J28 J49 J57 J65 J72 J77 J84">
    <cfRule type="cellIs" dxfId="2896" priority="33" operator="equal">
      <formula>"Significant Negative"</formula>
    </cfRule>
    <cfRule type="cellIs" dxfId="2895" priority="34" operator="equal">
      <formula>"Minor Negative"</formula>
    </cfRule>
    <cfRule type="cellIs" dxfId="2894" priority="35" operator="equal">
      <formula>"Uncertain"</formula>
    </cfRule>
    <cfRule type="cellIs" dxfId="2893" priority="36" operator="equal">
      <formula>"Neutral"</formula>
    </cfRule>
    <cfRule type="cellIs" dxfId="2892" priority="37" operator="equal">
      <formula>"Minor Positive"</formula>
    </cfRule>
    <cfRule type="cellIs" dxfId="2891" priority="38" operator="equal">
      <formula>"Significant Positive"</formula>
    </cfRule>
  </conditionalFormatting>
  <conditionalFormatting sqref="J20">
    <cfRule type="cellIs" dxfId="2890" priority="26" operator="equal">
      <formula>"Significant Positive"</formula>
    </cfRule>
    <cfRule type="cellIs" dxfId="2889" priority="21" operator="equal">
      <formula>"Significant Negative"</formula>
    </cfRule>
    <cfRule type="cellIs" dxfId="2888" priority="22" operator="equal">
      <formula>"Minor Negative"</formula>
    </cfRule>
    <cfRule type="cellIs" dxfId="2887" priority="23" operator="equal">
      <formula>"Uncertain"</formula>
    </cfRule>
    <cfRule type="cellIs" dxfId="2886" priority="24" operator="equal">
      <formula>"Neutral"</formula>
    </cfRule>
    <cfRule type="cellIs" dxfId="2885" priority="25" operator="equal">
      <formula>"Minor Positive"</formula>
    </cfRule>
  </conditionalFormatting>
  <conditionalFormatting sqref="J36">
    <cfRule type="cellIs" dxfId="2884" priority="15" operator="equal">
      <formula>"Significant Negative"</formula>
    </cfRule>
    <cfRule type="cellIs" dxfId="2883" priority="16" operator="equal">
      <formula>"Minor Negative"</formula>
    </cfRule>
    <cfRule type="cellIs" dxfId="2882" priority="17" operator="equal">
      <formula>"Uncertain"</formula>
    </cfRule>
    <cfRule type="cellIs" dxfId="2881" priority="18" operator="equal">
      <formula>"Neutral"</formula>
    </cfRule>
    <cfRule type="cellIs" dxfId="2880" priority="19" operator="equal">
      <formula>"Minor Positive"</formula>
    </cfRule>
    <cfRule type="cellIs" dxfId="2879" priority="20" operator="equal">
      <formula>"Significant Positive"</formula>
    </cfRule>
  </conditionalFormatting>
  <conditionalFormatting sqref="J42">
    <cfRule type="cellIs" dxfId="2878" priority="9" operator="equal">
      <formula>"Significant Negative"</formula>
    </cfRule>
    <cfRule type="cellIs" dxfId="2877" priority="10" operator="equal">
      <formula>"Minor Negative"</formula>
    </cfRule>
    <cfRule type="cellIs" dxfId="2876" priority="11" operator="equal">
      <formula>"Uncertain"</formula>
    </cfRule>
    <cfRule type="cellIs" dxfId="2875" priority="12" operator="equal">
      <formula>"Neutral"</formula>
    </cfRule>
    <cfRule type="cellIs" dxfId="2874" priority="13" operator="equal">
      <formula>"Minor Positive"</formula>
    </cfRule>
    <cfRule type="cellIs" dxfId="2873" priority="14" operator="equal">
      <formula>"Significant Positive"</formula>
    </cfRule>
  </conditionalFormatting>
  <conditionalFormatting sqref="J47">
    <cfRule type="cellIs" dxfId="2872" priority="27" operator="equal">
      <formula>"Significant Negative"</formula>
    </cfRule>
    <cfRule type="cellIs" dxfId="2871" priority="28" operator="equal">
      <formula>"Minor Negative"</formula>
    </cfRule>
    <cfRule type="cellIs" dxfId="2870" priority="29" operator="equal">
      <formula>"Uncertain"</formula>
    </cfRule>
    <cfRule type="cellIs" dxfId="2869" priority="30" operator="equal">
      <formula>"Neutral"</formula>
    </cfRule>
    <cfRule type="cellIs" dxfId="2868" priority="31" operator="equal">
      <formula>"Minor Positive"</formula>
    </cfRule>
    <cfRule type="cellIs" dxfId="2867" priority="32" operator="equal">
      <formula>"Significant Positive"</formula>
    </cfRule>
  </conditionalFormatting>
  <conditionalFormatting sqref="J54">
    <cfRule type="cellIs" dxfId="2866" priority="3" operator="equal">
      <formula>"Significant Negative"</formula>
    </cfRule>
    <cfRule type="cellIs" dxfId="2865" priority="4" operator="equal">
      <formula>"Minor Negative"</formula>
    </cfRule>
    <cfRule type="cellIs" dxfId="2864" priority="5" operator="equal">
      <formula>"Uncertain"</formula>
    </cfRule>
    <cfRule type="cellIs" dxfId="2863" priority="6" operator="equal">
      <formula>"Neutral"</formula>
    </cfRule>
    <cfRule type="cellIs" dxfId="2862" priority="7" operator="equal">
      <formula>"Minor Positive"</formula>
    </cfRule>
    <cfRule type="cellIs" dxfId="2861" priority="8" operator="equal">
      <formula>"Significant Positive"</formula>
    </cfRule>
  </conditionalFormatting>
  <pageMargins left="0.7" right="0.7" top="0.75" bottom="0.75" header="0.3" footer="0.3"/>
  <pageSetup orientation="portrait" horizontalDpi="4294967293" verticalDpi="4294967293"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2F268-D718-4522-B149-71AFF4FFEC15}">
  <sheetPr codeName="Sheet144">
    <tabColor theme="4" tint="0.79998168889431442"/>
  </sheetPr>
  <dimension ref="A1:V98"/>
  <sheetViews>
    <sheetView zoomScale="60" zoomScaleNormal="60" workbookViewId="0">
      <pane xSplit="4" ySplit="7" topLeftCell="E88" activePane="bottomRight" state="frozen"/>
      <selection pane="topRight" activeCell="D33" sqref="D33"/>
      <selection pane="bottomLeft" activeCell="D33" sqref="D33"/>
      <selection pane="bottomRight" activeCell="D33" sqref="D33"/>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 min="23" max="23" width="0" hidden="1" customWidth="1"/>
  </cols>
  <sheetData>
    <row r="1" spans="1:22" x14ac:dyDescent="0.35">
      <c r="A1" s="74" t="s">
        <v>28</v>
      </c>
      <c r="C1" s="263" t="s">
        <v>914</v>
      </c>
      <c r="D1" s="263"/>
      <c r="E1" s="263"/>
      <c r="F1" s="264"/>
      <c r="G1" s="16"/>
      <c r="I1" s="7"/>
      <c r="J1" s="7"/>
      <c r="K1" s="7"/>
    </row>
    <row r="2" spans="1:22" x14ac:dyDescent="0.35">
      <c r="A2" s="74" t="s">
        <v>29</v>
      </c>
      <c r="B2" s="9"/>
      <c r="C2" s="263" t="s">
        <v>658</v>
      </c>
      <c r="D2" s="263"/>
      <c r="E2" s="263"/>
      <c r="F2" s="264"/>
      <c r="I2" s="8"/>
      <c r="J2" s="8"/>
      <c r="K2" s="8"/>
    </row>
    <row r="3" spans="1:22" ht="35.25" customHeight="1" x14ac:dyDescent="0.35">
      <c r="A3" s="75" t="s">
        <v>30</v>
      </c>
      <c r="B3" s="4"/>
      <c r="C3" s="263" t="s">
        <v>915</v>
      </c>
      <c r="D3" s="263"/>
      <c r="E3" s="263"/>
      <c r="F3" s="264"/>
      <c r="I3" s="8"/>
      <c r="J3" s="8"/>
      <c r="K3" s="8"/>
    </row>
    <row r="4" spans="1:22" ht="17.25" customHeight="1" x14ac:dyDescent="0.35">
      <c r="A4" s="75" t="s">
        <v>31</v>
      </c>
      <c r="B4" s="17"/>
      <c r="C4" s="229" t="s">
        <v>530</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47"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250</v>
      </c>
      <c r="E8" s="325" t="s">
        <v>432</v>
      </c>
      <c r="F8" s="325" t="s">
        <v>441</v>
      </c>
      <c r="G8" s="325" t="s">
        <v>519</v>
      </c>
      <c r="H8" s="325" t="s">
        <v>477</v>
      </c>
      <c r="I8" s="325" t="s">
        <v>436</v>
      </c>
      <c r="J8" s="310" t="s">
        <v>157</v>
      </c>
      <c r="K8" s="319" t="s">
        <v>916</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c r="F10" s="326"/>
      <c r="G10" s="326"/>
      <c r="H10" s="326"/>
      <c r="I10" s="326"/>
      <c r="J10" s="298"/>
      <c r="K10" s="236"/>
      <c r="L10" s="298"/>
      <c r="M10" s="298"/>
      <c r="N10" s="340"/>
      <c r="R10" s="12"/>
      <c r="S10" s="12"/>
      <c r="T10" s="12"/>
    </row>
    <row r="11" spans="1:22" x14ac:dyDescent="0.35">
      <c r="A11" s="317"/>
      <c r="B11" s="328"/>
      <c r="C11" s="24" t="s">
        <v>324</v>
      </c>
      <c r="D11" s="24" t="s">
        <v>254</v>
      </c>
      <c r="E11" s="326"/>
      <c r="F11" s="326"/>
      <c r="G11" s="326"/>
      <c r="H11" s="326"/>
      <c r="I11" s="326"/>
      <c r="J11" s="298"/>
      <c r="K11" s="236"/>
      <c r="L11" s="298"/>
      <c r="M11" s="298"/>
      <c r="N11" s="340"/>
      <c r="R11" s="12"/>
      <c r="S11" s="12"/>
      <c r="T11" s="12"/>
    </row>
    <row r="12" spans="1:22" x14ac:dyDescent="0.35">
      <c r="A12" s="317"/>
      <c r="B12" s="328"/>
      <c r="C12" s="24" t="s">
        <v>325</v>
      </c>
      <c r="D12" s="24" t="s">
        <v>254</v>
      </c>
      <c r="E12" s="326"/>
      <c r="F12" s="326"/>
      <c r="G12" s="326"/>
      <c r="H12" s="326"/>
      <c r="I12" s="326"/>
      <c r="J12" s="298"/>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ht="29" x14ac:dyDescent="0.35">
      <c r="A14" s="317"/>
      <c r="B14" s="328"/>
      <c r="C14" s="24" t="s">
        <v>327</v>
      </c>
      <c r="D14" s="24" t="s">
        <v>254</v>
      </c>
      <c r="E14" s="326"/>
      <c r="F14" s="326"/>
      <c r="G14" s="326"/>
      <c r="H14" s="326"/>
      <c r="I14" s="326"/>
      <c r="J14" s="298"/>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254</v>
      </c>
      <c r="E16" s="326"/>
      <c r="F16" s="326"/>
      <c r="G16" s="326"/>
      <c r="H16" s="326"/>
      <c r="I16" s="326"/>
      <c r="J16" s="298"/>
      <c r="K16" s="236"/>
      <c r="L16" s="298"/>
      <c r="M16" s="298"/>
      <c r="N16" s="340"/>
      <c r="R16" s="12"/>
      <c r="S16" s="12"/>
      <c r="T16" s="12"/>
    </row>
    <row r="17" spans="1:22" ht="15" thickBot="1" x14ac:dyDescent="0.4">
      <c r="A17" s="322"/>
      <c r="B17" s="396"/>
      <c r="C17" s="88" t="s">
        <v>330</v>
      </c>
      <c r="D17" s="88" t="s">
        <v>254</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661</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254</v>
      </c>
      <c r="E19" s="299"/>
      <c r="F19" s="299"/>
      <c r="G19" s="299"/>
      <c r="H19" s="299"/>
      <c r="I19" s="299"/>
      <c r="J19" s="299"/>
      <c r="K19" s="301"/>
      <c r="L19" s="299"/>
      <c r="M19" s="299"/>
      <c r="N19" s="380"/>
      <c r="R19" s="12"/>
      <c r="S19" s="12"/>
      <c r="T19" s="12"/>
    </row>
    <row r="20" spans="1:22" ht="72.5" x14ac:dyDescent="0.35">
      <c r="A20" s="316" t="s">
        <v>334</v>
      </c>
      <c r="B20" s="307" t="s">
        <v>118</v>
      </c>
      <c r="C20" s="79" t="s">
        <v>335</v>
      </c>
      <c r="D20" s="86" t="s">
        <v>250</v>
      </c>
      <c r="E20" s="310" t="s">
        <v>418</v>
      </c>
      <c r="F20" s="310" t="s">
        <v>441</v>
      </c>
      <c r="G20" s="310" t="s">
        <v>519</v>
      </c>
      <c r="H20" s="310" t="s">
        <v>477</v>
      </c>
      <c r="I20" s="310" t="s">
        <v>436</v>
      </c>
      <c r="J20" s="310" t="s">
        <v>157</v>
      </c>
      <c r="K20" s="319" t="s">
        <v>917</v>
      </c>
      <c r="L20" s="310" t="s">
        <v>254</v>
      </c>
      <c r="M20" s="310"/>
      <c r="N20" s="379"/>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17"/>
      <c r="B21" s="308"/>
      <c r="C21" s="3" t="s">
        <v>336</v>
      </c>
      <c r="D21" s="24" t="s">
        <v>254</v>
      </c>
      <c r="E21" s="298"/>
      <c r="F21" s="298"/>
      <c r="G21" s="298"/>
      <c r="H21" s="298"/>
      <c r="I21" s="298"/>
      <c r="J21" s="298"/>
      <c r="K21" s="236"/>
      <c r="L21" s="298"/>
      <c r="M21" s="298"/>
      <c r="N21" s="381"/>
      <c r="R21" s="12"/>
      <c r="S21" s="12"/>
      <c r="T21" s="12"/>
    </row>
    <row r="22" spans="1:22" ht="14.5" customHeight="1" x14ac:dyDescent="0.35">
      <c r="A22" s="317"/>
      <c r="B22" s="308"/>
      <c r="C22" s="3" t="s">
        <v>337</v>
      </c>
      <c r="D22" s="24" t="s">
        <v>254</v>
      </c>
      <c r="E22" s="298"/>
      <c r="F22" s="298"/>
      <c r="G22" s="298"/>
      <c r="H22" s="298"/>
      <c r="I22" s="298"/>
      <c r="J22" s="298"/>
      <c r="K22" s="236"/>
      <c r="L22" s="298"/>
      <c r="M22" s="298"/>
      <c r="N22" s="381"/>
      <c r="R22" s="12"/>
      <c r="S22" s="12"/>
      <c r="T22" s="12"/>
    </row>
    <row r="23" spans="1:22" x14ac:dyDescent="0.35">
      <c r="A23" s="317"/>
      <c r="B23" s="308"/>
      <c r="C23" s="3" t="s">
        <v>338</v>
      </c>
      <c r="D23" s="24" t="s">
        <v>254</v>
      </c>
      <c r="E23" s="298"/>
      <c r="F23" s="298"/>
      <c r="G23" s="298"/>
      <c r="H23" s="298"/>
      <c r="I23" s="298"/>
      <c r="J23" s="298"/>
      <c r="K23" s="236"/>
      <c r="L23" s="298"/>
      <c r="M23" s="298"/>
      <c r="N23" s="381"/>
      <c r="R23" s="12"/>
      <c r="S23" s="12"/>
      <c r="T23" s="12"/>
    </row>
    <row r="24" spans="1:22" ht="14.5" customHeight="1" x14ac:dyDescent="0.35">
      <c r="A24" s="317"/>
      <c r="B24" s="308"/>
      <c r="C24" s="3" t="s">
        <v>339</v>
      </c>
      <c r="D24" s="24" t="s">
        <v>254</v>
      </c>
      <c r="E24" s="298"/>
      <c r="F24" s="298"/>
      <c r="G24" s="298"/>
      <c r="H24" s="298"/>
      <c r="I24" s="298"/>
      <c r="J24" s="298"/>
      <c r="K24" s="236"/>
      <c r="L24" s="298"/>
      <c r="M24" s="298"/>
      <c r="N24" s="381"/>
      <c r="R24" s="12"/>
      <c r="S24" s="12"/>
      <c r="T24" s="12"/>
    </row>
    <row r="25" spans="1:22" ht="29" x14ac:dyDescent="0.35">
      <c r="A25" s="317"/>
      <c r="B25" s="308"/>
      <c r="C25" s="3" t="s">
        <v>340</v>
      </c>
      <c r="D25" s="24" t="s">
        <v>254</v>
      </c>
      <c r="E25" s="298"/>
      <c r="F25" s="298"/>
      <c r="G25" s="298"/>
      <c r="H25" s="298"/>
      <c r="I25" s="298"/>
      <c r="J25" s="298"/>
      <c r="K25" s="236"/>
      <c r="L25" s="298"/>
      <c r="M25" s="298"/>
      <c r="N25" s="381"/>
      <c r="R25" s="12"/>
      <c r="S25" s="12"/>
      <c r="T25" s="12"/>
    </row>
    <row r="26" spans="1:22" ht="14.5" customHeight="1" x14ac:dyDescent="0.35">
      <c r="A26" s="317"/>
      <c r="B26" s="308"/>
      <c r="C26" s="3" t="s">
        <v>341</v>
      </c>
      <c r="D26" s="24" t="s">
        <v>254</v>
      </c>
      <c r="E26" s="298"/>
      <c r="F26" s="298"/>
      <c r="G26" s="298"/>
      <c r="H26" s="298"/>
      <c r="I26" s="298"/>
      <c r="J26" s="298"/>
      <c r="K26" s="236"/>
      <c r="L26" s="298"/>
      <c r="M26" s="298"/>
      <c r="N26" s="381"/>
      <c r="R26" s="12"/>
      <c r="S26" s="12"/>
      <c r="T26" s="12"/>
    </row>
    <row r="27" spans="1:22" ht="29.5" thickBot="1" x14ac:dyDescent="0.4">
      <c r="A27" s="322"/>
      <c r="B27" s="309"/>
      <c r="C27" s="80" t="s">
        <v>342</v>
      </c>
      <c r="D27" s="88" t="s">
        <v>254</v>
      </c>
      <c r="E27" s="299"/>
      <c r="F27" s="299"/>
      <c r="G27" s="299"/>
      <c r="H27" s="299"/>
      <c r="I27" s="299"/>
      <c r="J27" s="299"/>
      <c r="K27" s="301"/>
      <c r="L27" s="299"/>
      <c r="M27" s="299"/>
      <c r="N27" s="380"/>
      <c r="R27" s="12"/>
      <c r="S27" s="12"/>
      <c r="T27" s="12"/>
    </row>
    <row r="28" spans="1:22" ht="29" x14ac:dyDescent="0.35">
      <c r="A28" s="316" t="s">
        <v>343</v>
      </c>
      <c r="B28" s="307" t="s">
        <v>119</v>
      </c>
      <c r="C28" s="85" t="s">
        <v>344</v>
      </c>
      <c r="D28" s="79" t="s">
        <v>250</v>
      </c>
      <c r="E28" s="310" t="s">
        <v>418</v>
      </c>
      <c r="F28" s="310" t="s">
        <v>441</v>
      </c>
      <c r="G28" s="310" t="s">
        <v>519</v>
      </c>
      <c r="H28" s="310" t="s">
        <v>477</v>
      </c>
      <c r="I28" s="310" t="s">
        <v>436</v>
      </c>
      <c r="J28" s="310" t="s">
        <v>157</v>
      </c>
      <c r="K28" s="319" t="s">
        <v>918</v>
      </c>
      <c r="L28" s="310" t="s">
        <v>254</v>
      </c>
      <c r="M28" s="319"/>
      <c r="N28" s="374" t="s">
        <v>919</v>
      </c>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xml:space="preserve">IIA4:Include the provision of amenity space as a requirement of the policy and cross reference to policy GI2 Open Space.
</v>
      </c>
    </row>
    <row r="29" spans="1:22" ht="29" x14ac:dyDescent="0.35">
      <c r="A29" s="317"/>
      <c r="B29" s="308"/>
      <c r="C29" s="83" t="s">
        <v>345</v>
      </c>
      <c r="D29" s="3" t="s">
        <v>250</v>
      </c>
      <c r="E29" s="298"/>
      <c r="F29" s="298"/>
      <c r="G29" s="298"/>
      <c r="H29" s="298"/>
      <c r="I29" s="298"/>
      <c r="J29" s="298"/>
      <c r="K29" s="236"/>
      <c r="L29" s="298"/>
      <c r="M29" s="236"/>
      <c r="N29" s="375"/>
      <c r="R29" s="12"/>
      <c r="S29" s="12"/>
      <c r="T29" s="12"/>
    </row>
    <row r="30" spans="1:22" x14ac:dyDescent="0.35">
      <c r="A30" s="317"/>
      <c r="B30" s="308"/>
      <c r="C30" s="83" t="s">
        <v>346</v>
      </c>
      <c r="D30" s="3" t="s">
        <v>250</v>
      </c>
      <c r="E30" s="298"/>
      <c r="F30" s="298"/>
      <c r="G30" s="298"/>
      <c r="H30" s="298"/>
      <c r="I30" s="298"/>
      <c r="J30" s="298"/>
      <c r="K30" s="236"/>
      <c r="L30" s="298"/>
      <c r="M30" s="236"/>
      <c r="N30" s="375"/>
      <c r="R30" s="12"/>
      <c r="S30" s="12"/>
      <c r="T30" s="12"/>
    </row>
    <row r="31" spans="1:22" ht="30" customHeight="1" x14ac:dyDescent="0.35">
      <c r="A31" s="317"/>
      <c r="B31" s="308"/>
      <c r="C31" s="83" t="s">
        <v>347</v>
      </c>
      <c r="D31" s="3" t="s">
        <v>250</v>
      </c>
      <c r="E31" s="298"/>
      <c r="F31" s="298"/>
      <c r="G31" s="298"/>
      <c r="H31" s="298"/>
      <c r="I31" s="298"/>
      <c r="J31" s="298"/>
      <c r="K31" s="236"/>
      <c r="L31" s="298"/>
      <c r="M31" s="236"/>
      <c r="N31" s="375"/>
      <c r="R31" s="12"/>
      <c r="S31" s="12"/>
      <c r="T31" s="12"/>
    </row>
    <row r="32" spans="1:22" x14ac:dyDescent="0.35">
      <c r="A32" s="317"/>
      <c r="B32" s="308"/>
      <c r="C32" s="83" t="s">
        <v>348</v>
      </c>
      <c r="D32" s="3" t="s">
        <v>250</v>
      </c>
      <c r="E32" s="298"/>
      <c r="F32" s="298"/>
      <c r="G32" s="298"/>
      <c r="H32" s="298"/>
      <c r="I32" s="298"/>
      <c r="J32" s="298"/>
      <c r="K32" s="236"/>
      <c r="L32" s="298"/>
      <c r="M32" s="236"/>
      <c r="N32" s="375"/>
      <c r="R32" s="12"/>
      <c r="S32" s="12"/>
      <c r="T32" s="12"/>
    </row>
    <row r="33" spans="1:22" x14ac:dyDescent="0.35">
      <c r="A33" s="317"/>
      <c r="B33" s="308"/>
      <c r="C33" s="83" t="s">
        <v>349</v>
      </c>
      <c r="D33" s="3" t="s">
        <v>254</v>
      </c>
      <c r="E33" s="298"/>
      <c r="F33" s="298"/>
      <c r="G33" s="298"/>
      <c r="H33" s="298"/>
      <c r="I33" s="298"/>
      <c r="J33" s="298"/>
      <c r="K33" s="236"/>
      <c r="L33" s="298"/>
      <c r="M33" s="236"/>
      <c r="N33" s="375"/>
      <c r="R33" s="12"/>
      <c r="S33" s="12"/>
      <c r="T33" s="12"/>
    </row>
    <row r="34" spans="1:22" ht="24.75" customHeight="1" x14ac:dyDescent="0.35">
      <c r="A34" s="317"/>
      <c r="B34" s="308"/>
      <c r="C34" s="83" t="s">
        <v>350</v>
      </c>
      <c r="D34" s="3" t="s">
        <v>254</v>
      </c>
      <c r="E34" s="298"/>
      <c r="F34" s="298"/>
      <c r="G34" s="298"/>
      <c r="H34" s="298"/>
      <c r="I34" s="298"/>
      <c r="J34" s="298"/>
      <c r="K34" s="236"/>
      <c r="L34" s="298"/>
      <c r="M34" s="236"/>
      <c r="N34" s="375"/>
      <c r="R34" s="12"/>
      <c r="S34" s="12"/>
      <c r="T34" s="12"/>
    </row>
    <row r="35" spans="1:22" ht="38.25" customHeight="1" thickBot="1" x14ac:dyDescent="0.4">
      <c r="A35" s="322"/>
      <c r="B35" s="309"/>
      <c r="C35" s="93" t="s">
        <v>351</v>
      </c>
      <c r="D35" s="80" t="s">
        <v>250</v>
      </c>
      <c r="E35" s="299"/>
      <c r="F35" s="299"/>
      <c r="G35" s="299"/>
      <c r="H35" s="299"/>
      <c r="I35" s="299"/>
      <c r="J35" s="299"/>
      <c r="K35" s="301"/>
      <c r="L35" s="299"/>
      <c r="M35" s="301"/>
      <c r="N35" s="376"/>
      <c r="R35" s="12"/>
      <c r="S35" s="12"/>
      <c r="T35" s="12"/>
    </row>
    <row r="36" spans="1:22" x14ac:dyDescent="0.35">
      <c r="A36" s="316" t="s">
        <v>352</v>
      </c>
      <c r="B36" s="307" t="s">
        <v>120</v>
      </c>
      <c r="C36" s="79" t="s">
        <v>353</v>
      </c>
      <c r="D36" s="79" t="s">
        <v>254</v>
      </c>
      <c r="E36" s="310" t="s">
        <v>418</v>
      </c>
      <c r="F36" s="310" t="s">
        <v>441</v>
      </c>
      <c r="G36" s="310" t="s">
        <v>519</v>
      </c>
      <c r="H36" s="310" t="s">
        <v>477</v>
      </c>
      <c r="I36" s="310" t="s">
        <v>436</v>
      </c>
      <c r="J36" s="310" t="s">
        <v>157</v>
      </c>
      <c r="K36" s="319" t="s">
        <v>920</v>
      </c>
      <c r="L36" s="319" t="s">
        <v>254</v>
      </c>
      <c r="M36" s="319"/>
      <c r="N36" s="374"/>
      <c r="R36" s="12" t="str">
        <f>IF(OR(J36='Drop downs'!$G$7,J36='Drop downs'!$G$5), B36&amp;": "&amp;K36&amp;CHAR(10),"")</f>
        <v/>
      </c>
      <c r="S36" s="12" t="str">
        <f>IF(J36='Drop downs'!$G$2,B36&amp;": "&amp;K36&amp;"
"," ")</f>
        <v xml:space="preserve"> </v>
      </c>
      <c r="T36" s="12" t="str">
        <f>IF(E36='Drop downs'!$B$6,B36&amp;": "&amp;K36&amp;"","")</f>
        <v/>
      </c>
      <c r="U36" t="str">
        <f>IF(M36&gt;0,B36&amp;":"&amp;M36&amp;"
","")</f>
        <v/>
      </c>
      <c r="V36" t="str">
        <f>IF(N36&gt;0,B36&amp;":"&amp;N36&amp;"
","")</f>
        <v/>
      </c>
    </row>
    <row r="37" spans="1:22" ht="29" x14ac:dyDescent="0.35">
      <c r="A37" s="317"/>
      <c r="B37" s="308"/>
      <c r="C37" s="3" t="s">
        <v>354</v>
      </c>
      <c r="D37" s="3" t="s">
        <v>254</v>
      </c>
      <c r="E37" s="298"/>
      <c r="F37" s="298"/>
      <c r="G37" s="298"/>
      <c r="H37" s="298"/>
      <c r="I37" s="298"/>
      <c r="J37" s="298"/>
      <c r="K37" s="236"/>
      <c r="L37" s="236"/>
      <c r="M37" s="236"/>
      <c r="N37" s="375"/>
      <c r="R37" s="12"/>
      <c r="S37" s="12"/>
      <c r="T37" s="12"/>
    </row>
    <row r="38" spans="1:22" x14ac:dyDescent="0.35">
      <c r="A38" s="317"/>
      <c r="B38" s="308"/>
      <c r="C38" s="3" t="s">
        <v>355</v>
      </c>
      <c r="D38" s="3" t="s">
        <v>250</v>
      </c>
      <c r="E38" s="298"/>
      <c r="F38" s="298"/>
      <c r="G38" s="298"/>
      <c r="H38" s="298"/>
      <c r="I38" s="298"/>
      <c r="J38" s="298"/>
      <c r="K38" s="236"/>
      <c r="L38" s="236"/>
      <c r="M38" s="236"/>
      <c r="N38" s="375"/>
      <c r="R38" s="12"/>
      <c r="S38" s="12"/>
      <c r="T38" s="12"/>
    </row>
    <row r="39" spans="1:22" ht="29" x14ac:dyDescent="0.35">
      <c r="A39" s="317"/>
      <c r="B39" s="308"/>
      <c r="C39" s="3" t="s">
        <v>356</v>
      </c>
      <c r="D39" s="3" t="s">
        <v>254</v>
      </c>
      <c r="E39" s="298"/>
      <c r="F39" s="298"/>
      <c r="G39" s="298"/>
      <c r="H39" s="298"/>
      <c r="I39" s="298"/>
      <c r="J39" s="298"/>
      <c r="K39" s="236"/>
      <c r="L39" s="236"/>
      <c r="M39" s="236"/>
      <c r="N39" s="375"/>
      <c r="R39" s="12"/>
      <c r="S39" s="12"/>
      <c r="T39" s="12"/>
    </row>
    <row r="40" spans="1:22" ht="43.5" x14ac:dyDescent="0.35">
      <c r="A40" s="317"/>
      <c r="B40" s="308"/>
      <c r="C40" s="3" t="s">
        <v>357</v>
      </c>
      <c r="D40" s="3" t="s">
        <v>254</v>
      </c>
      <c r="E40" s="298"/>
      <c r="F40" s="298"/>
      <c r="G40" s="298"/>
      <c r="H40" s="298"/>
      <c r="I40" s="298"/>
      <c r="J40" s="298"/>
      <c r="K40" s="236"/>
      <c r="L40" s="236"/>
      <c r="M40" s="236"/>
      <c r="N40" s="375"/>
      <c r="R40" s="12"/>
      <c r="S40" s="12"/>
      <c r="T40" s="12"/>
    </row>
    <row r="41" spans="1:22" ht="29.5" thickBot="1" x14ac:dyDescent="0.4">
      <c r="A41" s="322"/>
      <c r="B41" s="309"/>
      <c r="C41" s="80" t="s">
        <v>358</v>
      </c>
      <c r="D41" s="80" t="s">
        <v>250</v>
      </c>
      <c r="E41" s="299"/>
      <c r="F41" s="299"/>
      <c r="G41" s="299"/>
      <c r="H41" s="299"/>
      <c r="I41" s="299"/>
      <c r="J41" s="299"/>
      <c r="K41" s="301"/>
      <c r="L41" s="301"/>
      <c r="M41" s="301"/>
      <c r="N41" s="376"/>
      <c r="R41" s="12"/>
      <c r="S41" s="12"/>
      <c r="T41" s="12"/>
    </row>
    <row r="42" spans="1:22" ht="29" x14ac:dyDescent="0.35">
      <c r="A42" s="316" t="s">
        <v>359</v>
      </c>
      <c r="B42" s="307" t="s">
        <v>121</v>
      </c>
      <c r="C42" s="79" t="s">
        <v>360</v>
      </c>
      <c r="D42" s="79" t="s">
        <v>250</v>
      </c>
      <c r="E42" s="310" t="s">
        <v>418</v>
      </c>
      <c r="F42" s="310" t="s">
        <v>441</v>
      </c>
      <c r="G42" s="310" t="s">
        <v>519</v>
      </c>
      <c r="H42" s="310" t="s">
        <v>477</v>
      </c>
      <c r="I42" s="310" t="s">
        <v>436</v>
      </c>
      <c r="J42" s="310" t="s">
        <v>157</v>
      </c>
      <c r="K42" s="319" t="s">
        <v>921</v>
      </c>
      <c r="L42" s="319" t="s">
        <v>254</v>
      </c>
      <c r="M42" s="319"/>
      <c r="N42" s="374"/>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17"/>
      <c r="B43" s="308"/>
      <c r="C43" s="3" t="s">
        <v>361</v>
      </c>
      <c r="D43" s="3" t="s">
        <v>250</v>
      </c>
      <c r="E43" s="298"/>
      <c r="F43" s="298"/>
      <c r="G43" s="298"/>
      <c r="H43" s="298"/>
      <c r="I43" s="298"/>
      <c r="J43" s="298"/>
      <c r="K43" s="236"/>
      <c r="L43" s="236"/>
      <c r="M43" s="236"/>
      <c r="N43" s="375"/>
      <c r="R43" s="12"/>
      <c r="S43" s="12"/>
      <c r="T43" s="12"/>
    </row>
    <row r="44" spans="1:22" x14ac:dyDescent="0.35">
      <c r="A44" s="317"/>
      <c r="B44" s="308"/>
      <c r="C44" s="3" t="s">
        <v>362</v>
      </c>
      <c r="D44" s="3" t="s">
        <v>254</v>
      </c>
      <c r="E44" s="298"/>
      <c r="F44" s="298"/>
      <c r="G44" s="298"/>
      <c r="H44" s="298"/>
      <c r="I44" s="298"/>
      <c r="J44" s="298"/>
      <c r="K44" s="236"/>
      <c r="L44" s="236"/>
      <c r="M44" s="236"/>
      <c r="N44" s="375"/>
      <c r="R44" s="12"/>
      <c r="S44" s="12"/>
      <c r="T44" s="12"/>
    </row>
    <row r="45" spans="1:22" x14ac:dyDescent="0.35">
      <c r="A45" s="317"/>
      <c r="B45" s="308"/>
      <c r="C45" s="3" t="s">
        <v>363</v>
      </c>
      <c r="D45" s="3" t="s">
        <v>254</v>
      </c>
      <c r="E45" s="298"/>
      <c r="F45" s="298"/>
      <c r="G45" s="298"/>
      <c r="H45" s="298"/>
      <c r="I45" s="298"/>
      <c r="J45" s="298"/>
      <c r="K45" s="236"/>
      <c r="L45" s="236"/>
      <c r="M45" s="236"/>
      <c r="N45" s="375"/>
      <c r="R45" s="12"/>
      <c r="S45" s="12"/>
      <c r="T45" s="12"/>
    </row>
    <row r="46" spans="1:22" ht="29.5" thickBot="1" x14ac:dyDescent="0.4">
      <c r="A46" s="322"/>
      <c r="B46" s="309"/>
      <c r="C46" s="80" t="s">
        <v>364</v>
      </c>
      <c r="D46" s="80" t="s">
        <v>254</v>
      </c>
      <c r="E46" s="299"/>
      <c r="F46" s="299"/>
      <c r="G46" s="299"/>
      <c r="H46" s="299"/>
      <c r="I46" s="299"/>
      <c r="J46" s="299"/>
      <c r="K46" s="301"/>
      <c r="L46" s="301"/>
      <c r="M46" s="301"/>
      <c r="N46" s="376"/>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319" t="s">
        <v>661</v>
      </c>
      <c r="L47" s="319" t="s">
        <v>254</v>
      </c>
      <c r="M47" s="319"/>
      <c r="N47" s="374"/>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22"/>
      <c r="B48" s="309"/>
      <c r="C48" s="80" t="s">
        <v>367</v>
      </c>
      <c r="D48" s="80" t="s">
        <v>254</v>
      </c>
      <c r="E48" s="299"/>
      <c r="F48" s="299"/>
      <c r="G48" s="299"/>
      <c r="H48" s="299"/>
      <c r="I48" s="299"/>
      <c r="J48" s="299"/>
      <c r="K48" s="301"/>
      <c r="L48" s="301"/>
      <c r="M48" s="301"/>
      <c r="N48" s="376"/>
      <c r="R48" s="12"/>
      <c r="S48" s="12"/>
      <c r="T48" s="12"/>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661</v>
      </c>
      <c r="L49" s="319" t="s">
        <v>254</v>
      </c>
      <c r="M49" s="319"/>
      <c r="N49" s="374"/>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17"/>
      <c r="B50" s="308"/>
      <c r="C50" s="24" t="s">
        <v>370</v>
      </c>
      <c r="D50" s="24" t="s">
        <v>254</v>
      </c>
      <c r="E50" s="298"/>
      <c r="F50" s="298"/>
      <c r="G50" s="298"/>
      <c r="H50" s="298"/>
      <c r="I50" s="298"/>
      <c r="J50" s="298"/>
      <c r="K50" s="236"/>
      <c r="L50" s="236"/>
      <c r="M50" s="236"/>
      <c r="N50" s="375"/>
      <c r="R50" s="12"/>
      <c r="S50" s="12"/>
      <c r="T50" s="12"/>
    </row>
    <row r="51" spans="1:22" x14ac:dyDescent="0.35">
      <c r="A51" s="317"/>
      <c r="B51" s="308"/>
      <c r="C51" s="97" t="s">
        <v>371</v>
      </c>
      <c r="D51" s="24" t="s">
        <v>254</v>
      </c>
      <c r="E51" s="298"/>
      <c r="F51" s="298"/>
      <c r="G51" s="298"/>
      <c r="H51" s="298"/>
      <c r="I51" s="298"/>
      <c r="J51" s="298"/>
      <c r="K51" s="236"/>
      <c r="L51" s="236"/>
      <c r="M51" s="236"/>
      <c r="N51" s="375"/>
      <c r="R51" s="12"/>
      <c r="S51" s="12"/>
      <c r="T51" s="12"/>
    </row>
    <row r="52" spans="1:22" x14ac:dyDescent="0.35">
      <c r="A52" s="317"/>
      <c r="B52" s="308"/>
      <c r="C52" s="24" t="s">
        <v>372</v>
      </c>
      <c r="D52" s="24" t="s">
        <v>254</v>
      </c>
      <c r="E52" s="298"/>
      <c r="F52" s="298"/>
      <c r="G52" s="298"/>
      <c r="H52" s="298"/>
      <c r="I52" s="298"/>
      <c r="J52" s="298"/>
      <c r="K52" s="236"/>
      <c r="L52" s="236"/>
      <c r="M52" s="236"/>
      <c r="N52" s="375"/>
      <c r="R52" s="12"/>
      <c r="S52" s="12"/>
      <c r="T52" s="12"/>
    </row>
    <row r="53" spans="1:22" ht="15" thickBot="1" x14ac:dyDescent="0.4">
      <c r="A53" s="322"/>
      <c r="B53" s="309"/>
      <c r="C53" s="88" t="s">
        <v>373</v>
      </c>
      <c r="D53" s="88" t="s">
        <v>254</v>
      </c>
      <c r="E53" s="299"/>
      <c r="F53" s="299"/>
      <c r="G53" s="299"/>
      <c r="H53" s="299"/>
      <c r="I53" s="299"/>
      <c r="J53" s="299"/>
      <c r="K53" s="301"/>
      <c r="L53" s="301"/>
      <c r="M53" s="301"/>
      <c r="N53" s="376"/>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661</v>
      </c>
      <c r="L54" s="319" t="s">
        <v>254</v>
      </c>
      <c r="M54" s="319"/>
      <c r="N54" s="374"/>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17"/>
      <c r="B55" s="308"/>
      <c r="C55" s="94" t="s">
        <v>376</v>
      </c>
      <c r="D55" s="24" t="s">
        <v>254</v>
      </c>
      <c r="E55" s="298"/>
      <c r="F55" s="298"/>
      <c r="G55" s="298"/>
      <c r="H55" s="298"/>
      <c r="I55" s="298"/>
      <c r="J55" s="298"/>
      <c r="K55" s="236"/>
      <c r="L55" s="236"/>
      <c r="M55" s="236"/>
      <c r="N55" s="375"/>
      <c r="R55" s="12"/>
      <c r="S55" s="12"/>
      <c r="T55" s="12"/>
    </row>
    <row r="56" spans="1:22" ht="29.5" thickBot="1" x14ac:dyDescent="0.4">
      <c r="A56" s="322"/>
      <c r="B56" s="309"/>
      <c r="C56" s="90" t="s">
        <v>377</v>
      </c>
      <c r="D56" s="88" t="s">
        <v>254</v>
      </c>
      <c r="E56" s="299"/>
      <c r="F56" s="299"/>
      <c r="G56" s="299"/>
      <c r="H56" s="299"/>
      <c r="I56" s="299"/>
      <c r="J56" s="299"/>
      <c r="K56" s="301"/>
      <c r="L56" s="301"/>
      <c r="M56" s="301"/>
      <c r="N56" s="376"/>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661</v>
      </c>
      <c r="L57" s="319" t="s">
        <v>254</v>
      </c>
      <c r="M57" s="319"/>
      <c r="N57" s="374" t="s">
        <v>922</v>
      </c>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xml:space="preserve">IIA10:The inclusion of a link to the Green Infrastructure chapter or reference to the need for green infrastructure provision in around student accommodation could help to create a potential positive effect for IIA10. 
</v>
      </c>
    </row>
    <row r="58" spans="1:22" x14ac:dyDescent="0.35">
      <c r="A58" s="317"/>
      <c r="B58" s="308"/>
      <c r="C58" s="24" t="s">
        <v>380</v>
      </c>
      <c r="D58" s="24" t="s">
        <v>254</v>
      </c>
      <c r="E58" s="298"/>
      <c r="F58" s="298"/>
      <c r="G58" s="298"/>
      <c r="H58" s="298"/>
      <c r="I58" s="298"/>
      <c r="J58" s="298"/>
      <c r="K58" s="236"/>
      <c r="L58" s="236"/>
      <c r="M58" s="236"/>
      <c r="N58" s="375"/>
      <c r="R58" s="12"/>
      <c r="S58" s="12"/>
      <c r="T58" s="12"/>
    </row>
    <row r="59" spans="1:22" x14ac:dyDescent="0.35">
      <c r="A59" s="317"/>
      <c r="B59" s="308"/>
      <c r="C59" s="24" t="s">
        <v>381</v>
      </c>
      <c r="D59" s="24" t="s">
        <v>254</v>
      </c>
      <c r="E59" s="298"/>
      <c r="F59" s="298"/>
      <c r="G59" s="298"/>
      <c r="H59" s="298"/>
      <c r="I59" s="298"/>
      <c r="J59" s="298"/>
      <c r="K59" s="236"/>
      <c r="L59" s="236"/>
      <c r="M59" s="236"/>
      <c r="N59" s="375"/>
      <c r="R59" s="12"/>
      <c r="S59" s="12"/>
      <c r="T59" s="12"/>
    </row>
    <row r="60" spans="1:22" x14ac:dyDescent="0.35">
      <c r="A60" s="317"/>
      <c r="B60" s="308"/>
      <c r="C60" s="24" t="s">
        <v>382</v>
      </c>
      <c r="D60" s="24" t="s">
        <v>254</v>
      </c>
      <c r="E60" s="298"/>
      <c r="F60" s="298"/>
      <c r="G60" s="298"/>
      <c r="H60" s="298"/>
      <c r="I60" s="298"/>
      <c r="J60" s="298"/>
      <c r="K60" s="236"/>
      <c r="L60" s="236"/>
      <c r="M60" s="236"/>
      <c r="N60" s="375"/>
      <c r="R60" s="12"/>
      <c r="S60" s="12"/>
      <c r="T60" s="12"/>
    </row>
    <row r="61" spans="1:22" x14ac:dyDescent="0.35">
      <c r="A61" s="317"/>
      <c r="B61" s="308"/>
      <c r="C61" s="24" t="s">
        <v>383</v>
      </c>
      <c r="D61" s="24" t="s">
        <v>254</v>
      </c>
      <c r="E61" s="298"/>
      <c r="F61" s="298"/>
      <c r="G61" s="298"/>
      <c r="H61" s="298"/>
      <c r="I61" s="298"/>
      <c r="J61" s="298"/>
      <c r="K61" s="236"/>
      <c r="L61" s="236"/>
      <c r="M61" s="236"/>
      <c r="N61" s="375"/>
      <c r="R61" s="12"/>
      <c r="S61" s="12"/>
      <c r="T61" s="12"/>
    </row>
    <row r="62" spans="1:22" x14ac:dyDescent="0.35">
      <c r="A62" s="317"/>
      <c r="B62" s="308"/>
      <c r="C62" s="24" t="s">
        <v>384</v>
      </c>
      <c r="D62" s="24" t="s">
        <v>254</v>
      </c>
      <c r="E62" s="298"/>
      <c r="F62" s="298"/>
      <c r="G62" s="298"/>
      <c r="H62" s="298"/>
      <c r="I62" s="298"/>
      <c r="J62" s="298"/>
      <c r="K62" s="236"/>
      <c r="L62" s="236"/>
      <c r="M62" s="236"/>
      <c r="N62" s="375"/>
      <c r="R62" s="12"/>
      <c r="S62" s="12"/>
      <c r="T62" s="12"/>
    </row>
    <row r="63" spans="1:22" ht="29" x14ac:dyDescent="0.35">
      <c r="A63" s="317"/>
      <c r="B63" s="308"/>
      <c r="C63" s="24" t="s">
        <v>385</v>
      </c>
      <c r="D63" s="24" t="s">
        <v>254</v>
      </c>
      <c r="E63" s="298"/>
      <c r="F63" s="298"/>
      <c r="G63" s="298"/>
      <c r="H63" s="298"/>
      <c r="I63" s="298"/>
      <c r="J63" s="298"/>
      <c r="K63" s="236"/>
      <c r="L63" s="236"/>
      <c r="M63" s="236"/>
      <c r="N63" s="375"/>
      <c r="R63" s="12"/>
      <c r="S63" s="12"/>
      <c r="T63" s="12"/>
    </row>
    <row r="64" spans="1:22" ht="15" thickBot="1" x14ac:dyDescent="0.4">
      <c r="A64" s="322"/>
      <c r="B64" s="309"/>
      <c r="C64" s="88" t="s">
        <v>386</v>
      </c>
      <c r="D64" s="88" t="s">
        <v>254</v>
      </c>
      <c r="E64" s="299"/>
      <c r="F64" s="299"/>
      <c r="G64" s="299"/>
      <c r="H64" s="299"/>
      <c r="I64" s="299"/>
      <c r="J64" s="299"/>
      <c r="K64" s="301"/>
      <c r="L64" s="301"/>
      <c r="M64" s="301"/>
      <c r="N64" s="376"/>
      <c r="R64" s="12"/>
      <c r="S64" s="12"/>
      <c r="T64" s="12"/>
    </row>
    <row r="65" spans="1:22" x14ac:dyDescent="0.35">
      <c r="A65" s="316" t="s">
        <v>387</v>
      </c>
      <c r="B65" s="307" t="s">
        <v>126</v>
      </c>
      <c r="C65" s="85" t="s">
        <v>388</v>
      </c>
      <c r="D65" s="86" t="s">
        <v>254</v>
      </c>
      <c r="E65" s="310" t="s">
        <v>101</v>
      </c>
      <c r="F65" s="310" t="s">
        <v>101</v>
      </c>
      <c r="G65" s="310" t="s">
        <v>101</v>
      </c>
      <c r="H65" s="310" t="s">
        <v>101</v>
      </c>
      <c r="I65" s="310" t="s">
        <v>101</v>
      </c>
      <c r="J65" s="310" t="s">
        <v>159</v>
      </c>
      <c r="K65" s="319" t="s">
        <v>661</v>
      </c>
      <c r="L65" s="319" t="s">
        <v>254</v>
      </c>
      <c r="M65" s="319"/>
      <c r="N65" s="374"/>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17"/>
      <c r="B66" s="308"/>
      <c r="C66" s="83" t="s">
        <v>389</v>
      </c>
      <c r="D66" s="24" t="s">
        <v>254</v>
      </c>
      <c r="E66" s="298"/>
      <c r="F66" s="298"/>
      <c r="G66" s="298"/>
      <c r="H66" s="298"/>
      <c r="I66" s="298"/>
      <c r="J66" s="298"/>
      <c r="K66" s="236"/>
      <c r="L66" s="236"/>
      <c r="M66" s="236"/>
      <c r="N66" s="375"/>
      <c r="R66" s="12"/>
      <c r="S66" s="12"/>
      <c r="T66" s="12"/>
    </row>
    <row r="67" spans="1:22" ht="29" x14ac:dyDescent="0.35">
      <c r="A67" s="317"/>
      <c r="B67" s="308"/>
      <c r="C67" s="83" t="s">
        <v>390</v>
      </c>
      <c r="D67" s="24" t="s">
        <v>254</v>
      </c>
      <c r="E67" s="298"/>
      <c r="F67" s="298"/>
      <c r="G67" s="298"/>
      <c r="H67" s="298"/>
      <c r="I67" s="298"/>
      <c r="J67" s="298"/>
      <c r="K67" s="236"/>
      <c r="L67" s="236"/>
      <c r="M67" s="236"/>
      <c r="N67" s="375"/>
      <c r="R67" s="12"/>
      <c r="S67" s="12"/>
      <c r="T67" s="12"/>
    </row>
    <row r="68" spans="1:22" x14ac:dyDescent="0.35">
      <c r="A68" s="317"/>
      <c r="B68" s="308"/>
      <c r="C68" s="83" t="s">
        <v>391</v>
      </c>
      <c r="D68" s="24" t="s">
        <v>254</v>
      </c>
      <c r="E68" s="298"/>
      <c r="F68" s="298"/>
      <c r="G68" s="298"/>
      <c r="H68" s="298"/>
      <c r="I68" s="298"/>
      <c r="J68" s="298"/>
      <c r="K68" s="236"/>
      <c r="L68" s="236"/>
      <c r="M68" s="236"/>
      <c r="N68" s="375"/>
      <c r="R68" s="12"/>
      <c r="S68" s="12"/>
      <c r="T68" s="12"/>
    </row>
    <row r="69" spans="1:22" x14ac:dyDescent="0.35">
      <c r="A69" s="317"/>
      <c r="B69" s="308"/>
      <c r="C69" s="83" t="s">
        <v>392</v>
      </c>
      <c r="D69" s="24" t="s">
        <v>254</v>
      </c>
      <c r="E69" s="298"/>
      <c r="F69" s="298"/>
      <c r="G69" s="298"/>
      <c r="H69" s="298"/>
      <c r="I69" s="298"/>
      <c r="J69" s="298"/>
      <c r="K69" s="236"/>
      <c r="L69" s="236"/>
      <c r="M69" s="236"/>
      <c r="N69" s="375"/>
      <c r="R69" s="12"/>
      <c r="S69" s="12"/>
      <c r="T69" s="12"/>
    </row>
    <row r="70" spans="1:22" x14ac:dyDescent="0.35">
      <c r="A70" s="317"/>
      <c r="B70" s="308"/>
      <c r="C70" s="83" t="s">
        <v>393</v>
      </c>
      <c r="D70" s="24" t="s">
        <v>254</v>
      </c>
      <c r="E70" s="298"/>
      <c r="F70" s="298"/>
      <c r="G70" s="298"/>
      <c r="H70" s="298"/>
      <c r="I70" s="298"/>
      <c r="J70" s="298"/>
      <c r="K70" s="236"/>
      <c r="L70" s="236"/>
      <c r="M70" s="236"/>
      <c r="N70" s="375"/>
      <c r="R70" s="12"/>
      <c r="S70" s="12"/>
      <c r="T70" s="12"/>
    </row>
    <row r="71" spans="1:22" ht="15" thickBot="1" x14ac:dyDescent="0.4">
      <c r="A71" s="322"/>
      <c r="B71" s="309"/>
      <c r="C71" s="93" t="s">
        <v>394</v>
      </c>
      <c r="D71" s="88" t="s">
        <v>254</v>
      </c>
      <c r="E71" s="299"/>
      <c r="F71" s="299"/>
      <c r="G71" s="299"/>
      <c r="H71" s="299"/>
      <c r="I71" s="299"/>
      <c r="J71" s="299"/>
      <c r="K71" s="301"/>
      <c r="L71" s="301"/>
      <c r="M71" s="301"/>
      <c r="N71" s="376"/>
      <c r="R71" s="12"/>
      <c r="S71" s="12"/>
      <c r="T71" s="12"/>
    </row>
    <row r="72" spans="1:22" x14ac:dyDescent="0.35">
      <c r="A72" s="316" t="s">
        <v>395</v>
      </c>
      <c r="B72" s="307" t="s">
        <v>127</v>
      </c>
      <c r="C72" s="85" t="s">
        <v>396</v>
      </c>
      <c r="D72" s="86" t="s">
        <v>254</v>
      </c>
      <c r="E72" s="310" t="s">
        <v>101</v>
      </c>
      <c r="F72" s="310" t="s">
        <v>101</v>
      </c>
      <c r="G72" s="310" t="s">
        <v>101</v>
      </c>
      <c r="H72" s="310" t="s">
        <v>101</v>
      </c>
      <c r="I72" s="310" t="s">
        <v>101</v>
      </c>
      <c r="J72" s="310" t="s">
        <v>159</v>
      </c>
      <c r="K72" s="311" t="s">
        <v>661</v>
      </c>
      <c r="L72" s="319" t="s">
        <v>254</v>
      </c>
      <c r="M72" s="319"/>
      <c r="N72" s="374"/>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17"/>
      <c r="B73" s="308"/>
      <c r="C73" s="83" t="s">
        <v>397</v>
      </c>
      <c r="D73" s="24" t="s">
        <v>254</v>
      </c>
      <c r="E73" s="298"/>
      <c r="F73" s="298"/>
      <c r="G73" s="298"/>
      <c r="H73" s="298"/>
      <c r="I73" s="298"/>
      <c r="J73" s="298"/>
      <c r="K73" s="312"/>
      <c r="L73" s="236"/>
      <c r="M73" s="236"/>
      <c r="N73" s="375"/>
      <c r="R73" s="12"/>
      <c r="S73" s="12"/>
      <c r="T73" s="12"/>
    </row>
    <row r="74" spans="1:22" ht="32.25" customHeight="1" x14ac:dyDescent="0.35">
      <c r="A74" s="317"/>
      <c r="B74" s="308"/>
      <c r="C74" s="83" t="s">
        <v>398</v>
      </c>
      <c r="D74" s="24" t="s">
        <v>254</v>
      </c>
      <c r="E74" s="298"/>
      <c r="F74" s="298"/>
      <c r="G74" s="298"/>
      <c r="H74" s="298"/>
      <c r="I74" s="298"/>
      <c r="J74" s="298"/>
      <c r="K74" s="312"/>
      <c r="L74" s="236"/>
      <c r="M74" s="236"/>
      <c r="N74" s="375"/>
      <c r="R74" s="12"/>
      <c r="S74" s="12"/>
      <c r="T74" s="12"/>
    </row>
    <row r="75" spans="1:22" x14ac:dyDescent="0.35">
      <c r="A75" s="317"/>
      <c r="B75" s="308"/>
      <c r="C75" s="83" t="s">
        <v>399</v>
      </c>
      <c r="D75" s="24" t="s">
        <v>254</v>
      </c>
      <c r="E75" s="298"/>
      <c r="F75" s="298"/>
      <c r="G75" s="298"/>
      <c r="H75" s="298"/>
      <c r="I75" s="298"/>
      <c r="J75" s="298"/>
      <c r="K75" s="312"/>
      <c r="L75" s="236"/>
      <c r="M75" s="236"/>
      <c r="N75" s="375"/>
      <c r="R75" s="12"/>
      <c r="S75" s="12"/>
      <c r="T75" s="12"/>
    </row>
    <row r="76" spans="1:22" ht="26.5" customHeight="1" thickBot="1" x14ac:dyDescent="0.4">
      <c r="A76" s="322"/>
      <c r="B76" s="309"/>
      <c r="C76" s="87" t="s">
        <v>400</v>
      </c>
      <c r="D76" s="88" t="s">
        <v>254</v>
      </c>
      <c r="E76" s="299"/>
      <c r="F76" s="299"/>
      <c r="G76" s="299"/>
      <c r="H76" s="299"/>
      <c r="I76" s="299"/>
      <c r="J76" s="299"/>
      <c r="K76" s="313"/>
      <c r="L76" s="301"/>
      <c r="M76" s="301"/>
      <c r="N76" s="376"/>
      <c r="R76" s="12"/>
      <c r="S76" s="12"/>
      <c r="T76" s="12"/>
    </row>
    <row r="77" spans="1:22" x14ac:dyDescent="0.35">
      <c r="A77" s="323" t="s">
        <v>401</v>
      </c>
      <c r="B77" s="307" t="s">
        <v>128</v>
      </c>
      <c r="C77" s="85" t="s">
        <v>402</v>
      </c>
      <c r="D77" s="79" t="s">
        <v>254</v>
      </c>
      <c r="E77" s="310" t="s">
        <v>101</v>
      </c>
      <c r="F77" s="310" t="s">
        <v>101</v>
      </c>
      <c r="G77" s="310" t="s">
        <v>101</v>
      </c>
      <c r="H77" s="310" t="s">
        <v>101</v>
      </c>
      <c r="I77" s="310" t="s">
        <v>101</v>
      </c>
      <c r="J77" s="310" t="s">
        <v>159</v>
      </c>
      <c r="K77" s="319" t="s">
        <v>661</v>
      </c>
      <c r="L77" s="319" t="s">
        <v>254</v>
      </c>
      <c r="M77" s="319"/>
      <c r="N77" s="374"/>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05"/>
      <c r="B78" s="308"/>
      <c r="C78" s="83" t="s">
        <v>403</v>
      </c>
      <c r="D78" s="3" t="s">
        <v>254</v>
      </c>
      <c r="E78" s="298"/>
      <c r="F78" s="298"/>
      <c r="G78" s="298"/>
      <c r="H78" s="298"/>
      <c r="I78" s="298"/>
      <c r="J78" s="298"/>
      <c r="K78" s="236"/>
      <c r="L78" s="236"/>
      <c r="M78" s="236"/>
      <c r="N78" s="375"/>
      <c r="R78" s="12"/>
      <c r="S78" s="12"/>
      <c r="T78" s="12"/>
    </row>
    <row r="79" spans="1:22" x14ac:dyDescent="0.35">
      <c r="A79" s="305"/>
      <c r="B79" s="308"/>
      <c r="C79" s="83" t="s">
        <v>404</v>
      </c>
      <c r="D79" s="3" t="s">
        <v>254</v>
      </c>
      <c r="E79" s="298"/>
      <c r="F79" s="298"/>
      <c r="G79" s="298"/>
      <c r="H79" s="298"/>
      <c r="I79" s="298"/>
      <c r="J79" s="298"/>
      <c r="K79" s="236"/>
      <c r="L79" s="236"/>
      <c r="M79" s="236"/>
      <c r="N79" s="375"/>
      <c r="R79" s="12"/>
      <c r="S79" s="12"/>
      <c r="T79" s="12"/>
    </row>
    <row r="80" spans="1:22" x14ac:dyDescent="0.35">
      <c r="A80" s="305"/>
      <c r="B80" s="308"/>
      <c r="C80" s="84" t="s">
        <v>405</v>
      </c>
      <c r="D80" s="3" t="s">
        <v>254</v>
      </c>
      <c r="E80" s="298"/>
      <c r="F80" s="298"/>
      <c r="G80" s="298"/>
      <c r="H80" s="298"/>
      <c r="I80" s="298"/>
      <c r="J80" s="298"/>
      <c r="K80" s="236"/>
      <c r="L80" s="236"/>
      <c r="M80" s="236"/>
      <c r="N80" s="375"/>
      <c r="R80" s="12"/>
      <c r="S80" s="12"/>
      <c r="T80" s="12"/>
    </row>
    <row r="81" spans="1:22" ht="29" x14ac:dyDescent="0.35">
      <c r="A81" s="305"/>
      <c r="B81" s="308"/>
      <c r="C81" s="84" t="s">
        <v>406</v>
      </c>
      <c r="D81" s="3" t="s">
        <v>254</v>
      </c>
      <c r="E81" s="298"/>
      <c r="F81" s="298"/>
      <c r="G81" s="298"/>
      <c r="H81" s="298"/>
      <c r="I81" s="298"/>
      <c r="J81" s="298"/>
      <c r="K81" s="236"/>
      <c r="L81" s="236"/>
      <c r="M81" s="236"/>
      <c r="N81" s="375"/>
      <c r="R81" s="12"/>
      <c r="S81" s="12"/>
      <c r="T81" s="12"/>
    </row>
    <row r="82" spans="1:22" ht="29" x14ac:dyDescent="0.35">
      <c r="A82" s="305"/>
      <c r="B82" s="308"/>
      <c r="C82" s="84" t="s">
        <v>407</v>
      </c>
      <c r="D82" s="3" t="s">
        <v>254</v>
      </c>
      <c r="E82" s="298"/>
      <c r="F82" s="298"/>
      <c r="G82" s="298"/>
      <c r="H82" s="298"/>
      <c r="I82" s="298"/>
      <c r="J82" s="298"/>
      <c r="K82" s="236"/>
      <c r="L82" s="236"/>
      <c r="M82" s="236"/>
      <c r="N82" s="375"/>
      <c r="R82" s="12"/>
      <c r="S82" s="12"/>
      <c r="T82" s="12"/>
    </row>
    <row r="83" spans="1:22" ht="15" thickBot="1" x14ac:dyDescent="0.4">
      <c r="A83" s="306"/>
      <c r="B83" s="309"/>
      <c r="C83" s="90" t="s">
        <v>408</v>
      </c>
      <c r="D83" s="80" t="s">
        <v>254</v>
      </c>
      <c r="E83" s="299"/>
      <c r="F83" s="299"/>
      <c r="G83" s="299"/>
      <c r="H83" s="299"/>
      <c r="I83" s="299"/>
      <c r="J83" s="299"/>
      <c r="K83" s="301"/>
      <c r="L83" s="301"/>
      <c r="M83" s="301"/>
      <c r="N83" s="376"/>
      <c r="R83" s="12"/>
      <c r="S83" s="12"/>
      <c r="T83" s="12"/>
    </row>
    <row r="84" spans="1:22" x14ac:dyDescent="0.35">
      <c r="A84" s="323" t="s">
        <v>409</v>
      </c>
      <c r="B84" s="307" t="s">
        <v>129</v>
      </c>
      <c r="C84" s="99" t="s">
        <v>410</v>
      </c>
      <c r="D84" s="79" t="s">
        <v>250</v>
      </c>
      <c r="E84" s="310" t="s">
        <v>101</v>
      </c>
      <c r="F84" s="310" t="s">
        <v>101</v>
      </c>
      <c r="G84" s="310" t="s">
        <v>101</v>
      </c>
      <c r="H84" s="310" t="s">
        <v>101</v>
      </c>
      <c r="I84" s="310" t="s">
        <v>101</v>
      </c>
      <c r="J84" s="310" t="s">
        <v>159</v>
      </c>
      <c r="K84" s="319" t="s">
        <v>661</v>
      </c>
      <c r="L84" s="319" t="s">
        <v>254</v>
      </c>
      <c r="M84" s="319"/>
      <c r="N84" s="374"/>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3" t="s">
        <v>250</v>
      </c>
      <c r="E85" s="298"/>
      <c r="F85" s="298"/>
      <c r="G85" s="298"/>
      <c r="H85" s="298"/>
      <c r="I85" s="298"/>
      <c r="J85" s="298"/>
      <c r="K85" s="236"/>
      <c r="L85" s="236"/>
      <c r="M85" s="236"/>
      <c r="N85" s="375"/>
      <c r="R85" s="12"/>
      <c r="S85" s="12"/>
      <c r="T85" s="12"/>
    </row>
    <row r="86" spans="1:22" x14ac:dyDescent="0.35">
      <c r="A86" s="305"/>
      <c r="B86" s="308"/>
      <c r="C86" s="84" t="s">
        <v>412</v>
      </c>
      <c r="D86" s="3" t="s">
        <v>250</v>
      </c>
      <c r="E86" s="298"/>
      <c r="F86" s="298"/>
      <c r="G86" s="298"/>
      <c r="H86" s="298"/>
      <c r="I86" s="298"/>
      <c r="J86" s="298"/>
      <c r="K86" s="236"/>
      <c r="L86" s="236"/>
      <c r="M86" s="236"/>
      <c r="N86" s="375"/>
      <c r="R86" s="12"/>
      <c r="S86" s="12"/>
      <c r="T86" s="12"/>
    </row>
    <row r="87" spans="1:22" ht="15" thickBot="1" x14ac:dyDescent="0.4">
      <c r="A87" s="306"/>
      <c r="B87" s="309"/>
      <c r="C87" s="87" t="s">
        <v>413</v>
      </c>
      <c r="D87" s="80" t="s">
        <v>254</v>
      </c>
      <c r="E87" s="299"/>
      <c r="F87" s="299"/>
      <c r="G87" s="299"/>
      <c r="H87" s="299"/>
      <c r="I87" s="299"/>
      <c r="J87" s="299"/>
      <c r="K87" s="301"/>
      <c r="L87" s="301"/>
      <c r="M87" s="301"/>
      <c r="N87" s="376"/>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62.5" customHeight="1" x14ac:dyDescent="0.35">
      <c r="A90" s="388" t="str">
        <f>R8&amp;R18&amp;R20&amp;R28&amp;R36&amp;R42&amp;R47&amp;R48&amp;R49&amp;R54&amp;R57&amp;R65&amp;R72&amp;R77&amp;R84&amp;R87</f>
        <v/>
      </c>
      <c r="B90" s="389"/>
      <c r="C90" s="389"/>
      <c r="D90" s="389"/>
      <c r="E90" s="389"/>
      <c r="F90" s="389"/>
      <c r="G90" s="389"/>
      <c r="H90" s="389"/>
      <c r="I90" s="389"/>
      <c r="J90" s="389"/>
      <c r="K90" s="389"/>
      <c r="L90" s="389"/>
      <c r="M90" s="389"/>
      <c r="N90" s="39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88" t="str">
        <f>S8&amp;S18&amp;S20&amp;S28&amp;S36&amp;S42&amp;S47&amp;S48&amp;S49&amp;S54&amp;S57&amp;S65&amp;S72&amp;S77&amp;S84&amp;S87</f>
        <v xml:space="preserve">              </v>
      </c>
      <c r="B92" s="389"/>
      <c r="C92" s="389"/>
      <c r="D92" s="389"/>
      <c r="E92" s="389"/>
      <c r="F92" s="389"/>
      <c r="G92" s="389"/>
      <c r="H92" s="389"/>
      <c r="I92" s="389"/>
      <c r="J92" s="389"/>
      <c r="K92" s="389"/>
      <c r="L92" s="389"/>
      <c r="M92" s="389"/>
      <c r="N92" s="390"/>
    </row>
    <row r="93" spans="1:22" ht="14.5" customHeight="1" x14ac:dyDescent="0.35">
      <c r="A93" s="295" t="s">
        <v>61</v>
      </c>
      <c r="B93" s="296"/>
      <c r="C93" s="296"/>
      <c r="D93" s="296"/>
      <c r="E93" s="296"/>
      <c r="F93" s="296"/>
      <c r="G93" s="296"/>
      <c r="H93" s="296"/>
      <c r="I93" s="296"/>
      <c r="J93" s="296"/>
      <c r="K93" s="296"/>
      <c r="L93" s="296"/>
      <c r="M93" s="296"/>
      <c r="N93" s="297"/>
    </row>
    <row r="94" spans="1:22" ht="51.65" customHeight="1" x14ac:dyDescent="0.35">
      <c r="A94" s="391"/>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53.15" customHeight="1" thickBot="1" x14ac:dyDescent="0.4">
      <c r="A96" s="385" t="str">
        <f>U8&amp;U18&amp;U20&amp;U28&amp;U36&amp;U42&amp;U47&amp;U49&amp;U54&amp;U57&amp;U65&amp;U72&amp;U77&amp;U84</f>
        <v/>
      </c>
      <c r="B96" s="386"/>
      <c r="C96" s="386"/>
      <c r="D96" s="386"/>
      <c r="E96" s="386"/>
      <c r="F96" s="386"/>
      <c r="G96" s="386"/>
      <c r="H96" s="386"/>
      <c r="I96" s="386"/>
      <c r="J96" s="386"/>
      <c r="K96" s="386"/>
      <c r="L96" s="386"/>
      <c r="M96" s="386"/>
      <c r="N96" s="387"/>
    </row>
    <row r="97" spans="1:14" x14ac:dyDescent="0.35">
      <c r="A97" s="295" t="s">
        <v>320</v>
      </c>
      <c r="B97" s="296"/>
      <c r="C97" s="296"/>
      <c r="D97" s="296"/>
      <c r="E97" s="296"/>
      <c r="F97" s="296"/>
      <c r="G97" s="296"/>
      <c r="H97" s="296"/>
      <c r="I97" s="296"/>
      <c r="J97" s="296"/>
      <c r="K97" s="296"/>
      <c r="L97" s="296"/>
      <c r="M97" s="296"/>
      <c r="N97" s="297"/>
    </row>
    <row r="98" spans="1:14" ht="74.150000000000006" customHeight="1" thickBot="1" x14ac:dyDescent="0.4">
      <c r="A98" s="385" t="str">
        <f>V8&amp;V18&amp;V20&amp;V28&amp;V36&amp;V42&amp;V47&amp;V49&amp;V54&amp;V57&amp;V65&amp;V72&amp;V77&amp;V84</f>
        <v xml:space="preserve">IIA4:Include the provision of amenity space as a requirement of the policy and cross reference to policy GI2 Open Space.
IIA10:The inclusion of a link to the Green Infrastructure chapter or reference to the need for green infrastructure provision in around student accommodation could help to create a potential positive effect for IIA10. 
</v>
      </c>
      <c r="B98" s="386"/>
      <c r="C98" s="386"/>
      <c r="D98" s="386"/>
      <c r="E98" s="386"/>
      <c r="F98" s="386"/>
      <c r="G98" s="386"/>
      <c r="H98" s="386"/>
      <c r="I98" s="386"/>
      <c r="J98" s="386"/>
      <c r="K98" s="386"/>
      <c r="L98" s="386"/>
      <c r="M98" s="386"/>
      <c r="N98" s="387"/>
    </row>
  </sheetData>
  <sheetProtection algorithmName="SHA-512" hashValue="+0RtxkNuSztTOUBGeB51PayXRYrye01ZgCeAkHZlVOe5BT2DzgrnV/hOfEhY6lMuSC5ZyTMop7+3dhAfVrL0MQ==" saltValue="U9I8z/Wb9PH0+V+48jQAHQ=="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2860" priority="9">
      <formula>$D50="No"</formula>
    </cfRule>
  </conditionalFormatting>
  <conditionalFormatting sqref="C8:D87">
    <cfRule type="expression" dxfId="2859" priority="1">
      <formula>$D8="No"</formula>
    </cfRule>
  </conditionalFormatting>
  <conditionalFormatting sqref="J8 J18">
    <cfRule type="cellIs" dxfId="2858" priority="2" operator="equal">
      <formula>"Significant Negative"</formula>
    </cfRule>
    <cfRule type="cellIs" dxfId="2857" priority="3" operator="equal">
      <formula>"Minor Negative"</formula>
    </cfRule>
    <cfRule type="cellIs" dxfId="2856" priority="4" operator="equal">
      <formula>"Uncertain"</formula>
    </cfRule>
    <cfRule type="cellIs" dxfId="2855" priority="5" operator="equal">
      <formula>"Neutral"</formula>
    </cfRule>
    <cfRule type="cellIs" dxfId="2854" priority="6" operator="equal">
      <formula>"Minor Positive"</formula>
    </cfRule>
    <cfRule type="cellIs" dxfId="2853" priority="7" operator="equal">
      <formula>"Significant Positive"</formula>
    </cfRule>
  </conditionalFormatting>
  <conditionalFormatting sqref="J20">
    <cfRule type="cellIs" dxfId="2852" priority="31" operator="equal">
      <formula>"Uncertain"</formula>
    </cfRule>
    <cfRule type="cellIs" dxfId="2851" priority="29" operator="equal">
      <formula>"Significant Negative"</formula>
    </cfRule>
    <cfRule type="cellIs" dxfId="2850" priority="34" operator="equal">
      <formula>"Significant Positive"</formula>
    </cfRule>
    <cfRule type="cellIs" dxfId="2849" priority="30" operator="equal">
      <formula>"Minor Negative"</formula>
    </cfRule>
    <cfRule type="cellIs" dxfId="2848" priority="33" operator="equal">
      <formula>"Minor Positive"</formula>
    </cfRule>
    <cfRule type="cellIs" dxfId="2847" priority="32" operator="equal">
      <formula>"Neutral"</formula>
    </cfRule>
  </conditionalFormatting>
  <conditionalFormatting sqref="J28 J49 J57 J65 J72 J77 J84">
    <cfRule type="cellIs" dxfId="2846" priority="44" operator="equal">
      <formula>"Neutral"</formula>
    </cfRule>
    <cfRule type="cellIs" dxfId="2845" priority="45" operator="equal">
      <formula>"Minor Positive"</formula>
    </cfRule>
    <cfRule type="cellIs" dxfId="2844" priority="46" operator="equal">
      <formula>"Significant Positive"</formula>
    </cfRule>
    <cfRule type="cellIs" dxfId="2843" priority="41" operator="equal">
      <formula>"Significant Negative"</formula>
    </cfRule>
    <cfRule type="cellIs" dxfId="2842" priority="42" operator="equal">
      <formula>"Minor Negative"</formula>
    </cfRule>
    <cfRule type="cellIs" dxfId="2841" priority="43" operator="equal">
      <formula>"Uncertain"</formula>
    </cfRule>
  </conditionalFormatting>
  <conditionalFormatting sqref="J36">
    <cfRule type="cellIs" dxfId="2840" priority="23" operator="equal">
      <formula>"Significant Negative"</formula>
    </cfRule>
    <cfRule type="cellIs" dxfId="2839" priority="26" operator="equal">
      <formula>"Neutral"</formula>
    </cfRule>
    <cfRule type="cellIs" dxfId="2838" priority="25" operator="equal">
      <formula>"Uncertain"</formula>
    </cfRule>
    <cfRule type="cellIs" dxfId="2837" priority="27" operator="equal">
      <formula>"Minor Positive"</formula>
    </cfRule>
    <cfRule type="cellIs" dxfId="2836" priority="28" operator="equal">
      <formula>"Significant Positive"</formula>
    </cfRule>
    <cfRule type="cellIs" dxfId="2835" priority="24" operator="equal">
      <formula>"Minor Negative"</formula>
    </cfRule>
  </conditionalFormatting>
  <conditionalFormatting sqref="J42">
    <cfRule type="cellIs" dxfId="2834" priority="17" operator="equal">
      <formula>"Significant Negative"</formula>
    </cfRule>
    <cfRule type="cellIs" dxfId="2833" priority="18" operator="equal">
      <formula>"Minor Negative"</formula>
    </cfRule>
    <cfRule type="cellIs" dxfId="2832" priority="22" operator="equal">
      <formula>"Significant Positive"</formula>
    </cfRule>
    <cfRule type="cellIs" dxfId="2831" priority="21" operator="equal">
      <formula>"Minor Positive"</formula>
    </cfRule>
    <cfRule type="cellIs" dxfId="2830" priority="19" operator="equal">
      <formula>"Uncertain"</formula>
    </cfRule>
    <cfRule type="cellIs" dxfId="2829" priority="20" operator="equal">
      <formula>"Neutral"</formula>
    </cfRule>
  </conditionalFormatting>
  <conditionalFormatting sqref="J47">
    <cfRule type="cellIs" dxfId="2828" priority="35" operator="equal">
      <formula>"Significant Negative"</formula>
    </cfRule>
    <cfRule type="cellIs" dxfId="2827" priority="37" operator="equal">
      <formula>"Uncertain"</formula>
    </cfRule>
    <cfRule type="cellIs" dxfId="2826" priority="38" operator="equal">
      <formula>"Neutral"</formula>
    </cfRule>
    <cfRule type="cellIs" dxfId="2825" priority="39" operator="equal">
      <formula>"Minor Positive"</formula>
    </cfRule>
    <cfRule type="cellIs" dxfId="2824" priority="40" operator="equal">
      <formula>"Significant Positive"</formula>
    </cfRule>
    <cfRule type="cellIs" dxfId="2823" priority="36" operator="equal">
      <formula>"Minor Negative"</formula>
    </cfRule>
  </conditionalFormatting>
  <conditionalFormatting sqref="J54">
    <cfRule type="cellIs" dxfId="2822" priority="11" operator="equal">
      <formula>"Significant Negative"</formula>
    </cfRule>
    <cfRule type="cellIs" dxfId="2821" priority="12" operator="equal">
      <formula>"Minor Negative"</formula>
    </cfRule>
    <cfRule type="cellIs" dxfId="2820" priority="13" operator="equal">
      <formula>"Uncertain"</formula>
    </cfRule>
    <cfRule type="cellIs" dxfId="2819" priority="14" operator="equal">
      <formula>"Neutral"</formula>
    </cfRule>
    <cfRule type="cellIs" dxfId="2818" priority="15" operator="equal">
      <formula>"Minor Positive"</formula>
    </cfRule>
    <cfRule type="cellIs" dxfId="2817" priority="16" operator="equal">
      <formula>"Significant Positive"</formula>
    </cfRule>
  </conditionalFormatting>
  <pageMargins left="0.7" right="0.7" top="0.75" bottom="0.75" header="0.3" footer="0.3"/>
  <pageSetup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02B26-44EC-4492-8FC9-CF881E6BE7FB}">
  <sheetPr codeName="Sheet5"/>
  <dimension ref="A1:B101"/>
  <sheetViews>
    <sheetView workbookViewId="0">
      <selection activeCell="J8" sqref="J8"/>
    </sheetView>
  </sheetViews>
  <sheetFormatPr defaultRowHeight="14.5" x14ac:dyDescent="0.35"/>
  <cols>
    <col min="2" max="2" width="11" customWidth="1"/>
  </cols>
  <sheetData>
    <row r="1" spans="1:2" x14ac:dyDescent="0.35">
      <c r="A1">
        <v>9</v>
      </c>
      <c r="B1" s="147" t="str" cm="1">
        <f t="array" ref="B1">INDEX(SheetNames,A1)</f>
        <v>Option D</v>
      </c>
    </row>
    <row r="2" spans="1:2" x14ac:dyDescent="0.35">
      <c r="A2">
        <v>10</v>
      </c>
      <c r="B2" s="147" t="str" cm="1">
        <f t="array" ref="B2">INDEX(SheetNames,A2)</f>
        <v>BLANK</v>
      </c>
    </row>
    <row r="3" spans="1:2" x14ac:dyDescent="0.35">
      <c r="A3">
        <v>11</v>
      </c>
      <c r="B3" s="147" t="str" cm="1">
        <f t="array" ref="B3">INDEX(SheetNames,A3)</f>
        <v>Spatial_Strategy</v>
      </c>
    </row>
    <row r="4" spans="1:2" x14ac:dyDescent="0.35">
      <c r="A4">
        <v>12</v>
      </c>
      <c r="B4" s="147" t="str" cm="1">
        <f t="array" ref="B4">INDEX(SheetNames,A4)</f>
        <v>SS_ALT_1</v>
      </c>
    </row>
    <row r="5" spans="1:2" x14ac:dyDescent="0.35">
      <c r="A5">
        <v>13</v>
      </c>
      <c r="B5" s="147" t="str" cm="1">
        <f t="array" ref="B5">INDEX(SheetNames,A5)</f>
        <v>SS_ALT_2</v>
      </c>
    </row>
    <row r="6" spans="1:2" x14ac:dyDescent="0.35">
      <c r="A6">
        <v>14</v>
      </c>
      <c r="B6" s="147" t="str" cm="1">
        <f t="array" ref="B6">INDEX(SheetNames,A6)</f>
        <v>Strategic_Policy_01</v>
      </c>
    </row>
    <row r="7" spans="1:2" x14ac:dyDescent="0.35">
      <c r="A7">
        <v>15</v>
      </c>
      <c r="B7" s="147" t="str" cm="1">
        <f t="array" ref="B7">INDEX(SheetNames,A7)</f>
        <v>GR1_Development_Standard</v>
      </c>
    </row>
    <row r="8" spans="1:2" x14ac:dyDescent="0.35">
      <c r="A8">
        <v>16</v>
      </c>
      <c r="B8" s="147" t="str" cm="1">
        <f t="array" ref="B8">INDEX(SheetNames,A8)</f>
        <v>GR2_Inclusive_Neighbourhoods</v>
      </c>
    </row>
    <row r="9" spans="1:2" x14ac:dyDescent="0.35">
      <c r="A9">
        <v>17</v>
      </c>
      <c r="B9" s="147" t="str" cm="1">
        <f t="array" ref="B9">INDEX(SheetNames,A9)</f>
        <v>GR3_Connecting_Places</v>
      </c>
    </row>
    <row r="10" spans="1:2" x14ac:dyDescent="0.35">
      <c r="A10">
        <v>18</v>
      </c>
      <c r="B10" s="147" t="str" cm="1">
        <f t="array" ref="B10">INDEX(SheetNames,A10)</f>
        <v>GR4_Building_Heights</v>
      </c>
    </row>
    <row r="11" spans="1:2" x14ac:dyDescent="0.35">
      <c r="A11">
        <v>19</v>
      </c>
      <c r="B11" s="147" t="str" cm="1">
        <f t="array" ref="B11">INDEX(SheetNames,A11)</f>
        <v>GR5_View_Management</v>
      </c>
    </row>
    <row r="12" spans="1:2" x14ac:dyDescent="0.35">
      <c r="A12">
        <v>20</v>
      </c>
      <c r="B12" s="147" t="str" cm="1">
        <f t="array" ref="B12">INDEX(SheetNames,A12)</f>
        <v>GR6_Areas_of_Special_Character</v>
      </c>
    </row>
    <row r="13" spans="1:2" x14ac:dyDescent="0.35">
      <c r="A13">
        <v>21</v>
      </c>
      <c r="B13" s="147" t="str" cm="1">
        <f t="array" ref="B13">INDEX(SheetNames,A13)</f>
        <v>GR6_ALT_1</v>
      </c>
    </row>
    <row r="14" spans="1:2" x14ac:dyDescent="0.35">
      <c r="A14">
        <v>22</v>
      </c>
      <c r="B14" s="147" t="str" cm="1">
        <f t="array" ref="B14">INDEX(SheetNames,A14)</f>
        <v>GR7_External_Lighting</v>
      </c>
    </row>
    <row r="15" spans="1:2" x14ac:dyDescent="0.35">
      <c r="A15">
        <v>23</v>
      </c>
      <c r="B15" s="147" t="str" cm="1">
        <f t="array" ref="B15">INDEX(SheetNames,A15)</f>
        <v>GR8_Shopfronts_and_Forecourts</v>
      </c>
    </row>
    <row r="16" spans="1:2" x14ac:dyDescent="0.35">
      <c r="A16">
        <v>24</v>
      </c>
      <c r="B16" s="147" t="str" cm="1">
        <f t="array" ref="B16">INDEX(SheetNames,A16)</f>
        <v>GR9_Advertisements_and_Displays</v>
      </c>
    </row>
    <row r="17" spans="1:2" x14ac:dyDescent="0.35">
      <c r="A17">
        <v>25</v>
      </c>
      <c r="B17" s="147" t="str" cm="1">
        <f t="array" ref="B17">INDEX(SheetNames,A17)</f>
        <v>GR10_Gardens_and_Amenity_Areas</v>
      </c>
    </row>
    <row r="18" spans="1:2" x14ac:dyDescent="0.35">
      <c r="A18">
        <v>26</v>
      </c>
      <c r="B18" s="147" t="str" cm="1">
        <f t="array" ref="B18">INDEX(SheetNames,A18)</f>
        <v>GR10_ALT_1</v>
      </c>
    </row>
    <row r="19" spans="1:2" x14ac:dyDescent="0.35">
      <c r="A19">
        <v>27</v>
      </c>
      <c r="B19" s="147" t="str" cm="1">
        <f t="array" ref="B19">INDEX(SheetNames,A19)</f>
        <v>GR10_ALT_2</v>
      </c>
    </row>
    <row r="20" spans="1:2" x14ac:dyDescent="0.35">
      <c r="A20">
        <v>28</v>
      </c>
      <c r="B20" s="147" t="str" cm="1">
        <f t="array" ref="B20">INDEX(SheetNames,A20)</f>
        <v>GR11_Planning_Obligations</v>
      </c>
    </row>
    <row r="21" spans="1:2" x14ac:dyDescent="0.35">
      <c r="A21">
        <v>29</v>
      </c>
      <c r="B21" s="147" t="str" cm="1">
        <f t="array" ref="B21">INDEX(SheetNames,A21)</f>
        <v>Strategic_Policy_02</v>
      </c>
    </row>
    <row r="22" spans="1:2" x14ac:dyDescent="0.35">
      <c r="A22">
        <v>30</v>
      </c>
      <c r="B22" s="147" t="str" cm="1">
        <f t="array" ref="B22">INDEX(SheetNames,A22)</f>
        <v>HE1_Heritage_Assets</v>
      </c>
    </row>
    <row r="23" spans="1:2" x14ac:dyDescent="0.35">
      <c r="A23">
        <v>31</v>
      </c>
      <c r="B23" s="147" t="str" cm="1">
        <f t="array" ref="B23">INDEX(SheetNames,A23)</f>
        <v>HE2_Enabling_Development</v>
      </c>
    </row>
    <row r="24" spans="1:2" x14ac:dyDescent="0.35">
      <c r="A24">
        <v>32</v>
      </c>
      <c r="B24" s="147" t="str" cm="1">
        <f t="array" ref="B24">INDEX(SheetNames,A24)</f>
        <v>Strategic_Policy_03</v>
      </c>
    </row>
    <row r="25" spans="1:2" x14ac:dyDescent="0.35">
      <c r="A25">
        <v>33</v>
      </c>
      <c r="B25" s="147" t="str" cm="1">
        <f t="array" ref="B25">INDEX(SheetNames,A25)</f>
        <v>Strategic_Policy_03_ALT1</v>
      </c>
    </row>
    <row r="26" spans="1:2" x14ac:dyDescent="0.35">
      <c r="A26">
        <v>34</v>
      </c>
      <c r="B26" s="147" t="str" cm="1">
        <f t="array" ref="B26">INDEX(SheetNames,A26)</f>
        <v>Strategic_Policy_03_ALT2</v>
      </c>
    </row>
    <row r="27" spans="1:2" x14ac:dyDescent="0.35">
      <c r="A27">
        <v>35</v>
      </c>
      <c r="B27" s="147" t="str" cm="1">
        <f t="array" ref="B27">INDEX(SheetNames,A27)</f>
        <v>HO1_Dwelling_Mix</v>
      </c>
    </row>
    <row r="28" spans="1:2" x14ac:dyDescent="0.35">
      <c r="A28">
        <v>36</v>
      </c>
      <c r="B28" s="147" t="str" cm="1">
        <f t="array" ref="B28">INDEX(SheetNames,A28)</f>
        <v>HO1_ALT_1</v>
      </c>
    </row>
    <row r="29" spans="1:2" x14ac:dyDescent="0.35">
      <c r="A29">
        <v>37</v>
      </c>
      <c r="B29" s="147" t="str" cm="1">
        <f t="array" ref="B29">INDEX(SheetNames,A29)</f>
        <v>HO1_ALT_2</v>
      </c>
    </row>
    <row r="30" spans="1:2" x14ac:dyDescent="0.35">
      <c r="A30">
        <v>38</v>
      </c>
      <c r="B30" s="147" t="str" cm="1">
        <f t="array" ref="B30">INDEX(SheetNames,A30)</f>
        <v>HO1_ALT_3</v>
      </c>
    </row>
    <row r="31" spans="1:2" x14ac:dyDescent="0.35">
      <c r="A31">
        <v>39</v>
      </c>
      <c r="B31" s="147" t="str" cm="1">
        <f t="array" ref="B31">INDEX(SheetNames,A31)</f>
        <v>HO1_ALT_4</v>
      </c>
    </row>
    <row r="32" spans="1:2" x14ac:dyDescent="0.35">
      <c r="A32">
        <v>40</v>
      </c>
      <c r="B32" s="147" t="str" cm="1">
        <f t="array" ref="B32">INDEX(SheetNames,A32)</f>
        <v>HO2_Conversion_Redevelopment</v>
      </c>
    </row>
    <row r="33" spans="1:2" x14ac:dyDescent="0.35">
      <c r="A33">
        <v>41</v>
      </c>
      <c r="B33" s="147" t="str" cm="1">
        <f t="array" ref="B33">INDEX(SheetNames,A33)</f>
        <v>HO2_Alt_1</v>
      </c>
    </row>
    <row r="34" spans="1:2" x14ac:dyDescent="0.35">
      <c r="A34">
        <v>42</v>
      </c>
      <c r="B34" s="147" t="str" cm="1">
        <f t="array" ref="B34">INDEX(SheetNames,A34)</f>
        <v>HO2_Alt_2</v>
      </c>
    </row>
    <row r="35" spans="1:2" x14ac:dyDescent="0.35">
      <c r="A35">
        <v>43</v>
      </c>
      <c r="B35" s="147" t="str" cm="1">
        <f t="array" ref="B35">INDEX(SheetNames,A35)</f>
        <v>HO2_Alt_3</v>
      </c>
    </row>
    <row r="36" spans="1:2" x14ac:dyDescent="0.35">
      <c r="A36">
        <v>44</v>
      </c>
      <c r="B36" s="147" t="str" cm="1">
        <f t="array" ref="B36">INDEX(SheetNames,A36)</f>
        <v>HO2_Alt_4</v>
      </c>
    </row>
    <row r="37" spans="1:2" x14ac:dyDescent="0.35">
      <c r="A37">
        <v>45</v>
      </c>
      <c r="B37" s="147" t="str" cm="1">
        <f t="array" ref="B37">INDEX(SheetNames,A37)</f>
        <v>HO2_Alt_5</v>
      </c>
    </row>
    <row r="38" spans="1:2" x14ac:dyDescent="0.35">
      <c r="A38">
        <v>46</v>
      </c>
      <c r="B38" s="147" t="str" cm="1">
        <f t="array" ref="B38">INDEX(SheetNames,A38)</f>
        <v>HO2_Alt_6</v>
      </c>
    </row>
    <row r="39" spans="1:2" x14ac:dyDescent="0.35">
      <c r="A39">
        <v>47</v>
      </c>
      <c r="B39" s="147" t="str" cm="1">
        <f t="array" ref="B39">INDEX(SheetNames,A39)</f>
        <v>HO3_Small_Sites</v>
      </c>
    </row>
    <row r="40" spans="1:2" x14ac:dyDescent="0.35">
      <c r="A40">
        <v>48</v>
      </c>
      <c r="B40" s="147" t="str" cm="1">
        <f t="array" ref="B40">INDEX(SheetNames,A40)</f>
        <v>HO4_Affordable_Housing</v>
      </c>
    </row>
    <row r="41" spans="1:2" x14ac:dyDescent="0.35">
      <c r="A41">
        <v>49</v>
      </c>
      <c r="B41" s="147" t="str" cm="1">
        <f t="array" ref="B41">INDEX(SheetNames,A41)</f>
        <v>HO4_ALT_1</v>
      </c>
    </row>
    <row r="42" spans="1:2" x14ac:dyDescent="0.35">
      <c r="A42">
        <v>50</v>
      </c>
      <c r="B42" s="147" t="str" cm="1">
        <f t="array" ref="B42">INDEX(SheetNames,A42)</f>
        <v>HO5_Housing_Estates</v>
      </c>
    </row>
    <row r="43" spans="1:2" x14ac:dyDescent="0.35">
      <c r="A43">
        <v>51</v>
      </c>
      <c r="B43" s="147" t="str" cm="1">
        <f t="array" ref="B43">INDEX(SheetNames,A43)</f>
        <v>HO5_ALT_1</v>
      </c>
    </row>
    <row r="44" spans="1:2" x14ac:dyDescent="0.35">
      <c r="A44">
        <v>52</v>
      </c>
      <c r="B44" s="147" t="str" cm="1">
        <f t="array" ref="B44">INDEX(SheetNames,A44)</f>
        <v>HO5_ALT_2</v>
      </c>
    </row>
    <row r="45" spans="1:2" x14ac:dyDescent="0.35">
      <c r="A45">
        <v>53</v>
      </c>
      <c r="B45" s="147" t="str" cm="1">
        <f t="array" ref="B45">INDEX(SheetNames,A45)</f>
        <v>HO6_Accommodation_Older_People</v>
      </c>
    </row>
    <row r="46" spans="1:2" x14ac:dyDescent="0.35">
      <c r="A46">
        <v>54</v>
      </c>
      <c r="B46" s="147" t="str" cm="1">
        <f t="array" ref="B46">INDEX(SheetNames,A46)</f>
        <v>HO6_Alt_1</v>
      </c>
    </row>
    <row r="47" spans="1:2" x14ac:dyDescent="0.35">
      <c r="A47">
        <v>55</v>
      </c>
      <c r="B47" s="147" t="str" cm="1">
        <f t="array" ref="B47">INDEX(SheetNames,A47)</f>
        <v>HO6_Alt_2</v>
      </c>
    </row>
    <row r="48" spans="1:2" x14ac:dyDescent="0.35">
      <c r="A48">
        <v>56</v>
      </c>
      <c r="B48" s="147" t="str" cm="1">
        <f t="array" ref="B48">INDEX(SheetNames,A48)</f>
        <v>HO6_Alt_3</v>
      </c>
    </row>
    <row r="49" spans="1:2" x14ac:dyDescent="0.35">
      <c r="A49">
        <v>57</v>
      </c>
      <c r="B49" s="147" t="str" cm="1">
        <f t="array" ref="B49">INDEX(SheetNames,A49)</f>
        <v>HO7_Supported_Accommodation</v>
      </c>
    </row>
    <row r="50" spans="1:2" x14ac:dyDescent="0.35">
      <c r="A50">
        <v>58</v>
      </c>
      <c r="B50" s="147" t="str" cm="1">
        <f t="array" ref="B50">INDEX(SheetNames,A50)</f>
        <v>HO7_Alt_1</v>
      </c>
    </row>
    <row r="51" spans="1:2" x14ac:dyDescent="0.35">
      <c r="A51">
        <v>59</v>
      </c>
      <c r="B51" s="147" t="str" cm="1">
        <f t="array" ref="B51">INDEX(SheetNames,A51)</f>
        <v>HO8_Student_Accommodation</v>
      </c>
    </row>
    <row r="52" spans="1:2" x14ac:dyDescent="0.35">
      <c r="A52">
        <v>60</v>
      </c>
      <c r="B52" s="147" t="str" cm="1">
        <f t="array" ref="B52">INDEX(SheetNames,A52)</f>
        <v>HO8_ALT_1</v>
      </c>
    </row>
    <row r="53" spans="1:2" x14ac:dyDescent="0.35">
      <c r="A53">
        <v>61</v>
      </c>
      <c r="B53" s="147" t="str" cm="1">
        <f t="array" ref="B53">INDEX(SheetNames,A53)</f>
        <v>HO8_Alt_2</v>
      </c>
    </row>
    <row r="54" spans="1:2" x14ac:dyDescent="0.35">
      <c r="A54">
        <v>62</v>
      </c>
      <c r="B54" s="147" t="str" cm="1">
        <f t="array" ref="B54">INDEX(SheetNames,A54)</f>
        <v>HO9_Large_Scale_Shared_Living</v>
      </c>
    </row>
    <row r="55" spans="1:2" x14ac:dyDescent="0.35">
      <c r="A55">
        <v>63</v>
      </c>
      <c r="B55" s="147" t="str" cm="1">
        <f t="array" ref="B55">INDEX(SheetNames,A55)</f>
        <v>HO9_ALT_1</v>
      </c>
    </row>
    <row r="56" spans="1:2" x14ac:dyDescent="0.35">
      <c r="A56">
        <v>64</v>
      </c>
      <c r="B56" s="147" t="str" cm="1">
        <f t="array" ref="B56">INDEX(SheetNames,A56)</f>
        <v>HO9_ALT_2</v>
      </c>
    </row>
    <row r="57" spans="1:2" x14ac:dyDescent="0.35">
      <c r="A57">
        <v>65</v>
      </c>
      <c r="B57" s="147" t="str" cm="1">
        <f t="array" ref="B57">INDEX(SheetNames,A57)</f>
        <v>HO9_ALT_3</v>
      </c>
    </row>
    <row r="58" spans="1:2" x14ac:dyDescent="0.35">
      <c r="A58">
        <v>66</v>
      </c>
      <c r="B58" s="147" t="str" cm="1">
        <f t="array" ref="B58">INDEX(SheetNames,A58)</f>
        <v>HO9_ALT_4</v>
      </c>
    </row>
    <row r="59" spans="1:2" x14ac:dyDescent="0.35">
      <c r="A59">
        <v>67</v>
      </c>
      <c r="B59" s="147" t="str" cm="1">
        <f t="array" ref="B59">INDEX(SheetNames,A59)</f>
        <v>HO10_Housing_Shared_Facilities</v>
      </c>
    </row>
    <row r="60" spans="1:2" x14ac:dyDescent="0.35">
      <c r="A60">
        <v>68</v>
      </c>
      <c r="B60" s="147" t="str" cm="1">
        <f t="array" ref="B60">INDEX(SheetNames,A60)</f>
        <v>HO10_ALT_1</v>
      </c>
    </row>
    <row r="61" spans="1:2" x14ac:dyDescent="0.35">
      <c r="A61">
        <v>69</v>
      </c>
      <c r="B61" s="147" t="str" cm="1">
        <f t="array" ref="B61">INDEX(SheetNames,A61)</f>
        <v>HO10_ALT_2</v>
      </c>
    </row>
    <row r="62" spans="1:2" x14ac:dyDescent="0.35">
      <c r="A62">
        <v>70</v>
      </c>
      <c r="B62" s="147" t="str" cm="1">
        <f t="array" ref="B62">INDEX(SheetNames,A62)</f>
        <v>HO10_ALT_3</v>
      </c>
    </row>
    <row r="63" spans="1:2" x14ac:dyDescent="0.35">
      <c r="A63">
        <v>71</v>
      </c>
      <c r="B63" s="147" t="str" cm="1">
        <f t="array" ref="B63">INDEX(SheetNames,A63)</f>
        <v>HO10_ALT_4</v>
      </c>
    </row>
    <row r="64" spans="1:2" x14ac:dyDescent="0.35">
      <c r="A64">
        <v>72</v>
      </c>
      <c r="B64" s="147" t="str" cm="1">
        <f t="array" ref="B64">INDEX(SheetNames,A64)</f>
        <v>HO11_Self_and_Custom_Build</v>
      </c>
    </row>
    <row r="65" spans="1:2" x14ac:dyDescent="0.35">
      <c r="A65">
        <v>73</v>
      </c>
      <c r="B65" s="147" t="str" cm="1">
        <f t="array" ref="B65">INDEX(SheetNames,A65)</f>
        <v>HO12_Gypsy_and_Traveller_Needs</v>
      </c>
    </row>
    <row r="66" spans="1:2" x14ac:dyDescent="0.35">
      <c r="A66">
        <v>74</v>
      </c>
      <c r="B66" s="147" t="str" cm="1">
        <f t="array" ref="B66">INDEX(SheetNames,A66)</f>
        <v>HO12_ALT_1</v>
      </c>
    </row>
    <row r="67" spans="1:2" x14ac:dyDescent="0.35">
      <c r="A67">
        <v>75</v>
      </c>
      <c r="B67" s="147" t="str" cm="1">
        <f t="array" ref="B67">INDEX(SheetNames,A67)</f>
        <v>HO12_ALT_2</v>
      </c>
    </row>
    <row r="68" spans="1:2" x14ac:dyDescent="0.35">
      <c r="A68">
        <v>76</v>
      </c>
      <c r="B68" s="147" t="str" cm="1">
        <f t="array" ref="B68">INDEX(SheetNames,A68)</f>
        <v>Strategic_Policy_04</v>
      </c>
    </row>
    <row r="69" spans="1:2" x14ac:dyDescent="0.35">
      <c r="A69">
        <v>77</v>
      </c>
      <c r="B69" s="147" t="str" cm="1">
        <f t="array" ref="B69">INDEX(SheetNames,A69)</f>
        <v>Strategic_Policy_05</v>
      </c>
    </row>
    <row r="70" spans="1:2" x14ac:dyDescent="0.35">
      <c r="A70">
        <v>78</v>
      </c>
      <c r="B70" s="147" t="str" cm="1">
        <f t="array" ref="B70">INDEX(SheetNames,A70)</f>
        <v>LE1_Development_Principles</v>
      </c>
    </row>
    <row r="71" spans="1:2" x14ac:dyDescent="0.35">
      <c r="A71">
        <v>79</v>
      </c>
      <c r="B71" s="147" t="str" cm="1">
        <f t="array" ref="B71">INDEX(SheetNames,A71)</f>
        <v>LE1_ALT_1</v>
      </c>
    </row>
    <row r="72" spans="1:2" x14ac:dyDescent="0.35">
      <c r="A72">
        <v>80</v>
      </c>
      <c r="B72" s="147" t="str" cm="1">
        <f t="array" ref="B72">INDEX(SheetNames,A72)</f>
        <v>LE2_Nighttime_Evening_Economy</v>
      </c>
    </row>
    <row r="73" spans="1:2" x14ac:dyDescent="0.35">
      <c r="A73">
        <v>81</v>
      </c>
      <c r="B73" s="147" t="str" cm="1">
        <f t="array" ref="B73">INDEX(SheetNames,A73)</f>
        <v>LE3_Industrial_Land</v>
      </c>
    </row>
    <row r="74" spans="1:2" x14ac:dyDescent="0.35">
      <c r="A74">
        <v>82</v>
      </c>
      <c r="B74" s="147" t="str" cm="1">
        <f t="array" ref="B74">INDEX(SheetNames,A74)</f>
        <v>LE3_ALT_1</v>
      </c>
    </row>
    <row r="75" spans="1:2" x14ac:dyDescent="0.35">
      <c r="A75">
        <v>83</v>
      </c>
      <c r="B75" s="147" t="str" cm="1">
        <f t="array" ref="B75">INDEX(SheetNames,A75)</f>
        <v>LE3_ALT_2</v>
      </c>
    </row>
    <row r="76" spans="1:2" x14ac:dyDescent="0.35">
      <c r="A76">
        <v>84</v>
      </c>
      <c r="B76" s="147" t="str" cm="1">
        <f t="array" ref="B76">INDEX(SheetNames,A76)</f>
        <v>LE4_Culture_Creative_Industries</v>
      </c>
    </row>
    <row r="77" spans="1:2" x14ac:dyDescent="0.35">
      <c r="A77">
        <v>85</v>
      </c>
      <c r="B77" s="147" t="str" cm="1">
        <f t="array" ref="B77">INDEX(SheetNames,A77)</f>
        <v>LE5_Tourism_and_Accommodation</v>
      </c>
    </row>
    <row r="78" spans="1:2" x14ac:dyDescent="0.35">
      <c r="A78">
        <v>86</v>
      </c>
      <c r="B78" s="147" t="str" cm="1">
        <f t="array" ref="B78">INDEX(SheetNames,A78)</f>
        <v>Strategic_Policy_06</v>
      </c>
    </row>
    <row r="79" spans="1:2" x14ac:dyDescent="0.35">
      <c r="A79">
        <v>87</v>
      </c>
      <c r="B79" s="147" t="str" cm="1">
        <f t="array" ref="B79">INDEX(SheetNames,A79)</f>
        <v>CI1_Safeguarding_Infrastructure</v>
      </c>
    </row>
    <row r="80" spans="1:2" x14ac:dyDescent="0.35">
      <c r="A80">
        <v>88</v>
      </c>
      <c r="B80" s="147" t="str" cm="1">
        <f t="array" ref="B80">INDEX(SheetNames,A80)</f>
        <v>CI2_Play_and_Informal_Leisure</v>
      </c>
    </row>
    <row r="81" spans="1:2" x14ac:dyDescent="0.35">
      <c r="A81">
        <v>89</v>
      </c>
      <c r="B81" s="147" t="str" cm="1">
        <f t="array" ref="B81">INDEX(SheetNames,A81)</f>
        <v>CI3_Sport_and_Recreation</v>
      </c>
    </row>
    <row r="82" spans="1:2" x14ac:dyDescent="0.35">
      <c r="A82">
        <v>90</v>
      </c>
      <c r="B82" s="147" t="str" cm="1">
        <f t="array" ref="B82">INDEX(SheetNames,A82)</f>
        <v>CI4_Comms_Infrastructure</v>
      </c>
    </row>
    <row r="83" spans="1:2" x14ac:dyDescent="0.35">
      <c r="A83">
        <v>91</v>
      </c>
      <c r="B83" s="147" t="str" cm="1">
        <f t="array" ref="B83">INDEX(SheetNames,A83)</f>
        <v>Strategic_Policy_07</v>
      </c>
    </row>
    <row r="84" spans="1:2" x14ac:dyDescent="0.35">
      <c r="A84">
        <v>92</v>
      </c>
      <c r="B84" s="147" t="str" cm="1">
        <f t="array" ref="B84">INDEX(SheetNames,A84)</f>
        <v>GI1_Green_Belt_and_MOL</v>
      </c>
    </row>
    <row r="85" spans="1:2" x14ac:dyDescent="0.35">
      <c r="A85">
        <v>93</v>
      </c>
      <c r="B85" s="147" t="str" cm="1">
        <f t="array" ref="B85">INDEX(SheetNames,A85)</f>
        <v>GI2_Open_Space</v>
      </c>
    </row>
    <row r="86" spans="1:2" x14ac:dyDescent="0.35">
      <c r="A86">
        <v>94</v>
      </c>
      <c r="B86" s="147" t="str" cm="1">
        <f t="array" ref="B86">INDEX(SheetNames,A86)</f>
        <v>GI2_ALT_1</v>
      </c>
    </row>
    <row r="87" spans="1:2" x14ac:dyDescent="0.35">
      <c r="A87">
        <v>95</v>
      </c>
      <c r="B87" s="147" t="str" cm="1">
        <f t="array" ref="B87">INDEX(SheetNames,A87)</f>
        <v>GI3_Biodiversity</v>
      </c>
    </row>
    <row r="88" spans="1:2" x14ac:dyDescent="0.35">
      <c r="A88">
        <v>96</v>
      </c>
      <c r="B88" s="147" t="str" cm="1">
        <f t="array" ref="B88">INDEX(SheetNames,A88)</f>
        <v>GI3_ALT_1</v>
      </c>
    </row>
    <row r="89" spans="1:2" x14ac:dyDescent="0.35">
      <c r="A89">
        <v>97</v>
      </c>
      <c r="B89" s="147" t="str" cm="1">
        <f t="array" ref="B89">INDEX(SheetNames,A89)</f>
        <v>GI4_Greening_Landscaping_Trees</v>
      </c>
    </row>
    <row r="90" spans="1:2" x14ac:dyDescent="0.35">
      <c r="A90">
        <v>98</v>
      </c>
      <c r="B90" s="147" t="str" cm="1">
        <f t="array" ref="B90">INDEX(SheetNames,A90)</f>
        <v>GI5_Food_Growing</v>
      </c>
    </row>
    <row r="91" spans="1:2" x14ac:dyDescent="0.35">
      <c r="A91">
        <v>99</v>
      </c>
      <c r="B91" s="147" t="str" cm="1">
        <f t="array" ref="B91">INDEX(SheetNames,A91)</f>
        <v>Strategic_Policy_08</v>
      </c>
    </row>
    <row r="92" spans="1:2" x14ac:dyDescent="0.35">
      <c r="A92">
        <v>100</v>
      </c>
      <c r="B92" s="147" t="str" cm="1">
        <f t="array" ref="B92">INDEX(SheetNames,A92)</f>
        <v>CN1_Design_and_Retrofitting</v>
      </c>
    </row>
    <row r="93" spans="1:2" x14ac:dyDescent="0.35">
      <c r="A93">
        <v>101</v>
      </c>
      <c r="B93" s="147" t="str" cm="1">
        <f t="array" ref="B93">INDEX(SheetNames,A93)</f>
        <v>CN1_ALT_1</v>
      </c>
    </row>
    <row r="94" spans="1:2" x14ac:dyDescent="0.35">
      <c r="A94">
        <v>102</v>
      </c>
      <c r="B94" s="147" t="str" cm="1">
        <f t="array" ref="B94">INDEX(SheetNames,A94)</f>
        <v>CN1_ALT_2</v>
      </c>
    </row>
    <row r="95" spans="1:2" x14ac:dyDescent="0.35">
      <c r="A95">
        <v>103</v>
      </c>
      <c r="B95" s="147" t="str" cm="1">
        <f t="array" ref="B95">INDEX(SheetNames,A95)</f>
        <v>CN2_Energy_Infrastructure</v>
      </c>
    </row>
    <row r="96" spans="1:2" x14ac:dyDescent="0.35">
      <c r="A96">
        <v>104</v>
      </c>
      <c r="B96" s="147" t="str" cm="1">
        <f t="array" ref="B96">INDEX(SheetNames,A96)</f>
        <v>CN3_Flood_Risk</v>
      </c>
    </row>
    <row r="97" spans="1:2" x14ac:dyDescent="0.35">
      <c r="A97">
        <v>105</v>
      </c>
      <c r="B97" s="147" t="str" cm="1">
        <f t="array" ref="B97">INDEX(SheetNames,A97)</f>
        <v>CN4_Drainage</v>
      </c>
    </row>
    <row r="98" spans="1:2" x14ac:dyDescent="0.35">
      <c r="A98">
        <v>106</v>
      </c>
      <c r="B98" s="147" t="str" cm="1">
        <f t="array" ref="B98">INDEX(SheetNames,A98)</f>
        <v>CN5_Waterway_Management</v>
      </c>
    </row>
    <row r="99" spans="1:2" x14ac:dyDescent="0.35">
      <c r="A99">
        <v>107</v>
      </c>
      <c r="B99" s="147" t="str" cm="1">
        <f t="array" ref="B99">INDEX(SheetNames,A99)</f>
        <v>Strategic_Policy_09</v>
      </c>
    </row>
    <row r="100" spans="1:2" x14ac:dyDescent="0.35">
      <c r="A100">
        <v>108</v>
      </c>
      <c r="B100" s="147" t="str" cm="1">
        <f t="array" ref="B100">INDEX(SheetNames,A100)</f>
        <v>CE1_Reducing_and_Managing_Waste</v>
      </c>
    </row>
    <row r="101" spans="1:2" x14ac:dyDescent="0.35">
      <c r="A101">
        <v>109</v>
      </c>
      <c r="B101" s="147" t="str" cm="1">
        <f t="array" ref="B101">INDEX(SheetNames,A101)</f>
        <v>CE2_Circular_Economy</v>
      </c>
    </row>
  </sheetData>
  <sheetProtection algorithmName="SHA-512" hashValue="YJY7rKuSBJIuHfsiQ8Nk+eYVWnpQZCxIG1wX/eVT9m/LQC7nTG2/1tu/BhVUIB7UfrZ4SJs7yZjseNu28X/g1Q==" saltValue="xhjTTmu282zHoYb3+LyZfg==" spinCount="100000" sheet="1" objects="1" scenarios="1"/>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25857-47F1-4C87-A188-2E3A9646E117}">
  <sheetPr codeName="Sheet1571">
    <tabColor rgb="FF7030A0"/>
  </sheetPr>
  <dimension ref="A1:V98"/>
  <sheetViews>
    <sheetView topLeftCell="A43" zoomScale="60" zoomScaleNormal="60" workbookViewId="0">
      <selection activeCell="K3" sqref="K3"/>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923</v>
      </c>
      <c r="D1" s="263"/>
      <c r="E1" s="263"/>
      <c r="F1" s="264"/>
      <c r="G1" s="16"/>
      <c r="I1" s="7"/>
      <c r="J1" s="7"/>
      <c r="K1" s="7"/>
    </row>
    <row r="2" spans="1:22" x14ac:dyDescent="0.35">
      <c r="A2" s="74" t="s">
        <v>29</v>
      </c>
      <c r="B2" s="9"/>
      <c r="C2" s="263" t="s">
        <v>658</v>
      </c>
      <c r="D2" s="263"/>
      <c r="E2" s="263"/>
      <c r="F2" s="264"/>
      <c r="I2" s="8"/>
      <c r="J2" s="8"/>
      <c r="K2" s="8"/>
    </row>
    <row r="3" spans="1:22" ht="35.25" customHeight="1" x14ac:dyDescent="0.35">
      <c r="A3" s="75" t="s">
        <v>30</v>
      </c>
      <c r="B3" s="4"/>
      <c r="C3" s="263" t="s">
        <v>924</v>
      </c>
      <c r="D3" s="263"/>
      <c r="E3" s="263"/>
      <c r="F3" s="264"/>
      <c r="I3" s="8"/>
      <c r="J3" s="8"/>
      <c r="K3" s="8"/>
    </row>
    <row r="4" spans="1:22" ht="17.25" customHeight="1" x14ac:dyDescent="0.35">
      <c r="A4" s="75" t="s">
        <v>31</v>
      </c>
      <c r="B4" s="17"/>
      <c r="C4" s="229" t="s">
        <v>530</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47"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661</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c r="F10" s="326"/>
      <c r="G10" s="326"/>
      <c r="H10" s="326"/>
      <c r="I10" s="326"/>
      <c r="J10" s="298"/>
      <c r="K10" s="236"/>
      <c r="L10" s="298"/>
      <c r="M10" s="298"/>
      <c r="N10" s="340"/>
      <c r="R10" s="12"/>
      <c r="S10" s="12"/>
      <c r="T10" s="12"/>
    </row>
    <row r="11" spans="1:22" x14ac:dyDescent="0.35">
      <c r="A11" s="317"/>
      <c r="B11" s="328"/>
      <c r="C11" s="24" t="s">
        <v>324</v>
      </c>
      <c r="D11" s="24" t="s">
        <v>254</v>
      </c>
      <c r="E11" s="326"/>
      <c r="F11" s="326"/>
      <c r="G11" s="326"/>
      <c r="H11" s="326"/>
      <c r="I11" s="326"/>
      <c r="J11" s="298"/>
      <c r="K11" s="236"/>
      <c r="L11" s="298"/>
      <c r="M11" s="298"/>
      <c r="N11" s="340"/>
      <c r="R11" s="12"/>
      <c r="S11" s="12"/>
      <c r="T11" s="12"/>
    </row>
    <row r="12" spans="1:22" x14ac:dyDescent="0.35">
      <c r="A12" s="317"/>
      <c r="B12" s="328"/>
      <c r="C12" s="24" t="s">
        <v>325</v>
      </c>
      <c r="D12" s="24" t="s">
        <v>254</v>
      </c>
      <c r="E12" s="326"/>
      <c r="F12" s="326"/>
      <c r="G12" s="326"/>
      <c r="H12" s="326"/>
      <c r="I12" s="326"/>
      <c r="J12" s="298"/>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ht="29" x14ac:dyDescent="0.35">
      <c r="A14" s="317"/>
      <c r="B14" s="328"/>
      <c r="C14" s="24" t="s">
        <v>327</v>
      </c>
      <c r="D14" s="24" t="s">
        <v>254</v>
      </c>
      <c r="E14" s="326"/>
      <c r="F14" s="326"/>
      <c r="G14" s="326"/>
      <c r="H14" s="326"/>
      <c r="I14" s="326"/>
      <c r="J14" s="298"/>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254</v>
      </c>
      <c r="E16" s="326"/>
      <c r="F16" s="326"/>
      <c r="G16" s="326"/>
      <c r="H16" s="326"/>
      <c r="I16" s="326"/>
      <c r="J16" s="298"/>
      <c r="K16" s="236"/>
      <c r="L16" s="298"/>
      <c r="M16" s="298"/>
      <c r="N16" s="340"/>
      <c r="R16" s="12"/>
      <c r="S16" s="12"/>
      <c r="T16" s="12"/>
    </row>
    <row r="17" spans="1:22" ht="15" thickBot="1" x14ac:dyDescent="0.4">
      <c r="A17" s="322"/>
      <c r="B17" s="396"/>
      <c r="C17" s="88" t="s">
        <v>330</v>
      </c>
      <c r="D17" s="88" t="s">
        <v>254</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661</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254</v>
      </c>
      <c r="E19" s="299"/>
      <c r="F19" s="299"/>
      <c r="G19" s="299"/>
      <c r="H19" s="299"/>
      <c r="I19" s="299"/>
      <c r="J19" s="299"/>
      <c r="K19" s="301"/>
      <c r="L19" s="299"/>
      <c r="M19" s="299"/>
      <c r="N19" s="380"/>
      <c r="R19" s="12"/>
      <c r="S19" s="12"/>
      <c r="T19" s="12"/>
    </row>
    <row r="20" spans="1:22" ht="72.5" x14ac:dyDescent="0.35">
      <c r="A20" s="316" t="s">
        <v>334</v>
      </c>
      <c r="B20" s="307" t="s">
        <v>118</v>
      </c>
      <c r="C20" s="79" t="s">
        <v>335</v>
      </c>
      <c r="D20" s="86" t="s">
        <v>250</v>
      </c>
      <c r="E20" s="310" t="s">
        <v>418</v>
      </c>
      <c r="F20" s="310" t="s">
        <v>441</v>
      </c>
      <c r="G20" s="310" t="s">
        <v>519</v>
      </c>
      <c r="H20" s="310" t="s">
        <v>477</v>
      </c>
      <c r="I20" s="310" t="s">
        <v>436</v>
      </c>
      <c r="J20" s="310" t="s">
        <v>164</v>
      </c>
      <c r="K20" s="319" t="s">
        <v>925</v>
      </c>
      <c r="L20" s="310" t="s">
        <v>254</v>
      </c>
      <c r="M20" s="319" t="s">
        <v>926</v>
      </c>
      <c r="N20" s="379"/>
      <c r="R20" s="12" t="str">
        <f>IF(OR(J20='Drop downs'!$G$7,J20='Drop downs'!$G$5), B20&amp;": "&amp;K20&amp;CHAR(10),"")</f>
        <v/>
      </c>
      <c r="S20" s="12" t="str">
        <f>IF(J20='Drop downs'!$G$2,B20&amp;": "&amp;K20&amp;"
"," ")</f>
        <v xml:space="preserve"> </v>
      </c>
      <c r="T20" s="12" t="str">
        <f>IF(E20='Drop downs'!$B$6,B20&amp;": "&amp;K20&amp;"","")</f>
        <v/>
      </c>
      <c r="U20" t="str">
        <f>IF(M20&gt;0,B20&amp;":"&amp;M20&amp;"
","")</f>
        <v xml:space="preserve">IIA3:Mitigation: The inclusion of a policy referencing Purpose Built Student Accommodation and that it should be located in areas with good accessibility by sustainable modes.
</v>
      </c>
      <c r="V20" t="str">
        <f>IF(N20&gt;0,B20&amp;":"&amp;N20&amp;"
","")</f>
        <v/>
      </c>
    </row>
    <row r="21" spans="1:22" x14ac:dyDescent="0.35">
      <c r="A21" s="317"/>
      <c r="B21" s="308"/>
      <c r="C21" s="3" t="s">
        <v>336</v>
      </c>
      <c r="D21" s="24" t="s">
        <v>254</v>
      </c>
      <c r="E21" s="298"/>
      <c r="F21" s="298"/>
      <c r="G21" s="298"/>
      <c r="H21" s="298"/>
      <c r="I21" s="298"/>
      <c r="J21" s="298"/>
      <c r="K21" s="236"/>
      <c r="L21" s="298"/>
      <c r="M21" s="236"/>
      <c r="N21" s="381"/>
      <c r="R21" s="12"/>
      <c r="S21" s="12"/>
      <c r="T21" s="12"/>
    </row>
    <row r="22" spans="1:22" ht="14.5" customHeight="1" x14ac:dyDescent="0.35">
      <c r="A22" s="317"/>
      <c r="B22" s="308"/>
      <c r="C22" s="3" t="s">
        <v>337</v>
      </c>
      <c r="D22" s="24" t="s">
        <v>254</v>
      </c>
      <c r="E22" s="298"/>
      <c r="F22" s="298"/>
      <c r="G22" s="298"/>
      <c r="H22" s="298"/>
      <c r="I22" s="298"/>
      <c r="J22" s="298"/>
      <c r="K22" s="236"/>
      <c r="L22" s="298"/>
      <c r="M22" s="236"/>
      <c r="N22" s="381"/>
      <c r="R22" s="12"/>
      <c r="S22" s="12"/>
      <c r="T22" s="12"/>
    </row>
    <row r="23" spans="1:22" x14ac:dyDescent="0.35">
      <c r="A23" s="317"/>
      <c r="B23" s="308"/>
      <c r="C23" s="3" t="s">
        <v>338</v>
      </c>
      <c r="D23" s="24" t="s">
        <v>254</v>
      </c>
      <c r="E23" s="298"/>
      <c r="F23" s="298"/>
      <c r="G23" s="298"/>
      <c r="H23" s="298"/>
      <c r="I23" s="298"/>
      <c r="J23" s="298"/>
      <c r="K23" s="236"/>
      <c r="L23" s="298"/>
      <c r="M23" s="236"/>
      <c r="N23" s="381"/>
      <c r="R23" s="12"/>
      <c r="S23" s="12"/>
      <c r="T23" s="12"/>
    </row>
    <row r="24" spans="1:22" ht="14.5" customHeight="1" x14ac:dyDescent="0.35">
      <c r="A24" s="317"/>
      <c r="B24" s="308"/>
      <c r="C24" s="3" t="s">
        <v>339</v>
      </c>
      <c r="D24" s="24" t="s">
        <v>254</v>
      </c>
      <c r="E24" s="298"/>
      <c r="F24" s="298"/>
      <c r="G24" s="298"/>
      <c r="H24" s="298"/>
      <c r="I24" s="298"/>
      <c r="J24" s="298"/>
      <c r="K24" s="236"/>
      <c r="L24" s="298"/>
      <c r="M24" s="236"/>
      <c r="N24" s="381"/>
      <c r="R24" s="12"/>
      <c r="S24" s="12"/>
      <c r="T24" s="12"/>
    </row>
    <row r="25" spans="1:22" ht="29" x14ac:dyDescent="0.35">
      <c r="A25" s="317"/>
      <c r="B25" s="308"/>
      <c r="C25" s="3" t="s">
        <v>340</v>
      </c>
      <c r="D25" s="24" t="s">
        <v>254</v>
      </c>
      <c r="E25" s="298"/>
      <c r="F25" s="298"/>
      <c r="G25" s="298"/>
      <c r="H25" s="298"/>
      <c r="I25" s="298"/>
      <c r="J25" s="298"/>
      <c r="K25" s="236"/>
      <c r="L25" s="298"/>
      <c r="M25" s="236"/>
      <c r="N25" s="381"/>
      <c r="R25" s="12"/>
      <c r="S25" s="12"/>
      <c r="T25" s="12"/>
    </row>
    <row r="26" spans="1:22" ht="14.5" customHeight="1" x14ac:dyDescent="0.35">
      <c r="A26" s="317"/>
      <c r="B26" s="308"/>
      <c r="C26" s="3" t="s">
        <v>341</v>
      </c>
      <c r="D26" s="24" t="s">
        <v>254</v>
      </c>
      <c r="E26" s="298"/>
      <c r="F26" s="298"/>
      <c r="G26" s="298"/>
      <c r="H26" s="298"/>
      <c r="I26" s="298"/>
      <c r="J26" s="298"/>
      <c r="K26" s="236"/>
      <c r="L26" s="298"/>
      <c r="M26" s="236"/>
      <c r="N26" s="381"/>
      <c r="R26" s="12"/>
      <c r="S26" s="12"/>
      <c r="T26" s="12"/>
    </row>
    <row r="27" spans="1:22" ht="29.5" thickBot="1" x14ac:dyDescent="0.4">
      <c r="A27" s="322"/>
      <c r="B27" s="309"/>
      <c r="C27" s="80" t="s">
        <v>342</v>
      </c>
      <c r="D27" s="88" t="s">
        <v>254</v>
      </c>
      <c r="E27" s="299"/>
      <c r="F27" s="299"/>
      <c r="G27" s="299"/>
      <c r="H27" s="299"/>
      <c r="I27" s="299"/>
      <c r="J27" s="299"/>
      <c r="K27" s="301"/>
      <c r="L27" s="299"/>
      <c r="M27" s="301"/>
      <c r="N27" s="380"/>
      <c r="R27" s="12"/>
      <c r="S27" s="12"/>
      <c r="T27" s="12"/>
    </row>
    <row r="28" spans="1:22" ht="29" x14ac:dyDescent="0.35">
      <c r="A28" s="316" t="s">
        <v>343</v>
      </c>
      <c r="B28" s="307" t="s">
        <v>119</v>
      </c>
      <c r="C28" s="85" t="s">
        <v>344</v>
      </c>
      <c r="D28" s="79" t="s">
        <v>250</v>
      </c>
      <c r="E28" s="310" t="s">
        <v>418</v>
      </c>
      <c r="F28" s="310" t="s">
        <v>441</v>
      </c>
      <c r="G28" s="310" t="s">
        <v>519</v>
      </c>
      <c r="H28" s="310" t="s">
        <v>477</v>
      </c>
      <c r="I28" s="310" t="s">
        <v>436</v>
      </c>
      <c r="J28" s="310" t="s">
        <v>164</v>
      </c>
      <c r="K28" s="319" t="s">
        <v>927</v>
      </c>
      <c r="L28" s="310" t="s">
        <v>254</v>
      </c>
      <c r="M28" s="319" t="s">
        <v>928</v>
      </c>
      <c r="N28" s="379"/>
      <c r="R28" s="12" t="str">
        <f>IF(OR(J28='Drop downs'!$G$7,J28='Drop downs'!$G$5), B28&amp;": "&amp;K28&amp;CHAR(10),"")</f>
        <v/>
      </c>
      <c r="S28" s="12" t="str">
        <f>IF(J28='Drop downs'!$G$2,B28&amp;": "&amp;K28&amp;"
"," ")</f>
        <v xml:space="preserve"> </v>
      </c>
      <c r="T28" s="12" t="str">
        <f>IF(E28='Drop downs'!$B$6,B28&amp;": "&amp;K28&amp;"","")</f>
        <v/>
      </c>
      <c r="U28" t="str">
        <f>IF(M28&gt;0,B28&amp;":"&amp;M28&amp;"
","")</f>
        <v xml:space="preserve">IIA4:Mitigation: The inclusion of a policy referencing Purpose Built Student Accommodation and that it should be located in areas with good accessibility to facilities including recreation, open space by walking/cycling and other sustainable modes.
</v>
      </c>
      <c r="V28" t="str">
        <f>IF(N28&gt;0,B28&amp;":"&amp;N28&amp;"
","")</f>
        <v/>
      </c>
    </row>
    <row r="29" spans="1:22" ht="29" x14ac:dyDescent="0.35">
      <c r="A29" s="317"/>
      <c r="B29" s="308"/>
      <c r="C29" s="83" t="s">
        <v>345</v>
      </c>
      <c r="D29" s="3" t="s">
        <v>250</v>
      </c>
      <c r="E29" s="298"/>
      <c r="F29" s="298"/>
      <c r="G29" s="298"/>
      <c r="H29" s="298"/>
      <c r="I29" s="298"/>
      <c r="J29" s="298"/>
      <c r="K29" s="236"/>
      <c r="L29" s="298"/>
      <c r="M29" s="236"/>
      <c r="N29" s="381"/>
      <c r="R29" s="12"/>
      <c r="S29" s="12"/>
      <c r="T29" s="12"/>
    </row>
    <row r="30" spans="1:22" x14ac:dyDescent="0.35">
      <c r="A30" s="317"/>
      <c r="B30" s="308"/>
      <c r="C30" s="83" t="s">
        <v>346</v>
      </c>
      <c r="D30" s="3" t="s">
        <v>250</v>
      </c>
      <c r="E30" s="298"/>
      <c r="F30" s="298"/>
      <c r="G30" s="298"/>
      <c r="H30" s="298"/>
      <c r="I30" s="298"/>
      <c r="J30" s="298"/>
      <c r="K30" s="236"/>
      <c r="L30" s="298"/>
      <c r="M30" s="236"/>
      <c r="N30" s="381"/>
      <c r="R30" s="12"/>
      <c r="S30" s="12"/>
      <c r="T30" s="12"/>
    </row>
    <row r="31" spans="1:22" ht="30" customHeight="1" x14ac:dyDescent="0.35">
      <c r="A31" s="317"/>
      <c r="B31" s="308"/>
      <c r="C31" s="83" t="s">
        <v>347</v>
      </c>
      <c r="D31" s="3" t="s">
        <v>250</v>
      </c>
      <c r="E31" s="298"/>
      <c r="F31" s="298"/>
      <c r="G31" s="298"/>
      <c r="H31" s="298"/>
      <c r="I31" s="298"/>
      <c r="J31" s="298"/>
      <c r="K31" s="236"/>
      <c r="L31" s="298"/>
      <c r="M31" s="236"/>
      <c r="N31" s="381"/>
      <c r="R31" s="12"/>
      <c r="S31" s="12"/>
      <c r="T31" s="12"/>
    </row>
    <row r="32" spans="1:22" x14ac:dyDescent="0.35">
      <c r="A32" s="317"/>
      <c r="B32" s="308"/>
      <c r="C32" s="83" t="s">
        <v>348</v>
      </c>
      <c r="D32" s="3" t="s">
        <v>250</v>
      </c>
      <c r="E32" s="298"/>
      <c r="F32" s="298"/>
      <c r="G32" s="298"/>
      <c r="H32" s="298"/>
      <c r="I32" s="298"/>
      <c r="J32" s="298"/>
      <c r="K32" s="236"/>
      <c r="L32" s="298"/>
      <c r="M32" s="236"/>
      <c r="N32" s="381"/>
      <c r="R32" s="12"/>
      <c r="S32" s="12"/>
      <c r="T32" s="12"/>
    </row>
    <row r="33" spans="1:22" x14ac:dyDescent="0.35">
      <c r="A33" s="317"/>
      <c r="B33" s="308"/>
      <c r="C33" s="83" t="s">
        <v>349</v>
      </c>
      <c r="D33" s="3" t="s">
        <v>254</v>
      </c>
      <c r="E33" s="298"/>
      <c r="F33" s="298"/>
      <c r="G33" s="298"/>
      <c r="H33" s="298"/>
      <c r="I33" s="298"/>
      <c r="J33" s="298"/>
      <c r="K33" s="236"/>
      <c r="L33" s="298"/>
      <c r="M33" s="236"/>
      <c r="N33" s="381"/>
      <c r="R33" s="12"/>
      <c r="S33" s="12"/>
      <c r="T33" s="12"/>
    </row>
    <row r="34" spans="1:22" ht="24.75" customHeight="1" x14ac:dyDescent="0.35">
      <c r="A34" s="317"/>
      <c r="B34" s="308"/>
      <c r="C34" s="83" t="s">
        <v>350</v>
      </c>
      <c r="D34" s="3" t="s">
        <v>254</v>
      </c>
      <c r="E34" s="298"/>
      <c r="F34" s="298"/>
      <c r="G34" s="298"/>
      <c r="H34" s="298"/>
      <c r="I34" s="298"/>
      <c r="J34" s="298"/>
      <c r="K34" s="236"/>
      <c r="L34" s="298"/>
      <c r="M34" s="236"/>
      <c r="N34" s="381"/>
      <c r="R34" s="12"/>
      <c r="S34" s="12"/>
      <c r="T34" s="12"/>
    </row>
    <row r="35" spans="1:22" ht="38.25" customHeight="1" thickBot="1" x14ac:dyDescent="0.4">
      <c r="A35" s="322"/>
      <c r="B35" s="309"/>
      <c r="C35" s="93" t="s">
        <v>351</v>
      </c>
      <c r="D35" s="80" t="s">
        <v>250</v>
      </c>
      <c r="E35" s="299"/>
      <c r="F35" s="299"/>
      <c r="G35" s="299"/>
      <c r="H35" s="299"/>
      <c r="I35" s="299"/>
      <c r="J35" s="299"/>
      <c r="K35" s="301"/>
      <c r="L35" s="299"/>
      <c r="M35" s="301"/>
      <c r="N35" s="380"/>
      <c r="R35" s="12"/>
      <c r="S35" s="12"/>
      <c r="T35" s="12"/>
    </row>
    <row r="36" spans="1:22" ht="14.5" customHeight="1" x14ac:dyDescent="0.35">
      <c r="A36" s="316" t="s">
        <v>352</v>
      </c>
      <c r="B36" s="307" t="s">
        <v>120</v>
      </c>
      <c r="C36" s="79" t="s">
        <v>353</v>
      </c>
      <c r="D36" s="79" t="s">
        <v>254</v>
      </c>
      <c r="E36" s="310" t="s">
        <v>418</v>
      </c>
      <c r="F36" s="310" t="s">
        <v>441</v>
      </c>
      <c r="G36" s="310" t="s">
        <v>519</v>
      </c>
      <c r="H36" s="310" t="s">
        <v>477</v>
      </c>
      <c r="I36" s="310" t="s">
        <v>436</v>
      </c>
      <c r="J36" s="310" t="s">
        <v>929</v>
      </c>
      <c r="K36" s="319" t="s">
        <v>930</v>
      </c>
      <c r="L36" s="319" t="s">
        <v>254</v>
      </c>
      <c r="M36" s="319"/>
      <c r="N36" s="374"/>
      <c r="R36" s="12" t="str">
        <f>IF(OR(J36='Drop downs'!$G$7,J36='Drop downs'!$G$5), B36&amp;": "&amp;K36&amp;CHAR(10),"")</f>
        <v/>
      </c>
      <c r="S36" s="12" t="str">
        <f>IF(J36='Drop downs'!$G$2,B36&amp;": "&amp;K36&amp;"
"," ")</f>
        <v xml:space="preserve"> </v>
      </c>
      <c r="T36" s="12" t="str">
        <f>IF(E36='Drop downs'!$B$6,B36&amp;": "&amp;K36&amp;"","")</f>
        <v/>
      </c>
      <c r="U36" t="str">
        <f>IF(M36&gt;0,B36&amp;":"&amp;M36&amp;"
","")</f>
        <v/>
      </c>
      <c r="V36" t="str">
        <f>IF(N36&gt;0,B36&amp;":"&amp;N36&amp;"
","")</f>
        <v/>
      </c>
    </row>
    <row r="37" spans="1:22" ht="29" x14ac:dyDescent="0.35">
      <c r="A37" s="317"/>
      <c r="B37" s="308"/>
      <c r="C37" s="3" t="s">
        <v>354</v>
      </c>
      <c r="D37" s="3" t="s">
        <v>254</v>
      </c>
      <c r="E37" s="298"/>
      <c r="F37" s="298"/>
      <c r="G37" s="298"/>
      <c r="H37" s="298"/>
      <c r="I37" s="298"/>
      <c r="J37" s="298"/>
      <c r="K37" s="236"/>
      <c r="L37" s="236"/>
      <c r="M37" s="236"/>
      <c r="N37" s="375"/>
      <c r="R37" s="12"/>
      <c r="S37" s="12"/>
      <c r="T37" s="12"/>
    </row>
    <row r="38" spans="1:22" x14ac:dyDescent="0.35">
      <c r="A38" s="317"/>
      <c r="B38" s="308"/>
      <c r="C38" s="3" t="s">
        <v>355</v>
      </c>
      <c r="D38" s="3" t="s">
        <v>250</v>
      </c>
      <c r="E38" s="298"/>
      <c r="F38" s="298"/>
      <c r="G38" s="298"/>
      <c r="H38" s="298"/>
      <c r="I38" s="298"/>
      <c r="J38" s="298"/>
      <c r="K38" s="236"/>
      <c r="L38" s="236"/>
      <c r="M38" s="236"/>
      <c r="N38" s="375"/>
      <c r="R38" s="12"/>
      <c r="S38" s="12"/>
      <c r="T38" s="12"/>
    </row>
    <row r="39" spans="1:22" ht="29" x14ac:dyDescent="0.35">
      <c r="A39" s="317"/>
      <c r="B39" s="308"/>
      <c r="C39" s="3" t="s">
        <v>356</v>
      </c>
      <c r="D39" s="3" t="s">
        <v>254</v>
      </c>
      <c r="E39" s="298"/>
      <c r="F39" s="298"/>
      <c r="G39" s="298"/>
      <c r="H39" s="298"/>
      <c r="I39" s="298"/>
      <c r="J39" s="298"/>
      <c r="K39" s="236"/>
      <c r="L39" s="236"/>
      <c r="M39" s="236"/>
      <c r="N39" s="375"/>
      <c r="R39" s="12"/>
      <c r="S39" s="12"/>
      <c r="T39" s="12"/>
    </row>
    <row r="40" spans="1:22" ht="43.5" x14ac:dyDescent="0.35">
      <c r="A40" s="317"/>
      <c r="B40" s="308"/>
      <c r="C40" s="3" t="s">
        <v>357</v>
      </c>
      <c r="D40" s="3" t="s">
        <v>254</v>
      </c>
      <c r="E40" s="298"/>
      <c r="F40" s="298"/>
      <c r="G40" s="298"/>
      <c r="H40" s="298"/>
      <c r="I40" s="298"/>
      <c r="J40" s="298"/>
      <c r="K40" s="236"/>
      <c r="L40" s="236"/>
      <c r="M40" s="236"/>
      <c r="N40" s="375"/>
      <c r="R40" s="12"/>
      <c r="S40" s="12"/>
      <c r="T40" s="12"/>
    </row>
    <row r="41" spans="1:22" ht="29.5" thickBot="1" x14ac:dyDescent="0.4">
      <c r="A41" s="322"/>
      <c r="B41" s="309"/>
      <c r="C41" s="80" t="s">
        <v>358</v>
      </c>
      <c r="D41" s="80" t="s">
        <v>250</v>
      </c>
      <c r="E41" s="299"/>
      <c r="F41" s="299"/>
      <c r="G41" s="299"/>
      <c r="H41" s="299"/>
      <c r="I41" s="299"/>
      <c r="J41" s="299"/>
      <c r="K41" s="301"/>
      <c r="L41" s="301"/>
      <c r="M41" s="301"/>
      <c r="N41" s="376"/>
      <c r="R41" s="12"/>
      <c r="S41" s="12"/>
      <c r="T41" s="12"/>
    </row>
    <row r="42" spans="1:22" ht="29.15" customHeight="1" x14ac:dyDescent="0.35">
      <c r="A42" s="316" t="s">
        <v>359</v>
      </c>
      <c r="B42" s="307" t="s">
        <v>121</v>
      </c>
      <c r="C42" s="79" t="s">
        <v>360</v>
      </c>
      <c r="D42" s="79" t="s">
        <v>250</v>
      </c>
      <c r="E42" s="310" t="s">
        <v>418</v>
      </c>
      <c r="F42" s="310" t="s">
        <v>441</v>
      </c>
      <c r="G42" s="310" t="s">
        <v>519</v>
      </c>
      <c r="H42" s="310" t="s">
        <v>477</v>
      </c>
      <c r="I42" s="310" t="s">
        <v>436</v>
      </c>
      <c r="J42" s="310" t="s">
        <v>164</v>
      </c>
      <c r="K42" s="319" t="s">
        <v>925</v>
      </c>
      <c r="L42" s="319" t="s">
        <v>254</v>
      </c>
      <c r="M42" s="319" t="s">
        <v>926</v>
      </c>
      <c r="N42" s="374"/>
      <c r="R42" s="12" t="str">
        <f>IF(OR(J42='Drop downs'!$G$7,J42='Drop downs'!$G$5), B42&amp;": "&amp;K42&amp;CHAR(10),"")</f>
        <v/>
      </c>
      <c r="S42" s="12" t="str">
        <f>IF(J42='Drop downs'!$G$2,B42&amp;": "&amp;K42&amp;"
"," ")</f>
        <v xml:space="preserve"> </v>
      </c>
      <c r="T42" s="12" t="str">
        <f>IF(E42='Drop downs'!$B$6,B42&amp;": "&amp;K42&amp;"","")</f>
        <v/>
      </c>
      <c r="U42" t="str">
        <f>IF(M42&gt;0,B42&amp;":"&amp;M42&amp;"
","")</f>
        <v xml:space="preserve">IIA6:Mitigation: The inclusion of a policy referencing Purpose Built Student Accommodation and that it should be located in areas with good accessibility by sustainable modes.
</v>
      </c>
      <c r="V42" t="str">
        <f>IF(N42&gt;0,B42&amp;":"&amp;N42&amp;"
","")</f>
        <v/>
      </c>
    </row>
    <row r="43" spans="1:22" ht="30" customHeight="1" x14ac:dyDescent="0.35">
      <c r="A43" s="317"/>
      <c r="B43" s="308"/>
      <c r="C43" s="3" t="s">
        <v>361</v>
      </c>
      <c r="D43" s="3" t="s">
        <v>250</v>
      </c>
      <c r="E43" s="298"/>
      <c r="F43" s="298"/>
      <c r="G43" s="298"/>
      <c r="H43" s="298"/>
      <c r="I43" s="298"/>
      <c r="J43" s="298"/>
      <c r="K43" s="236"/>
      <c r="L43" s="236"/>
      <c r="M43" s="236"/>
      <c r="N43" s="375"/>
      <c r="R43" s="12"/>
      <c r="S43" s="12"/>
      <c r="T43" s="12"/>
    </row>
    <row r="44" spans="1:22" x14ac:dyDescent="0.35">
      <c r="A44" s="317"/>
      <c r="B44" s="308"/>
      <c r="C44" s="3" t="s">
        <v>362</v>
      </c>
      <c r="D44" s="3" t="s">
        <v>254</v>
      </c>
      <c r="E44" s="298"/>
      <c r="F44" s="298"/>
      <c r="G44" s="298"/>
      <c r="H44" s="298"/>
      <c r="I44" s="298"/>
      <c r="J44" s="298"/>
      <c r="K44" s="236"/>
      <c r="L44" s="236"/>
      <c r="M44" s="236"/>
      <c r="N44" s="375"/>
      <c r="R44" s="12"/>
      <c r="S44" s="12"/>
      <c r="T44" s="12"/>
    </row>
    <row r="45" spans="1:22" x14ac:dyDescent="0.35">
      <c r="A45" s="317"/>
      <c r="B45" s="308"/>
      <c r="C45" s="3" t="s">
        <v>363</v>
      </c>
      <c r="D45" s="3" t="s">
        <v>254</v>
      </c>
      <c r="E45" s="298"/>
      <c r="F45" s="298"/>
      <c r="G45" s="298"/>
      <c r="H45" s="298"/>
      <c r="I45" s="298"/>
      <c r="J45" s="298"/>
      <c r="K45" s="236"/>
      <c r="L45" s="236"/>
      <c r="M45" s="236"/>
      <c r="N45" s="375"/>
      <c r="R45" s="12"/>
      <c r="S45" s="12"/>
      <c r="T45" s="12"/>
    </row>
    <row r="46" spans="1:22" ht="29.5" thickBot="1" x14ac:dyDescent="0.4">
      <c r="A46" s="322"/>
      <c r="B46" s="309"/>
      <c r="C46" s="80" t="s">
        <v>364</v>
      </c>
      <c r="D46" s="80" t="s">
        <v>254</v>
      </c>
      <c r="E46" s="299"/>
      <c r="F46" s="299"/>
      <c r="G46" s="299"/>
      <c r="H46" s="299"/>
      <c r="I46" s="299"/>
      <c r="J46" s="299"/>
      <c r="K46" s="236"/>
      <c r="L46" s="301"/>
      <c r="M46" s="301"/>
      <c r="N46" s="376"/>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319" t="s">
        <v>661</v>
      </c>
      <c r="L47" s="319" t="s">
        <v>254</v>
      </c>
      <c r="M47" s="319"/>
      <c r="N47" s="374"/>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52.5" customHeight="1" thickBot="1" x14ac:dyDescent="0.4">
      <c r="A48" s="322"/>
      <c r="B48" s="309"/>
      <c r="C48" s="80" t="s">
        <v>367</v>
      </c>
      <c r="D48" s="80" t="s">
        <v>254</v>
      </c>
      <c r="E48" s="299"/>
      <c r="F48" s="299"/>
      <c r="G48" s="299"/>
      <c r="H48" s="299"/>
      <c r="I48" s="299"/>
      <c r="J48" s="299"/>
      <c r="K48" s="301"/>
      <c r="L48" s="301"/>
      <c r="M48" s="301"/>
      <c r="N48" s="376"/>
      <c r="R48" s="12"/>
      <c r="S48" s="12"/>
      <c r="T48" s="12"/>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661</v>
      </c>
      <c r="L49" s="319" t="s">
        <v>254</v>
      </c>
      <c r="M49" s="319"/>
      <c r="N49" s="374"/>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17"/>
      <c r="B50" s="308"/>
      <c r="C50" s="24" t="s">
        <v>370</v>
      </c>
      <c r="D50" s="24" t="s">
        <v>254</v>
      </c>
      <c r="E50" s="298"/>
      <c r="F50" s="298"/>
      <c r="G50" s="298"/>
      <c r="H50" s="298"/>
      <c r="I50" s="298"/>
      <c r="J50" s="298"/>
      <c r="K50" s="236"/>
      <c r="L50" s="236"/>
      <c r="M50" s="236"/>
      <c r="N50" s="375"/>
      <c r="R50" s="12"/>
      <c r="S50" s="12"/>
      <c r="T50" s="12"/>
    </row>
    <row r="51" spans="1:22" x14ac:dyDescent="0.35">
      <c r="A51" s="317"/>
      <c r="B51" s="308"/>
      <c r="C51" s="97" t="s">
        <v>371</v>
      </c>
      <c r="D51" s="24" t="s">
        <v>254</v>
      </c>
      <c r="E51" s="298"/>
      <c r="F51" s="298"/>
      <c r="G51" s="298"/>
      <c r="H51" s="298"/>
      <c r="I51" s="298"/>
      <c r="J51" s="298"/>
      <c r="K51" s="236"/>
      <c r="L51" s="236"/>
      <c r="M51" s="236"/>
      <c r="N51" s="375"/>
      <c r="R51" s="12"/>
      <c r="S51" s="12"/>
      <c r="T51" s="12"/>
    </row>
    <row r="52" spans="1:22" x14ac:dyDescent="0.35">
      <c r="A52" s="317"/>
      <c r="B52" s="308"/>
      <c r="C52" s="24" t="s">
        <v>372</v>
      </c>
      <c r="D52" s="24" t="s">
        <v>254</v>
      </c>
      <c r="E52" s="298"/>
      <c r="F52" s="298"/>
      <c r="G52" s="298"/>
      <c r="H52" s="298"/>
      <c r="I52" s="298"/>
      <c r="J52" s="298"/>
      <c r="K52" s="236"/>
      <c r="L52" s="236"/>
      <c r="M52" s="236"/>
      <c r="N52" s="375"/>
      <c r="R52" s="12"/>
      <c r="S52" s="12"/>
      <c r="T52" s="12"/>
    </row>
    <row r="53" spans="1:22" ht="15" thickBot="1" x14ac:dyDescent="0.4">
      <c r="A53" s="322"/>
      <c r="B53" s="309"/>
      <c r="C53" s="88" t="s">
        <v>373</v>
      </c>
      <c r="D53" s="88" t="s">
        <v>254</v>
      </c>
      <c r="E53" s="299"/>
      <c r="F53" s="299"/>
      <c r="G53" s="299"/>
      <c r="H53" s="299"/>
      <c r="I53" s="299"/>
      <c r="J53" s="299"/>
      <c r="K53" s="301"/>
      <c r="L53" s="301"/>
      <c r="M53" s="301"/>
      <c r="N53" s="376"/>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661</v>
      </c>
      <c r="L54" s="319" t="s">
        <v>254</v>
      </c>
      <c r="M54" s="319"/>
      <c r="N54" s="374"/>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17"/>
      <c r="B55" s="308"/>
      <c r="C55" s="94" t="s">
        <v>376</v>
      </c>
      <c r="D55" s="24" t="s">
        <v>254</v>
      </c>
      <c r="E55" s="298"/>
      <c r="F55" s="298"/>
      <c r="G55" s="298"/>
      <c r="H55" s="298"/>
      <c r="I55" s="298"/>
      <c r="J55" s="298"/>
      <c r="K55" s="236"/>
      <c r="L55" s="236"/>
      <c r="M55" s="236"/>
      <c r="N55" s="375"/>
      <c r="R55" s="12"/>
      <c r="S55" s="12"/>
      <c r="T55" s="12"/>
    </row>
    <row r="56" spans="1:22" ht="29.5" thickBot="1" x14ac:dyDescent="0.4">
      <c r="A56" s="322"/>
      <c r="B56" s="309"/>
      <c r="C56" s="90" t="s">
        <v>377</v>
      </c>
      <c r="D56" s="88" t="s">
        <v>254</v>
      </c>
      <c r="E56" s="299"/>
      <c r="F56" s="299"/>
      <c r="G56" s="299"/>
      <c r="H56" s="299"/>
      <c r="I56" s="299"/>
      <c r="J56" s="299"/>
      <c r="K56" s="301"/>
      <c r="L56" s="301"/>
      <c r="M56" s="301"/>
      <c r="N56" s="376"/>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661</v>
      </c>
      <c r="L57" s="319" t="s">
        <v>254</v>
      </c>
      <c r="M57" s="319"/>
      <c r="N57" s="374"/>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c>
    </row>
    <row r="58" spans="1:22" x14ac:dyDescent="0.35">
      <c r="A58" s="317"/>
      <c r="B58" s="308"/>
      <c r="C58" s="24" t="s">
        <v>380</v>
      </c>
      <c r="D58" s="24" t="s">
        <v>254</v>
      </c>
      <c r="E58" s="298"/>
      <c r="F58" s="298"/>
      <c r="G58" s="298"/>
      <c r="H58" s="298"/>
      <c r="I58" s="298"/>
      <c r="J58" s="298"/>
      <c r="K58" s="236"/>
      <c r="L58" s="236"/>
      <c r="M58" s="236"/>
      <c r="N58" s="375"/>
      <c r="R58" s="12"/>
      <c r="S58" s="12"/>
      <c r="T58" s="12"/>
    </row>
    <row r="59" spans="1:22" x14ac:dyDescent="0.35">
      <c r="A59" s="317"/>
      <c r="B59" s="308"/>
      <c r="C59" s="24" t="s">
        <v>381</v>
      </c>
      <c r="D59" s="24" t="s">
        <v>254</v>
      </c>
      <c r="E59" s="298"/>
      <c r="F59" s="298"/>
      <c r="G59" s="298"/>
      <c r="H59" s="298"/>
      <c r="I59" s="298"/>
      <c r="J59" s="298"/>
      <c r="K59" s="236"/>
      <c r="L59" s="236"/>
      <c r="M59" s="236"/>
      <c r="N59" s="375"/>
      <c r="R59" s="12"/>
      <c r="S59" s="12"/>
      <c r="T59" s="12"/>
    </row>
    <row r="60" spans="1:22" x14ac:dyDescent="0.35">
      <c r="A60" s="317"/>
      <c r="B60" s="308"/>
      <c r="C60" s="24" t="s">
        <v>382</v>
      </c>
      <c r="D60" s="24" t="s">
        <v>254</v>
      </c>
      <c r="E60" s="298"/>
      <c r="F60" s="298"/>
      <c r="G60" s="298"/>
      <c r="H60" s="298"/>
      <c r="I60" s="298"/>
      <c r="J60" s="298"/>
      <c r="K60" s="236"/>
      <c r="L60" s="236"/>
      <c r="M60" s="236"/>
      <c r="N60" s="375"/>
      <c r="R60" s="12"/>
      <c r="S60" s="12"/>
      <c r="T60" s="12"/>
    </row>
    <row r="61" spans="1:22" x14ac:dyDescent="0.35">
      <c r="A61" s="317"/>
      <c r="B61" s="308"/>
      <c r="C61" s="24" t="s">
        <v>383</v>
      </c>
      <c r="D61" s="24" t="s">
        <v>254</v>
      </c>
      <c r="E61" s="298"/>
      <c r="F61" s="298"/>
      <c r="G61" s="298"/>
      <c r="H61" s="298"/>
      <c r="I61" s="298"/>
      <c r="J61" s="298"/>
      <c r="K61" s="236"/>
      <c r="L61" s="236"/>
      <c r="M61" s="236"/>
      <c r="N61" s="375"/>
      <c r="R61" s="12"/>
      <c r="S61" s="12"/>
      <c r="T61" s="12"/>
    </row>
    <row r="62" spans="1:22" x14ac:dyDescent="0.35">
      <c r="A62" s="317"/>
      <c r="B62" s="308"/>
      <c r="C62" s="24" t="s">
        <v>384</v>
      </c>
      <c r="D62" s="24" t="s">
        <v>254</v>
      </c>
      <c r="E62" s="298"/>
      <c r="F62" s="298"/>
      <c r="G62" s="298"/>
      <c r="H62" s="298"/>
      <c r="I62" s="298"/>
      <c r="J62" s="298"/>
      <c r="K62" s="236"/>
      <c r="L62" s="236"/>
      <c r="M62" s="236"/>
      <c r="N62" s="375"/>
      <c r="R62" s="12"/>
      <c r="S62" s="12"/>
      <c r="T62" s="12"/>
    </row>
    <row r="63" spans="1:22" ht="29" x14ac:dyDescent="0.35">
      <c r="A63" s="317"/>
      <c r="B63" s="308"/>
      <c r="C63" s="24" t="s">
        <v>385</v>
      </c>
      <c r="D63" s="24" t="s">
        <v>254</v>
      </c>
      <c r="E63" s="298"/>
      <c r="F63" s="298"/>
      <c r="G63" s="298"/>
      <c r="H63" s="298"/>
      <c r="I63" s="298"/>
      <c r="J63" s="298"/>
      <c r="K63" s="236"/>
      <c r="L63" s="236"/>
      <c r="M63" s="236"/>
      <c r="N63" s="375"/>
      <c r="R63" s="12"/>
      <c r="S63" s="12"/>
      <c r="T63" s="12"/>
    </row>
    <row r="64" spans="1:22" ht="15" thickBot="1" x14ac:dyDescent="0.4">
      <c r="A64" s="322"/>
      <c r="B64" s="309"/>
      <c r="C64" s="88" t="s">
        <v>386</v>
      </c>
      <c r="D64" s="88" t="s">
        <v>254</v>
      </c>
      <c r="E64" s="299"/>
      <c r="F64" s="299"/>
      <c r="G64" s="299"/>
      <c r="H64" s="299"/>
      <c r="I64" s="299"/>
      <c r="J64" s="299"/>
      <c r="K64" s="301"/>
      <c r="L64" s="301"/>
      <c r="M64" s="301"/>
      <c r="N64" s="376"/>
      <c r="R64" s="12"/>
      <c r="S64" s="12"/>
      <c r="T64" s="12"/>
    </row>
    <row r="65" spans="1:22" x14ac:dyDescent="0.35">
      <c r="A65" s="316" t="s">
        <v>387</v>
      </c>
      <c r="B65" s="307" t="s">
        <v>126</v>
      </c>
      <c r="C65" s="85" t="s">
        <v>452</v>
      </c>
      <c r="D65" s="86" t="s">
        <v>254</v>
      </c>
      <c r="E65" s="310" t="s">
        <v>101</v>
      </c>
      <c r="F65" s="310" t="s">
        <v>101</v>
      </c>
      <c r="G65" s="310" t="s">
        <v>101</v>
      </c>
      <c r="H65" s="310" t="s">
        <v>101</v>
      </c>
      <c r="I65" s="310" t="s">
        <v>101</v>
      </c>
      <c r="J65" s="310" t="s">
        <v>159</v>
      </c>
      <c r="K65" s="319" t="s">
        <v>661</v>
      </c>
      <c r="L65" s="319" t="s">
        <v>254</v>
      </c>
      <c r="M65" s="319"/>
      <c r="N65" s="374"/>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17"/>
      <c r="B66" s="308"/>
      <c r="C66" s="83" t="s">
        <v>389</v>
      </c>
      <c r="D66" s="24" t="s">
        <v>254</v>
      </c>
      <c r="E66" s="298"/>
      <c r="F66" s="298"/>
      <c r="G66" s="298"/>
      <c r="H66" s="298"/>
      <c r="I66" s="298"/>
      <c r="J66" s="298"/>
      <c r="K66" s="236"/>
      <c r="L66" s="236"/>
      <c r="M66" s="236"/>
      <c r="N66" s="375"/>
      <c r="R66" s="12"/>
      <c r="S66" s="12"/>
      <c r="T66" s="12"/>
    </row>
    <row r="67" spans="1:22" ht="29" x14ac:dyDescent="0.35">
      <c r="A67" s="317"/>
      <c r="B67" s="308"/>
      <c r="C67" s="83" t="s">
        <v>390</v>
      </c>
      <c r="D67" s="24" t="s">
        <v>254</v>
      </c>
      <c r="E67" s="298"/>
      <c r="F67" s="298"/>
      <c r="G67" s="298"/>
      <c r="H67" s="298"/>
      <c r="I67" s="298"/>
      <c r="J67" s="298"/>
      <c r="K67" s="236"/>
      <c r="L67" s="236"/>
      <c r="M67" s="236"/>
      <c r="N67" s="375"/>
      <c r="R67" s="12"/>
      <c r="S67" s="12"/>
      <c r="T67" s="12"/>
    </row>
    <row r="68" spans="1:22" x14ac:dyDescent="0.35">
      <c r="A68" s="317"/>
      <c r="B68" s="308"/>
      <c r="C68" s="83" t="s">
        <v>391</v>
      </c>
      <c r="D68" s="24" t="s">
        <v>254</v>
      </c>
      <c r="E68" s="298"/>
      <c r="F68" s="298"/>
      <c r="G68" s="298"/>
      <c r="H68" s="298"/>
      <c r="I68" s="298"/>
      <c r="J68" s="298"/>
      <c r="K68" s="236"/>
      <c r="L68" s="236"/>
      <c r="M68" s="236"/>
      <c r="N68" s="375"/>
      <c r="R68" s="12"/>
      <c r="S68" s="12"/>
      <c r="T68" s="12"/>
    </row>
    <row r="69" spans="1:22" x14ac:dyDescent="0.35">
      <c r="A69" s="317"/>
      <c r="B69" s="308"/>
      <c r="C69" s="83" t="s">
        <v>454</v>
      </c>
      <c r="D69" s="24" t="s">
        <v>254</v>
      </c>
      <c r="E69" s="298"/>
      <c r="F69" s="298"/>
      <c r="G69" s="298"/>
      <c r="H69" s="298"/>
      <c r="I69" s="298"/>
      <c r="J69" s="298"/>
      <c r="K69" s="236"/>
      <c r="L69" s="236"/>
      <c r="M69" s="236"/>
      <c r="N69" s="375"/>
      <c r="R69" s="12"/>
      <c r="S69" s="12"/>
      <c r="T69" s="12"/>
    </row>
    <row r="70" spans="1:22" x14ac:dyDescent="0.35">
      <c r="A70" s="317"/>
      <c r="B70" s="308"/>
      <c r="C70" s="83" t="s">
        <v>393</v>
      </c>
      <c r="D70" s="24" t="s">
        <v>254</v>
      </c>
      <c r="E70" s="298"/>
      <c r="F70" s="298"/>
      <c r="G70" s="298"/>
      <c r="H70" s="298"/>
      <c r="I70" s="298"/>
      <c r="J70" s="298"/>
      <c r="K70" s="236"/>
      <c r="L70" s="236"/>
      <c r="M70" s="236"/>
      <c r="N70" s="375"/>
      <c r="R70" s="12"/>
      <c r="S70" s="12"/>
      <c r="T70" s="12"/>
    </row>
    <row r="71" spans="1:22" ht="15" thickBot="1" x14ac:dyDescent="0.4">
      <c r="A71" s="322"/>
      <c r="B71" s="309"/>
      <c r="C71" s="93" t="s">
        <v>394</v>
      </c>
      <c r="D71" s="88" t="s">
        <v>254</v>
      </c>
      <c r="E71" s="299"/>
      <c r="F71" s="299"/>
      <c r="G71" s="299"/>
      <c r="H71" s="299"/>
      <c r="I71" s="299"/>
      <c r="J71" s="299"/>
      <c r="K71" s="301"/>
      <c r="L71" s="301"/>
      <c r="M71" s="301"/>
      <c r="N71" s="376"/>
      <c r="R71" s="12"/>
      <c r="S71" s="12"/>
      <c r="T71" s="12"/>
    </row>
    <row r="72" spans="1:22" x14ac:dyDescent="0.35">
      <c r="A72" s="316" t="s">
        <v>395</v>
      </c>
      <c r="B72" s="307" t="s">
        <v>127</v>
      </c>
      <c r="C72" s="85" t="s">
        <v>396</v>
      </c>
      <c r="D72" s="86" t="s">
        <v>254</v>
      </c>
      <c r="E72" s="310" t="s">
        <v>101</v>
      </c>
      <c r="F72" s="310" t="s">
        <v>101</v>
      </c>
      <c r="G72" s="310" t="s">
        <v>101</v>
      </c>
      <c r="H72" s="310" t="s">
        <v>101</v>
      </c>
      <c r="I72" s="310" t="s">
        <v>101</v>
      </c>
      <c r="J72" s="310" t="s">
        <v>159</v>
      </c>
      <c r="K72" s="311" t="s">
        <v>661</v>
      </c>
      <c r="L72" s="319" t="s">
        <v>254</v>
      </c>
      <c r="M72" s="319"/>
      <c r="N72" s="374"/>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17"/>
      <c r="B73" s="308"/>
      <c r="C73" s="83" t="s">
        <v>397</v>
      </c>
      <c r="D73" s="24" t="s">
        <v>254</v>
      </c>
      <c r="E73" s="298"/>
      <c r="F73" s="298"/>
      <c r="G73" s="298"/>
      <c r="H73" s="298"/>
      <c r="I73" s="298"/>
      <c r="J73" s="298"/>
      <c r="K73" s="312"/>
      <c r="L73" s="236"/>
      <c r="M73" s="236"/>
      <c r="N73" s="375"/>
      <c r="R73" s="12"/>
      <c r="S73" s="12"/>
      <c r="T73" s="12"/>
    </row>
    <row r="74" spans="1:22" ht="32.25" customHeight="1" x14ac:dyDescent="0.35">
      <c r="A74" s="317"/>
      <c r="B74" s="308"/>
      <c r="C74" s="83" t="s">
        <v>398</v>
      </c>
      <c r="D74" s="24" t="s">
        <v>254</v>
      </c>
      <c r="E74" s="298"/>
      <c r="F74" s="298"/>
      <c r="G74" s="298"/>
      <c r="H74" s="298"/>
      <c r="I74" s="298"/>
      <c r="J74" s="298"/>
      <c r="K74" s="312"/>
      <c r="L74" s="236"/>
      <c r="M74" s="236"/>
      <c r="N74" s="375"/>
      <c r="R74" s="12"/>
      <c r="S74" s="12"/>
      <c r="T74" s="12"/>
    </row>
    <row r="75" spans="1:22" x14ac:dyDescent="0.35">
      <c r="A75" s="317"/>
      <c r="B75" s="308"/>
      <c r="C75" s="83" t="s">
        <v>399</v>
      </c>
      <c r="D75" s="24" t="s">
        <v>254</v>
      </c>
      <c r="E75" s="298"/>
      <c r="F75" s="298"/>
      <c r="G75" s="298"/>
      <c r="H75" s="298"/>
      <c r="I75" s="298"/>
      <c r="J75" s="298"/>
      <c r="K75" s="312"/>
      <c r="L75" s="236"/>
      <c r="M75" s="236"/>
      <c r="N75" s="375"/>
      <c r="R75" s="12"/>
      <c r="S75" s="12"/>
      <c r="T75" s="12"/>
    </row>
    <row r="76" spans="1:22" ht="26.5" customHeight="1" thickBot="1" x14ac:dyDescent="0.4">
      <c r="A76" s="322"/>
      <c r="B76" s="309"/>
      <c r="C76" s="87" t="s">
        <v>400</v>
      </c>
      <c r="D76" s="88" t="s">
        <v>254</v>
      </c>
      <c r="E76" s="299"/>
      <c r="F76" s="299"/>
      <c r="G76" s="299"/>
      <c r="H76" s="299"/>
      <c r="I76" s="299"/>
      <c r="J76" s="299"/>
      <c r="K76" s="313"/>
      <c r="L76" s="301"/>
      <c r="M76" s="301"/>
      <c r="N76" s="376"/>
      <c r="R76" s="12"/>
      <c r="S76" s="12"/>
      <c r="T76" s="12"/>
    </row>
    <row r="77" spans="1:22" x14ac:dyDescent="0.35">
      <c r="A77" s="323" t="s">
        <v>401</v>
      </c>
      <c r="B77" s="307" t="s">
        <v>128</v>
      </c>
      <c r="C77" s="85" t="s">
        <v>402</v>
      </c>
      <c r="D77" s="79" t="s">
        <v>254</v>
      </c>
      <c r="E77" s="310" t="s">
        <v>101</v>
      </c>
      <c r="F77" s="310" t="s">
        <v>101</v>
      </c>
      <c r="G77" s="310" t="s">
        <v>101</v>
      </c>
      <c r="H77" s="310" t="s">
        <v>101</v>
      </c>
      <c r="I77" s="310" t="s">
        <v>101</v>
      </c>
      <c r="J77" s="310" t="s">
        <v>159</v>
      </c>
      <c r="K77" s="319" t="s">
        <v>661</v>
      </c>
      <c r="L77" s="319" t="s">
        <v>254</v>
      </c>
      <c r="M77" s="319"/>
      <c r="N77" s="374"/>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05"/>
      <c r="B78" s="308"/>
      <c r="C78" s="83" t="s">
        <v>403</v>
      </c>
      <c r="D78" s="3" t="s">
        <v>254</v>
      </c>
      <c r="E78" s="298"/>
      <c r="F78" s="298"/>
      <c r="G78" s="298"/>
      <c r="H78" s="298"/>
      <c r="I78" s="298"/>
      <c r="J78" s="298"/>
      <c r="K78" s="236"/>
      <c r="L78" s="236"/>
      <c r="M78" s="236"/>
      <c r="N78" s="375"/>
      <c r="R78" s="12"/>
      <c r="S78" s="12"/>
      <c r="T78" s="12"/>
    </row>
    <row r="79" spans="1:22" x14ac:dyDescent="0.35">
      <c r="A79" s="305"/>
      <c r="B79" s="308"/>
      <c r="C79" s="83" t="s">
        <v>404</v>
      </c>
      <c r="D79" s="3" t="s">
        <v>254</v>
      </c>
      <c r="E79" s="298"/>
      <c r="F79" s="298"/>
      <c r="G79" s="298"/>
      <c r="H79" s="298"/>
      <c r="I79" s="298"/>
      <c r="J79" s="298"/>
      <c r="K79" s="236"/>
      <c r="L79" s="236"/>
      <c r="M79" s="236"/>
      <c r="N79" s="375"/>
      <c r="R79" s="12"/>
      <c r="S79" s="12"/>
      <c r="T79" s="12"/>
    </row>
    <row r="80" spans="1:22" x14ac:dyDescent="0.35">
      <c r="A80" s="305"/>
      <c r="B80" s="308"/>
      <c r="C80" s="84" t="s">
        <v>405</v>
      </c>
      <c r="D80" s="3" t="s">
        <v>254</v>
      </c>
      <c r="E80" s="298"/>
      <c r="F80" s="298"/>
      <c r="G80" s="298"/>
      <c r="H80" s="298"/>
      <c r="I80" s="298"/>
      <c r="J80" s="298"/>
      <c r="K80" s="236"/>
      <c r="L80" s="236"/>
      <c r="M80" s="236"/>
      <c r="N80" s="375"/>
      <c r="R80" s="12"/>
      <c r="S80" s="12"/>
      <c r="T80" s="12"/>
    </row>
    <row r="81" spans="1:22" ht="29" x14ac:dyDescent="0.35">
      <c r="A81" s="305"/>
      <c r="B81" s="308"/>
      <c r="C81" s="84" t="s">
        <v>406</v>
      </c>
      <c r="D81" s="3" t="s">
        <v>254</v>
      </c>
      <c r="E81" s="298"/>
      <c r="F81" s="298"/>
      <c r="G81" s="298"/>
      <c r="H81" s="298"/>
      <c r="I81" s="298"/>
      <c r="J81" s="298"/>
      <c r="K81" s="236"/>
      <c r="L81" s="236"/>
      <c r="M81" s="236"/>
      <c r="N81" s="375"/>
      <c r="R81" s="12"/>
      <c r="S81" s="12"/>
      <c r="T81" s="12"/>
    </row>
    <row r="82" spans="1:22" ht="29" x14ac:dyDescent="0.35">
      <c r="A82" s="305"/>
      <c r="B82" s="308"/>
      <c r="C82" s="84" t="s">
        <v>407</v>
      </c>
      <c r="D82" s="3" t="s">
        <v>254</v>
      </c>
      <c r="E82" s="298"/>
      <c r="F82" s="298"/>
      <c r="G82" s="298"/>
      <c r="H82" s="298"/>
      <c r="I82" s="298"/>
      <c r="J82" s="298"/>
      <c r="K82" s="236"/>
      <c r="L82" s="236"/>
      <c r="M82" s="236"/>
      <c r="N82" s="375"/>
      <c r="R82" s="12"/>
      <c r="S82" s="12"/>
      <c r="T82" s="12"/>
    </row>
    <row r="83" spans="1:22" ht="15" thickBot="1" x14ac:dyDescent="0.4">
      <c r="A83" s="306"/>
      <c r="B83" s="309"/>
      <c r="C83" s="90" t="s">
        <v>408</v>
      </c>
      <c r="D83" s="80" t="s">
        <v>254</v>
      </c>
      <c r="E83" s="299"/>
      <c r="F83" s="299"/>
      <c r="G83" s="299"/>
      <c r="H83" s="299"/>
      <c r="I83" s="299"/>
      <c r="J83" s="299"/>
      <c r="K83" s="301"/>
      <c r="L83" s="301"/>
      <c r="M83" s="301"/>
      <c r="N83" s="376"/>
      <c r="R83" s="12"/>
      <c r="S83" s="12"/>
      <c r="T83" s="12"/>
    </row>
    <row r="84" spans="1:22" ht="14.5" customHeight="1" x14ac:dyDescent="0.35">
      <c r="A84" s="323" t="s">
        <v>409</v>
      </c>
      <c r="B84" s="307" t="s">
        <v>129</v>
      </c>
      <c r="C84" s="99" t="s">
        <v>410</v>
      </c>
      <c r="D84" s="79" t="s">
        <v>250</v>
      </c>
      <c r="E84" s="310" t="s">
        <v>101</v>
      </c>
      <c r="F84" s="310" t="s">
        <v>101</v>
      </c>
      <c r="G84" s="310" t="s">
        <v>101</v>
      </c>
      <c r="H84" s="310" t="s">
        <v>101</v>
      </c>
      <c r="I84" s="310" t="s">
        <v>101</v>
      </c>
      <c r="J84" s="310" t="s">
        <v>159</v>
      </c>
      <c r="K84" s="319" t="s">
        <v>661</v>
      </c>
      <c r="L84" s="319" t="s">
        <v>254</v>
      </c>
      <c r="M84" s="319"/>
      <c r="N84" s="374"/>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x14ac:dyDescent="0.35">
      <c r="A85" s="305"/>
      <c r="B85" s="308"/>
      <c r="C85" s="84" t="s">
        <v>411</v>
      </c>
      <c r="D85" s="3" t="s">
        <v>250</v>
      </c>
      <c r="E85" s="298"/>
      <c r="F85" s="298"/>
      <c r="G85" s="298"/>
      <c r="H85" s="298"/>
      <c r="I85" s="298"/>
      <c r="J85" s="298"/>
      <c r="K85" s="236"/>
      <c r="L85" s="236"/>
      <c r="M85" s="236"/>
      <c r="N85" s="375"/>
      <c r="R85" s="12"/>
      <c r="S85" s="12"/>
      <c r="T85" s="12"/>
    </row>
    <row r="86" spans="1:22" x14ac:dyDescent="0.35">
      <c r="A86" s="305"/>
      <c r="B86" s="308"/>
      <c r="C86" s="84" t="s">
        <v>412</v>
      </c>
      <c r="D86" s="3" t="s">
        <v>250</v>
      </c>
      <c r="E86" s="298"/>
      <c r="F86" s="298"/>
      <c r="G86" s="298"/>
      <c r="H86" s="298"/>
      <c r="I86" s="298"/>
      <c r="J86" s="298"/>
      <c r="K86" s="236"/>
      <c r="L86" s="236"/>
      <c r="M86" s="236"/>
      <c r="N86" s="375"/>
      <c r="R86" s="12"/>
      <c r="S86" s="12"/>
      <c r="T86" s="12"/>
    </row>
    <row r="87" spans="1:22" ht="39.65" customHeight="1" thickBot="1" x14ac:dyDescent="0.4">
      <c r="A87" s="306"/>
      <c r="B87" s="309"/>
      <c r="C87" s="87" t="s">
        <v>413</v>
      </c>
      <c r="D87" s="80" t="s">
        <v>254</v>
      </c>
      <c r="E87" s="298"/>
      <c r="F87" s="298"/>
      <c r="G87" s="298"/>
      <c r="H87" s="298"/>
      <c r="I87" s="298"/>
      <c r="J87" s="298"/>
      <c r="K87" s="236"/>
      <c r="L87" s="236"/>
      <c r="M87" s="236"/>
      <c r="N87" s="376"/>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88" t="str">
        <f>R8&amp;R18&amp;R20&amp;R28&amp;R36&amp;R42&amp;R47&amp;R48&amp;R49&amp;R54&amp;R57&amp;R65&amp;R72&amp;R77&amp;R84&amp;R87</f>
        <v/>
      </c>
      <c r="B90" s="389"/>
      <c r="C90" s="389"/>
      <c r="D90" s="389"/>
      <c r="E90" s="389"/>
      <c r="F90" s="389"/>
      <c r="G90" s="389"/>
      <c r="H90" s="389"/>
      <c r="I90" s="389"/>
      <c r="J90" s="389"/>
      <c r="K90" s="389"/>
      <c r="L90" s="389"/>
      <c r="M90" s="389"/>
      <c r="N90" s="39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88" t="str">
        <f>S8&amp;S18&amp;S20&amp;S28&amp;S36&amp;S42&amp;S47&amp;S48&amp;S49&amp;S54&amp;S57&amp;S65&amp;S72&amp;S77&amp;S84&amp;S87</f>
        <v xml:space="preserve">              </v>
      </c>
      <c r="B92" s="389"/>
      <c r="C92" s="389"/>
      <c r="D92" s="389"/>
      <c r="E92" s="389"/>
      <c r="F92" s="389"/>
      <c r="G92" s="389"/>
      <c r="H92" s="389"/>
      <c r="I92" s="389"/>
      <c r="J92" s="389"/>
      <c r="K92" s="389"/>
      <c r="L92" s="389"/>
      <c r="M92" s="389"/>
      <c r="N92" s="39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391"/>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85" t="str">
        <f>U8&amp;U18&amp;U20&amp;U28&amp;U36&amp;U42&amp;U47&amp;U49&amp;U54&amp;U57&amp;U65&amp;U72&amp;U77&amp;U84</f>
        <v xml:space="preserve">IIA3:Mitigation: The inclusion of a policy referencing Purpose Built Student Accommodation and that it should be located in areas with good accessibility by sustainable modes.
IIA4:Mitigation: The inclusion of a policy referencing Purpose Built Student Accommodation and that it should be located in areas with good accessibility to facilities including recreation, open space by walking/cycling and other sustainable modes.
IIA6:Mitigation: The inclusion of a policy referencing Purpose Built Student Accommodation and that it should be located in areas with good accessibility by sustainable modes.
</v>
      </c>
      <c r="B96" s="386"/>
      <c r="C96" s="386"/>
      <c r="D96" s="386"/>
      <c r="E96" s="386"/>
      <c r="F96" s="386"/>
      <c r="G96" s="386"/>
      <c r="H96" s="386"/>
      <c r="I96" s="386"/>
      <c r="J96" s="386"/>
      <c r="K96" s="386"/>
      <c r="L96" s="386"/>
      <c r="M96" s="386"/>
      <c r="N96" s="387"/>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85" t="str">
        <f>V8&amp;V18&amp;V20&amp;V28&amp;V36&amp;V42&amp;V47&amp;V49&amp;V54&amp;V57&amp;V65&amp;V72&amp;V77&amp;V84</f>
        <v/>
      </c>
      <c r="B98" s="386"/>
      <c r="C98" s="386"/>
      <c r="D98" s="386"/>
      <c r="E98" s="386"/>
      <c r="F98" s="386"/>
      <c r="G98" s="386"/>
      <c r="H98" s="386"/>
      <c r="I98" s="386"/>
      <c r="J98" s="386"/>
      <c r="K98" s="386"/>
      <c r="L98" s="386"/>
      <c r="M98" s="386"/>
      <c r="N98" s="387"/>
    </row>
  </sheetData>
  <sheetProtection algorithmName="SHA-512" hashValue="vRFYYOxhxFo3qUeHbuFR1nKJSUuqmagDFqAJezlhIFufnS7o26xmN3xVMmOaAjQd/YcQJ+tYUGcmX0r5cAPz8Q==" saltValue="dZD4lzVktygYwDuu1Xnk4g==" spinCount="100000" sheet="1" objects="1" scenarios="1"/>
  <autoFilter ref="A7:M87" xr:uid="{D2C47CAF-421C-4D58-AA7A-22430CCF83D7}"/>
  <mergeCells count="184">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 ref="I18:I19"/>
    <mergeCell ref="J18:J19"/>
    <mergeCell ref="K18:K19"/>
    <mergeCell ref="L18:L19"/>
    <mergeCell ref="M18:M19"/>
    <mergeCell ref="N18:N19"/>
    <mergeCell ref="A18:A19"/>
    <mergeCell ref="B18:B19"/>
    <mergeCell ref="E18:E19"/>
    <mergeCell ref="F18:F19"/>
    <mergeCell ref="G18:G19"/>
    <mergeCell ref="H18:H19"/>
    <mergeCell ref="I20:I27"/>
    <mergeCell ref="J20:J27"/>
    <mergeCell ref="K20:K27"/>
    <mergeCell ref="L20:L27"/>
    <mergeCell ref="M20:M27"/>
    <mergeCell ref="N20:N27"/>
    <mergeCell ref="A20:A27"/>
    <mergeCell ref="B20:B27"/>
    <mergeCell ref="E20:E27"/>
    <mergeCell ref="F20:F27"/>
    <mergeCell ref="G20:G27"/>
    <mergeCell ref="H20:H27"/>
    <mergeCell ref="I28:I35"/>
    <mergeCell ref="J28:J35"/>
    <mergeCell ref="K28:K35"/>
    <mergeCell ref="L28:L35"/>
    <mergeCell ref="M28:M35"/>
    <mergeCell ref="N28:N35"/>
    <mergeCell ref="A28:A35"/>
    <mergeCell ref="B28:B35"/>
    <mergeCell ref="E28:E35"/>
    <mergeCell ref="F28:F35"/>
    <mergeCell ref="G28:G35"/>
    <mergeCell ref="H28:H35"/>
    <mergeCell ref="I36:I41"/>
    <mergeCell ref="J36:J41"/>
    <mergeCell ref="K36:K41"/>
    <mergeCell ref="L36:L41"/>
    <mergeCell ref="M36:M41"/>
    <mergeCell ref="N36:N41"/>
    <mergeCell ref="A36:A41"/>
    <mergeCell ref="B36:B41"/>
    <mergeCell ref="E36:E41"/>
    <mergeCell ref="F36:F41"/>
    <mergeCell ref="G36:G41"/>
    <mergeCell ref="H36:H41"/>
    <mergeCell ref="I42:I46"/>
    <mergeCell ref="J42:J46"/>
    <mergeCell ref="K42:K46"/>
    <mergeCell ref="L42:L46"/>
    <mergeCell ref="M42:M46"/>
    <mergeCell ref="N42:N46"/>
    <mergeCell ref="A42:A46"/>
    <mergeCell ref="B42:B46"/>
    <mergeCell ref="E42:E46"/>
    <mergeCell ref="F42:F46"/>
    <mergeCell ref="G42:G46"/>
    <mergeCell ref="H42:H46"/>
    <mergeCell ref="I47:I48"/>
    <mergeCell ref="J47:J48"/>
    <mergeCell ref="K47:K48"/>
    <mergeCell ref="L47:L48"/>
    <mergeCell ref="M47:M48"/>
    <mergeCell ref="N47:N48"/>
    <mergeCell ref="A47:A48"/>
    <mergeCell ref="B47:B48"/>
    <mergeCell ref="E47:E48"/>
    <mergeCell ref="F47:F48"/>
    <mergeCell ref="G47:G48"/>
    <mergeCell ref="H47:H48"/>
    <mergeCell ref="I49:I53"/>
    <mergeCell ref="J49:J53"/>
    <mergeCell ref="K49:K53"/>
    <mergeCell ref="L49:L53"/>
    <mergeCell ref="M49:M53"/>
    <mergeCell ref="N49:N53"/>
    <mergeCell ref="A49:A53"/>
    <mergeCell ref="B49:B53"/>
    <mergeCell ref="E49:E53"/>
    <mergeCell ref="F49:F53"/>
    <mergeCell ref="G49:G53"/>
    <mergeCell ref="H49:H53"/>
    <mergeCell ref="I54:I56"/>
    <mergeCell ref="J54:J56"/>
    <mergeCell ref="K54:K56"/>
    <mergeCell ref="L54:L56"/>
    <mergeCell ref="M54:M56"/>
    <mergeCell ref="N54:N56"/>
    <mergeCell ref="A54:A56"/>
    <mergeCell ref="B54:B56"/>
    <mergeCell ref="E54:E56"/>
    <mergeCell ref="F54:F56"/>
    <mergeCell ref="G54:G56"/>
    <mergeCell ref="H54:H56"/>
    <mergeCell ref="I57:I64"/>
    <mergeCell ref="J57:J64"/>
    <mergeCell ref="K57:K64"/>
    <mergeCell ref="L57:L64"/>
    <mergeCell ref="M57:M64"/>
    <mergeCell ref="N57:N64"/>
    <mergeCell ref="A57:A64"/>
    <mergeCell ref="B57:B64"/>
    <mergeCell ref="E57:E64"/>
    <mergeCell ref="F57:F64"/>
    <mergeCell ref="G57:G64"/>
    <mergeCell ref="H57:H64"/>
    <mergeCell ref="I65:I71"/>
    <mergeCell ref="J65:J71"/>
    <mergeCell ref="K65:K71"/>
    <mergeCell ref="L65:L71"/>
    <mergeCell ref="M65:M71"/>
    <mergeCell ref="N65:N71"/>
    <mergeCell ref="A65:A71"/>
    <mergeCell ref="B65:B71"/>
    <mergeCell ref="E65:E71"/>
    <mergeCell ref="F65:F71"/>
    <mergeCell ref="G65:G71"/>
    <mergeCell ref="H65:H71"/>
    <mergeCell ref="I72:I76"/>
    <mergeCell ref="J72:J76"/>
    <mergeCell ref="K72:K76"/>
    <mergeCell ref="L72:L76"/>
    <mergeCell ref="M72:M76"/>
    <mergeCell ref="N72:N76"/>
    <mergeCell ref="A72:A76"/>
    <mergeCell ref="B72:B76"/>
    <mergeCell ref="E72:E76"/>
    <mergeCell ref="F72:F76"/>
    <mergeCell ref="G72:G76"/>
    <mergeCell ref="H72:H76"/>
    <mergeCell ref="I77:I83"/>
    <mergeCell ref="J77:J83"/>
    <mergeCell ref="K77:K83"/>
    <mergeCell ref="L77:L83"/>
    <mergeCell ref="M77:M83"/>
    <mergeCell ref="N77:N83"/>
    <mergeCell ref="A77:A83"/>
    <mergeCell ref="B77:B83"/>
    <mergeCell ref="E77:E83"/>
    <mergeCell ref="F77:F83"/>
    <mergeCell ref="G77:G83"/>
    <mergeCell ref="H77:H83"/>
    <mergeCell ref="I84:I87"/>
    <mergeCell ref="J84:J87"/>
    <mergeCell ref="K84:K87"/>
    <mergeCell ref="L84:L87"/>
    <mergeCell ref="M84:M87"/>
    <mergeCell ref="N84:N87"/>
    <mergeCell ref="A84:A87"/>
    <mergeCell ref="B84:B87"/>
    <mergeCell ref="E84:E87"/>
    <mergeCell ref="F84:F87"/>
    <mergeCell ref="G84:G87"/>
    <mergeCell ref="H84:H87"/>
    <mergeCell ref="A95:N95"/>
    <mergeCell ref="A96:N96"/>
    <mergeCell ref="A97:N97"/>
    <mergeCell ref="A98:N98"/>
    <mergeCell ref="A89:N89"/>
    <mergeCell ref="A90:N90"/>
    <mergeCell ref="A91:N91"/>
    <mergeCell ref="A92:N92"/>
    <mergeCell ref="A93:N93"/>
    <mergeCell ref="A94:N94"/>
  </mergeCells>
  <conditionalFormatting sqref="C50:C53">
    <cfRule type="expression" dxfId="2816" priority="22">
      <formula>$D50="No"</formula>
    </cfRule>
  </conditionalFormatting>
  <conditionalFormatting sqref="C8:D87">
    <cfRule type="expression" dxfId="2815" priority="1">
      <formula>$D8="No"</formula>
    </cfRule>
  </conditionalFormatting>
  <conditionalFormatting sqref="J8 J18">
    <cfRule type="cellIs" dxfId="2814" priority="16" operator="equal">
      <formula>"Minor Negative"</formula>
    </cfRule>
    <cfRule type="cellIs" dxfId="2813" priority="17" operator="equal">
      <formula>"Uncertain"</formula>
    </cfRule>
    <cfRule type="cellIs" dxfId="2812" priority="18" operator="equal">
      <formula>"Neutral"</formula>
    </cfRule>
    <cfRule type="cellIs" dxfId="2811" priority="19" operator="equal">
      <formula>"Minor Positive"</formula>
    </cfRule>
    <cfRule type="cellIs" dxfId="2810" priority="20" operator="equal">
      <formula>"Significant Positive"</formula>
    </cfRule>
    <cfRule type="cellIs" dxfId="2809" priority="15" operator="equal">
      <formula>"Significant Negative"</formula>
    </cfRule>
  </conditionalFormatting>
  <conditionalFormatting sqref="J20">
    <cfRule type="cellIs" dxfId="2808" priority="11" operator="equal">
      <formula>"Neutral"</formula>
    </cfRule>
    <cfRule type="cellIs" dxfId="2807" priority="8" operator="equal">
      <formula>"Significant Negative"</formula>
    </cfRule>
    <cfRule type="cellIs" dxfId="2806" priority="9" operator="equal">
      <formula>"Minor Negative"</formula>
    </cfRule>
    <cfRule type="cellIs" dxfId="2805" priority="10" operator="equal">
      <formula>"Uncertain"</formula>
    </cfRule>
    <cfRule type="cellIs" dxfId="2804" priority="12" operator="equal">
      <formula>"Minor Positive"</formula>
    </cfRule>
    <cfRule type="cellIs" dxfId="2803" priority="13" operator="equal">
      <formula>"Significant Positive"</formula>
    </cfRule>
  </conditionalFormatting>
  <conditionalFormatting sqref="J28 J49 J57 J65 J72 J77 J84">
    <cfRule type="cellIs" dxfId="2802" priority="57" operator="equal">
      <formula>"Neutral"</formula>
    </cfRule>
    <cfRule type="cellIs" dxfId="2801" priority="58" operator="equal">
      <formula>"Minor Positive"</formula>
    </cfRule>
    <cfRule type="cellIs" dxfId="2800" priority="59" operator="equal">
      <formula>"Significant Positive"</formula>
    </cfRule>
    <cfRule type="cellIs" dxfId="2799" priority="54" operator="equal">
      <formula>"Significant Negative"</formula>
    </cfRule>
    <cfRule type="cellIs" dxfId="2798" priority="55" operator="equal">
      <formula>"Minor Negative"</formula>
    </cfRule>
    <cfRule type="cellIs" dxfId="2797" priority="56" operator="equal">
      <formula>"Uncertain"</formula>
    </cfRule>
  </conditionalFormatting>
  <conditionalFormatting sqref="J36">
    <cfRule type="cellIs" dxfId="2796" priority="2" operator="equal">
      <formula>"Significant Negative"</formula>
    </cfRule>
    <cfRule type="cellIs" dxfId="2795" priority="3" operator="equal">
      <formula>"Minor Negative"</formula>
    </cfRule>
    <cfRule type="cellIs" dxfId="2794" priority="4" operator="equal">
      <formula>"Uncertain"</formula>
    </cfRule>
    <cfRule type="cellIs" dxfId="2793" priority="5" operator="equal">
      <formula>"Neutral"</formula>
    </cfRule>
    <cfRule type="cellIs" dxfId="2792" priority="7" operator="equal">
      <formula>"Significant Positive"</formula>
    </cfRule>
    <cfRule type="cellIs" dxfId="2791" priority="6" operator="equal">
      <formula>"Minor Positive"</formula>
    </cfRule>
  </conditionalFormatting>
  <conditionalFormatting sqref="J42">
    <cfRule type="cellIs" dxfId="2790" priority="32" operator="equal">
      <formula>"Uncertain"</formula>
    </cfRule>
    <cfRule type="cellIs" dxfId="2789" priority="33" operator="equal">
      <formula>"Neutral"</formula>
    </cfRule>
    <cfRule type="cellIs" dxfId="2788" priority="34" operator="equal">
      <formula>"Minor Positive"</formula>
    </cfRule>
    <cfRule type="cellIs" dxfId="2787" priority="35" operator="equal">
      <formula>"Significant Positive"</formula>
    </cfRule>
    <cfRule type="cellIs" dxfId="2786" priority="31" operator="equal">
      <formula>"Minor Negative"</formula>
    </cfRule>
    <cfRule type="cellIs" dxfId="2785" priority="30" operator="equal">
      <formula>"Significant Negative"</formula>
    </cfRule>
  </conditionalFormatting>
  <conditionalFormatting sqref="J47">
    <cfRule type="cellIs" dxfId="2784" priority="48" operator="equal">
      <formula>"Significant Negative"</formula>
    </cfRule>
    <cfRule type="cellIs" dxfId="2783" priority="50" operator="equal">
      <formula>"Uncertain"</formula>
    </cfRule>
    <cfRule type="cellIs" dxfId="2782" priority="51" operator="equal">
      <formula>"Neutral"</formula>
    </cfRule>
    <cfRule type="cellIs" dxfId="2781" priority="52" operator="equal">
      <formula>"Minor Positive"</formula>
    </cfRule>
    <cfRule type="cellIs" dxfId="2780" priority="53" operator="equal">
      <formula>"Significant Positive"</formula>
    </cfRule>
    <cfRule type="cellIs" dxfId="2779" priority="49" operator="equal">
      <formula>"Minor Negative"</formula>
    </cfRule>
  </conditionalFormatting>
  <conditionalFormatting sqref="J54">
    <cfRule type="cellIs" dxfId="2778" priority="24" operator="equal">
      <formula>"Significant Negative"</formula>
    </cfRule>
    <cfRule type="cellIs" dxfId="2777" priority="25" operator="equal">
      <formula>"Minor Negative"</formula>
    </cfRule>
    <cfRule type="cellIs" dxfId="2776" priority="27" operator="equal">
      <formula>"Neutral"</formula>
    </cfRule>
    <cfRule type="cellIs" dxfId="2775" priority="28" operator="equal">
      <formula>"Minor Positive"</formula>
    </cfRule>
    <cfRule type="cellIs" dxfId="2774" priority="29" operator="equal">
      <formula>"Significant Positive"</formula>
    </cfRule>
    <cfRule type="cellIs" dxfId="2773" priority="26" operator="equal">
      <formula>"Uncertain"</formula>
    </cfRule>
  </conditionalFormatting>
  <pageMargins left="0.7" right="0.7" top="0.75" bottom="0.75" header="0.3" footer="0.3"/>
  <pageSetup orientation="portrait" horizontalDpi="4294967293" verticalDpi="4294967293"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AF31C-C8A1-413D-8D2B-C2036D56C4DB}">
  <sheetPr codeName="Sheet146">
    <tabColor rgb="FF7030A0"/>
  </sheetPr>
  <dimension ref="A1:V98"/>
  <sheetViews>
    <sheetView topLeftCell="A48" zoomScale="60" zoomScaleNormal="60" workbookViewId="0">
      <selection activeCell="K20" sqref="K20:K27"/>
    </sheetView>
  </sheetViews>
  <sheetFormatPr defaultColWidth="8.54296875" defaultRowHeight="14.5" x14ac:dyDescent="0.35"/>
  <cols>
    <col min="1" max="1" width="28" customWidth="1"/>
    <col min="2" max="2" width="5.81640625" hidden="1" customWidth="1"/>
    <col min="3" max="3" width="103.81640625" customWidth="1"/>
    <col min="4" max="4" width="15.453125" customWidth="1"/>
    <col min="5" max="5" width="9.453125" customWidth="1"/>
    <col min="6" max="6" width="11.54296875" customWidth="1"/>
    <col min="7" max="7" width="9.54296875" customWidth="1"/>
    <col min="8" max="8" width="8.54296875" customWidth="1"/>
    <col min="9" max="9" width="14.453125" customWidth="1"/>
    <col min="10" max="10" width="13" customWidth="1"/>
    <col min="11" max="11" width="56.453125" customWidth="1"/>
    <col min="12" max="12" width="15.1796875" customWidth="1"/>
    <col min="13" max="14" width="41.453125" customWidth="1"/>
    <col min="15" max="15" width="9.453125" customWidth="1"/>
    <col min="16" max="17" width="8.54296875" customWidth="1"/>
    <col min="18" max="18" width="20.54296875" hidden="1" customWidth="1"/>
    <col min="19" max="19" width="12.54296875" hidden="1" customWidth="1"/>
    <col min="20" max="20" width="21" hidden="1" customWidth="1"/>
    <col min="21" max="21" width="12.54296875" hidden="1" customWidth="1"/>
    <col min="22" max="22" width="8.54296875" hidden="1" customWidth="1"/>
  </cols>
  <sheetData>
    <row r="1" spans="1:22" x14ac:dyDescent="0.35">
      <c r="A1" s="74" t="s">
        <v>28</v>
      </c>
      <c r="C1" s="263" t="s">
        <v>931</v>
      </c>
      <c r="D1" s="263"/>
      <c r="E1" s="263"/>
      <c r="F1" s="264"/>
      <c r="G1" s="16"/>
      <c r="I1" s="7"/>
      <c r="J1" s="7"/>
      <c r="K1" s="7"/>
    </row>
    <row r="2" spans="1:22" x14ac:dyDescent="0.35">
      <c r="A2" s="74" t="s">
        <v>29</v>
      </c>
      <c r="B2" s="9"/>
      <c r="C2" s="263" t="s">
        <v>658</v>
      </c>
      <c r="D2" s="263"/>
      <c r="E2" s="263"/>
      <c r="F2" s="264"/>
      <c r="I2" s="8"/>
      <c r="J2" s="8"/>
      <c r="K2" s="8"/>
    </row>
    <row r="3" spans="1:22" x14ac:dyDescent="0.35">
      <c r="A3" s="75" t="s">
        <v>30</v>
      </c>
      <c r="B3" s="4"/>
      <c r="C3" s="263" t="s">
        <v>932</v>
      </c>
      <c r="D3" s="263"/>
      <c r="E3" s="263"/>
      <c r="F3" s="264"/>
      <c r="I3" s="8"/>
      <c r="J3" s="8"/>
      <c r="K3" s="8"/>
    </row>
    <row r="4" spans="1:22" ht="33.75" customHeight="1" x14ac:dyDescent="0.35">
      <c r="A4" s="75" t="s">
        <v>31</v>
      </c>
      <c r="B4" s="17"/>
      <c r="C4" s="229" t="s">
        <v>933</v>
      </c>
      <c r="D4" s="229"/>
      <c r="E4" s="229"/>
      <c r="F4" s="230"/>
      <c r="I4" s="8"/>
      <c r="J4" s="8"/>
      <c r="K4" s="8"/>
    </row>
    <row r="5" spans="1:22" ht="15" thickBot="1" x14ac:dyDescent="0.4"/>
    <row r="6" spans="1:22" x14ac:dyDescent="0.35">
      <c r="A6" s="409" t="s">
        <v>32</v>
      </c>
      <c r="B6" s="410"/>
      <c r="C6" s="410"/>
      <c r="D6" s="118"/>
      <c r="E6" s="411" t="s">
        <v>33</v>
      </c>
      <c r="F6" s="411"/>
      <c r="G6" s="411"/>
      <c r="H6" s="411"/>
      <c r="I6" s="411"/>
      <c r="J6" s="411"/>
      <c r="K6" s="411"/>
      <c r="L6" s="411"/>
      <c r="M6" s="411"/>
      <c r="N6" s="412"/>
      <c r="R6" s="18"/>
      <c r="S6" s="18"/>
      <c r="T6" s="18"/>
      <c r="U6" s="18"/>
    </row>
    <row r="7" spans="1:22" ht="47" thickBot="1" x14ac:dyDescent="0.4">
      <c r="A7" s="119" t="s">
        <v>317</v>
      </c>
      <c r="B7" s="78" t="s">
        <v>35</v>
      </c>
      <c r="C7" s="78" t="s">
        <v>318</v>
      </c>
      <c r="D7" s="78" t="s">
        <v>319</v>
      </c>
      <c r="E7" s="103" t="s">
        <v>38</v>
      </c>
      <c r="F7" s="103" t="s">
        <v>39</v>
      </c>
      <c r="G7" s="103" t="s">
        <v>40</v>
      </c>
      <c r="H7" s="103" t="s">
        <v>41</v>
      </c>
      <c r="I7" s="103" t="s">
        <v>42</v>
      </c>
      <c r="J7" s="103" t="s">
        <v>43</v>
      </c>
      <c r="K7" s="103" t="s">
        <v>44</v>
      </c>
      <c r="L7" s="103" t="s">
        <v>45</v>
      </c>
      <c r="M7" s="103" t="s">
        <v>46</v>
      </c>
      <c r="N7" s="117" t="s">
        <v>474</v>
      </c>
      <c r="R7" s="2" t="str">
        <f>A89</f>
        <v>Significant Negative and Uncertain Effects</v>
      </c>
      <c r="S7" s="2" t="str">
        <f>A91</f>
        <v>Significant Positive Effects</v>
      </c>
      <c r="T7" s="2" t="str">
        <f>A93</f>
        <v>Potential Cumulative Effects Identified</v>
      </c>
      <c r="U7" t="s">
        <v>46</v>
      </c>
      <c r="V7" t="s">
        <v>320</v>
      </c>
    </row>
    <row r="8" spans="1:22" ht="29.15" customHeight="1" x14ac:dyDescent="0.35">
      <c r="A8" s="316" t="s">
        <v>251</v>
      </c>
      <c r="B8" s="327" t="s">
        <v>116</v>
      </c>
      <c r="C8" s="86" t="s">
        <v>321</v>
      </c>
      <c r="D8" s="86" t="s">
        <v>250</v>
      </c>
      <c r="E8" s="325" t="s">
        <v>432</v>
      </c>
      <c r="F8" s="325" t="s">
        <v>441</v>
      </c>
      <c r="G8" s="325" t="s">
        <v>519</v>
      </c>
      <c r="H8" s="325" t="s">
        <v>477</v>
      </c>
      <c r="I8" s="325" t="s">
        <v>436</v>
      </c>
      <c r="J8" s="310" t="s">
        <v>157</v>
      </c>
      <c r="K8" s="319" t="s">
        <v>916</v>
      </c>
      <c r="L8" s="310" t="s">
        <v>254</v>
      </c>
      <c r="M8" s="310"/>
      <c r="N8" s="415"/>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98"/>
      <c r="N9" s="340"/>
      <c r="R9" s="12"/>
      <c r="S9" s="12"/>
      <c r="T9" s="12"/>
      <c r="U9" s="2"/>
    </row>
    <row r="10" spans="1:22" x14ac:dyDescent="0.35">
      <c r="A10" s="317"/>
      <c r="B10" s="328"/>
      <c r="C10" s="24" t="s">
        <v>323</v>
      </c>
      <c r="D10" s="24" t="s">
        <v>254</v>
      </c>
      <c r="E10" s="326"/>
      <c r="F10" s="326"/>
      <c r="G10" s="326"/>
      <c r="H10" s="326"/>
      <c r="I10" s="326"/>
      <c r="J10" s="298"/>
      <c r="K10" s="236"/>
      <c r="L10" s="298"/>
      <c r="M10" s="298"/>
      <c r="N10" s="340"/>
      <c r="R10" s="12"/>
      <c r="S10" s="12"/>
      <c r="T10" s="12"/>
    </row>
    <row r="11" spans="1:22" x14ac:dyDescent="0.35">
      <c r="A11" s="317"/>
      <c r="B11" s="328"/>
      <c r="C11" s="24" t="s">
        <v>324</v>
      </c>
      <c r="D11" s="24" t="s">
        <v>254</v>
      </c>
      <c r="E11" s="326"/>
      <c r="F11" s="326"/>
      <c r="G11" s="326"/>
      <c r="H11" s="326"/>
      <c r="I11" s="326"/>
      <c r="J11" s="298"/>
      <c r="K11" s="236"/>
      <c r="L11" s="298"/>
      <c r="M11" s="298"/>
      <c r="N11" s="340"/>
      <c r="R11" s="12"/>
      <c r="S11" s="12"/>
      <c r="T11" s="12"/>
    </row>
    <row r="12" spans="1:22" x14ac:dyDescent="0.35">
      <c r="A12" s="317"/>
      <c r="B12" s="328"/>
      <c r="C12" s="24" t="s">
        <v>325</v>
      </c>
      <c r="D12" s="24" t="s">
        <v>254</v>
      </c>
      <c r="E12" s="326"/>
      <c r="F12" s="326"/>
      <c r="G12" s="326"/>
      <c r="H12" s="326"/>
      <c r="I12" s="326"/>
      <c r="J12" s="298"/>
      <c r="K12" s="236"/>
      <c r="L12" s="298"/>
      <c r="M12" s="298"/>
      <c r="N12" s="340"/>
      <c r="R12" s="12"/>
      <c r="S12" s="12"/>
      <c r="T12" s="12"/>
    </row>
    <row r="13" spans="1:22" x14ac:dyDescent="0.35">
      <c r="A13" s="317"/>
      <c r="B13" s="328"/>
      <c r="C13" s="24" t="s">
        <v>326</v>
      </c>
      <c r="D13" s="24" t="s">
        <v>254</v>
      </c>
      <c r="E13" s="326"/>
      <c r="F13" s="326"/>
      <c r="G13" s="326"/>
      <c r="H13" s="326"/>
      <c r="I13" s="326"/>
      <c r="J13" s="298"/>
      <c r="K13" s="236"/>
      <c r="L13" s="298"/>
      <c r="M13" s="298"/>
      <c r="N13" s="340"/>
      <c r="R13" s="12"/>
      <c r="S13" s="12"/>
      <c r="T13" s="12"/>
    </row>
    <row r="14" spans="1:22" ht="29" x14ac:dyDescent="0.35">
      <c r="A14" s="317"/>
      <c r="B14" s="328"/>
      <c r="C14" s="24" t="s">
        <v>327</v>
      </c>
      <c r="D14" s="24" t="s">
        <v>254</v>
      </c>
      <c r="E14" s="326"/>
      <c r="F14" s="326"/>
      <c r="G14" s="326"/>
      <c r="H14" s="326"/>
      <c r="I14" s="326"/>
      <c r="J14" s="298"/>
      <c r="K14" s="236"/>
      <c r="L14" s="298"/>
      <c r="M14" s="298"/>
      <c r="N14" s="340"/>
      <c r="R14" s="12"/>
      <c r="S14" s="12"/>
      <c r="T14" s="12"/>
    </row>
    <row r="15" spans="1:22" x14ac:dyDescent="0.35">
      <c r="A15" s="317"/>
      <c r="B15" s="328"/>
      <c r="C15" s="24" t="s">
        <v>328</v>
      </c>
      <c r="D15" s="24" t="s">
        <v>254</v>
      </c>
      <c r="E15" s="326"/>
      <c r="F15" s="326"/>
      <c r="G15" s="326"/>
      <c r="H15" s="326"/>
      <c r="I15" s="326"/>
      <c r="J15" s="298"/>
      <c r="K15" s="236"/>
      <c r="L15" s="298"/>
      <c r="M15" s="298"/>
      <c r="N15" s="340"/>
      <c r="R15" s="12"/>
      <c r="S15" s="12"/>
      <c r="T15" s="12"/>
    </row>
    <row r="16" spans="1:22" ht="29" x14ac:dyDescent="0.35">
      <c r="A16" s="317"/>
      <c r="B16" s="328"/>
      <c r="C16" s="24" t="s">
        <v>329</v>
      </c>
      <c r="D16" s="24" t="s">
        <v>254</v>
      </c>
      <c r="E16" s="326"/>
      <c r="F16" s="326"/>
      <c r="G16" s="326"/>
      <c r="H16" s="326"/>
      <c r="I16" s="326"/>
      <c r="J16" s="298"/>
      <c r="K16" s="236"/>
      <c r="L16" s="298"/>
      <c r="M16" s="298"/>
      <c r="N16" s="340"/>
      <c r="R16" s="12"/>
      <c r="S16" s="12"/>
      <c r="T16" s="12"/>
    </row>
    <row r="17" spans="1:22" ht="15" thickBot="1" x14ac:dyDescent="0.4">
      <c r="A17" s="322"/>
      <c r="B17" s="396"/>
      <c r="C17" s="88" t="s">
        <v>330</v>
      </c>
      <c r="D17" s="88" t="s">
        <v>254</v>
      </c>
      <c r="E17" s="397"/>
      <c r="F17" s="397"/>
      <c r="G17" s="397"/>
      <c r="H17" s="397"/>
      <c r="I17" s="397"/>
      <c r="J17" s="299"/>
      <c r="K17" s="301"/>
      <c r="L17" s="299"/>
      <c r="M17" s="299"/>
      <c r="N17" s="416"/>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675</v>
      </c>
      <c r="L18" s="310" t="s">
        <v>254</v>
      </c>
      <c r="M18" s="310"/>
      <c r="N18" s="379"/>
      <c r="R18" s="12" t="str">
        <f>IF(OR(J18='Drop downs'!$G$7,J18='Drop downs'!$G$5), B18&amp;": "&amp;K18&amp;CHAR(10),"")</f>
        <v/>
      </c>
      <c r="S18" s="12" t="str">
        <f>IF(J18='Drop downs'!$G$2,B18&amp;": "&amp;K18&amp;"
"," ")</f>
        <v xml:space="preserve"> </v>
      </c>
      <c r="T18" s="12" t="str">
        <f>IF(E18='Drop downs'!$B$6,B18&amp;": "&amp;K18&amp;"","")</f>
        <v/>
      </c>
      <c r="U18" t="str">
        <f>IF(M18&gt;0,B18&amp;":"&amp;M18&amp;"
","")</f>
        <v/>
      </c>
      <c r="V18" t="str">
        <f>IF(N18&gt;0,B18&amp;":"&amp;N18&amp;"
","")</f>
        <v/>
      </c>
    </row>
    <row r="19" spans="1:22" ht="50.25" customHeight="1" thickBot="1" x14ac:dyDescent="0.4">
      <c r="A19" s="306"/>
      <c r="B19" s="309"/>
      <c r="C19" s="88" t="s">
        <v>333</v>
      </c>
      <c r="D19" s="88" t="s">
        <v>254</v>
      </c>
      <c r="E19" s="299"/>
      <c r="F19" s="299"/>
      <c r="G19" s="299"/>
      <c r="H19" s="299"/>
      <c r="I19" s="299"/>
      <c r="J19" s="299"/>
      <c r="K19" s="301"/>
      <c r="L19" s="299"/>
      <c r="M19" s="299"/>
      <c r="N19" s="380"/>
      <c r="R19" s="12"/>
      <c r="S19" s="12"/>
      <c r="T19" s="12"/>
    </row>
    <row r="20" spans="1:22" ht="72.5" x14ac:dyDescent="0.35">
      <c r="A20" s="316" t="s">
        <v>334</v>
      </c>
      <c r="B20" s="307" t="s">
        <v>118</v>
      </c>
      <c r="C20" s="79" t="s">
        <v>335</v>
      </c>
      <c r="D20" s="86" t="s">
        <v>250</v>
      </c>
      <c r="E20" s="310" t="s">
        <v>418</v>
      </c>
      <c r="F20" s="310" t="s">
        <v>441</v>
      </c>
      <c r="G20" s="310" t="s">
        <v>519</v>
      </c>
      <c r="H20" s="310" t="s">
        <v>477</v>
      </c>
      <c r="I20" s="310" t="s">
        <v>436</v>
      </c>
      <c r="J20" s="310" t="s">
        <v>157</v>
      </c>
      <c r="K20" s="319" t="s">
        <v>934</v>
      </c>
      <c r="L20" s="310" t="s">
        <v>254</v>
      </c>
      <c r="M20" s="310"/>
      <c r="N20" s="379"/>
      <c r="R20" s="12" t="str">
        <f>IF(OR(J20='Drop downs'!$G$7,J20='Drop downs'!$G$5), B20&amp;": "&amp;K20&amp;CHAR(10),"")</f>
        <v/>
      </c>
      <c r="S20" s="12" t="str">
        <f>IF(J20='Drop downs'!$G$2,B20&amp;": "&amp;K20&amp;"
"," ")</f>
        <v xml:space="preserve"> </v>
      </c>
      <c r="T20" s="12" t="str">
        <f>IF(E20='Drop downs'!$B$6,B20&amp;": "&amp;K20&amp;"","")</f>
        <v/>
      </c>
      <c r="U20" t="str">
        <f>IF(M20&gt;0,B20&amp;":"&amp;M20&amp;"
","")</f>
        <v/>
      </c>
      <c r="V20" t="str">
        <f>IF(N20&gt;0,B20&amp;":"&amp;N20&amp;"
","")</f>
        <v/>
      </c>
    </row>
    <row r="21" spans="1:22" x14ac:dyDescent="0.35">
      <c r="A21" s="317"/>
      <c r="B21" s="308"/>
      <c r="C21" s="3" t="s">
        <v>336</v>
      </c>
      <c r="D21" s="24" t="s">
        <v>254</v>
      </c>
      <c r="E21" s="298"/>
      <c r="F21" s="298"/>
      <c r="G21" s="298"/>
      <c r="H21" s="298"/>
      <c r="I21" s="298"/>
      <c r="J21" s="298"/>
      <c r="K21" s="236"/>
      <c r="L21" s="298"/>
      <c r="M21" s="298"/>
      <c r="N21" s="381"/>
      <c r="R21" s="12"/>
      <c r="S21" s="12"/>
      <c r="T21" s="12"/>
    </row>
    <row r="22" spans="1:22" ht="14.5" customHeight="1" x14ac:dyDescent="0.35">
      <c r="A22" s="317"/>
      <c r="B22" s="308"/>
      <c r="C22" s="3" t="s">
        <v>337</v>
      </c>
      <c r="D22" s="24" t="s">
        <v>254</v>
      </c>
      <c r="E22" s="298"/>
      <c r="F22" s="298"/>
      <c r="G22" s="298"/>
      <c r="H22" s="298"/>
      <c r="I22" s="298"/>
      <c r="J22" s="298"/>
      <c r="K22" s="236"/>
      <c r="L22" s="298"/>
      <c r="M22" s="298"/>
      <c r="N22" s="381"/>
      <c r="R22" s="12"/>
      <c r="S22" s="12"/>
      <c r="T22" s="12"/>
    </row>
    <row r="23" spans="1:22" x14ac:dyDescent="0.35">
      <c r="A23" s="317"/>
      <c r="B23" s="308"/>
      <c r="C23" s="3" t="s">
        <v>338</v>
      </c>
      <c r="D23" s="24" t="s">
        <v>254</v>
      </c>
      <c r="E23" s="298"/>
      <c r="F23" s="298"/>
      <c r="G23" s="298"/>
      <c r="H23" s="298"/>
      <c r="I23" s="298"/>
      <c r="J23" s="298"/>
      <c r="K23" s="236"/>
      <c r="L23" s="298"/>
      <c r="M23" s="298"/>
      <c r="N23" s="381"/>
      <c r="R23" s="12"/>
      <c r="S23" s="12"/>
      <c r="T23" s="12"/>
    </row>
    <row r="24" spans="1:22" ht="14.5" customHeight="1" x14ac:dyDescent="0.35">
      <c r="A24" s="317"/>
      <c r="B24" s="308"/>
      <c r="C24" s="3" t="s">
        <v>339</v>
      </c>
      <c r="D24" s="24" t="s">
        <v>254</v>
      </c>
      <c r="E24" s="298"/>
      <c r="F24" s="298"/>
      <c r="G24" s="298"/>
      <c r="H24" s="298"/>
      <c r="I24" s="298"/>
      <c r="J24" s="298"/>
      <c r="K24" s="236"/>
      <c r="L24" s="298"/>
      <c r="M24" s="298"/>
      <c r="N24" s="381"/>
      <c r="R24" s="12"/>
      <c r="S24" s="12"/>
      <c r="T24" s="12"/>
    </row>
    <row r="25" spans="1:22" ht="29" x14ac:dyDescent="0.35">
      <c r="A25" s="317"/>
      <c r="B25" s="308"/>
      <c r="C25" s="3" t="s">
        <v>340</v>
      </c>
      <c r="D25" s="24" t="s">
        <v>254</v>
      </c>
      <c r="E25" s="298"/>
      <c r="F25" s="298"/>
      <c r="G25" s="298"/>
      <c r="H25" s="298"/>
      <c r="I25" s="298"/>
      <c r="J25" s="298"/>
      <c r="K25" s="236"/>
      <c r="L25" s="298"/>
      <c r="M25" s="298"/>
      <c r="N25" s="381"/>
      <c r="R25" s="12"/>
      <c r="S25" s="12"/>
      <c r="T25" s="12"/>
    </row>
    <row r="26" spans="1:22" ht="14.5" customHeight="1" x14ac:dyDescent="0.35">
      <c r="A26" s="317"/>
      <c r="B26" s="308"/>
      <c r="C26" s="3" t="s">
        <v>341</v>
      </c>
      <c r="D26" s="24" t="s">
        <v>254</v>
      </c>
      <c r="E26" s="298"/>
      <c r="F26" s="298"/>
      <c r="G26" s="298"/>
      <c r="H26" s="298"/>
      <c r="I26" s="298"/>
      <c r="J26" s="298"/>
      <c r="K26" s="236"/>
      <c r="L26" s="298"/>
      <c r="M26" s="298"/>
      <c r="N26" s="381"/>
      <c r="R26" s="12"/>
      <c r="S26" s="12"/>
      <c r="T26" s="12"/>
    </row>
    <row r="27" spans="1:22" ht="29.5" thickBot="1" x14ac:dyDescent="0.4">
      <c r="A27" s="322"/>
      <c r="B27" s="309"/>
      <c r="C27" s="80" t="s">
        <v>342</v>
      </c>
      <c r="D27" s="88" t="s">
        <v>254</v>
      </c>
      <c r="E27" s="299"/>
      <c r="F27" s="299"/>
      <c r="G27" s="299"/>
      <c r="H27" s="299"/>
      <c r="I27" s="299"/>
      <c r="J27" s="299"/>
      <c r="K27" s="301"/>
      <c r="L27" s="299"/>
      <c r="M27" s="299"/>
      <c r="N27" s="380"/>
      <c r="R27" s="12"/>
      <c r="S27" s="12"/>
      <c r="T27" s="12"/>
    </row>
    <row r="28" spans="1:22" ht="29" x14ac:dyDescent="0.35">
      <c r="A28" s="316" t="s">
        <v>343</v>
      </c>
      <c r="B28" s="307" t="s">
        <v>119</v>
      </c>
      <c r="C28" s="85" t="s">
        <v>344</v>
      </c>
      <c r="D28" s="79" t="s">
        <v>250</v>
      </c>
      <c r="E28" s="310" t="s">
        <v>418</v>
      </c>
      <c r="F28" s="310" t="s">
        <v>441</v>
      </c>
      <c r="G28" s="310" t="s">
        <v>519</v>
      </c>
      <c r="H28" s="310" t="s">
        <v>477</v>
      </c>
      <c r="I28" s="310" t="s">
        <v>436</v>
      </c>
      <c r="J28" s="310" t="s">
        <v>164</v>
      </c>
      <c r="K28" s="319" t="s">
        <v>935</v>
      </c>
      <c r="L28" s="310" t="s">
        <v>254</v>
      </c>
      <c r="M28" s="310"/>
      <c r="N28" s="379"/>
      <c r="R28" s="12" t="str">
        <f>IF(OR(J28='Drop downs'!$G$7,J28='Drop downs'!$G$5), B28&amp;": "&amp;K28&amp;CHAR(10),"")</f>
        <v/>
      </c>
      <c r="S28" s="12" t="str">
        <f>IF(J28='Drop downs'!$G$2,B28&amp;": "&amp;K28&amp;"
"," ")</f>
        <v xml:space="preserve"> </v>
      </c>
      <c r="T28" s="12" t="str">
        <f>IF(E28='Drop downs'!$B$6,B28&amp;": "&amp;K28&amp;"","")</f>
        <v/>
      </c>
      <c r="U28" t="str">
        <f>IF(M28&gt;0,B28&amp;":"&amp;M28&amp;"
","")</f>
        <v/>
      </c>
      <c r="V28" t="str">
        <f>IF(N28&gt;0,B28&amp;":"&amp;N28&amp;"
","")</f>
        <v/>
      </c>
    </row>
    <row r="29" spans="1:22" ht="29" x14ac:dyDescent="0.35">
      <c r="A29" s="317"/>
      <c r="B29" s="308"/>
      <c r="C29" s="83" t="s">
        <v>345</v>
      </c>
      <c r="D29" s="3" t="s">
        <v>250</v>
      </c>
      <c r="E29" s="298"/>
      <c r="F29" s="298"/>
      <c r="G29" s="298"/>
      <c r="H29" s="298"/>
      <c r="I29" s="298"/>
      <c r="J29" s="298"/>
      <c r="K29" s="236"/>
      <c r="L29" s="298"/>
      <c r="M29" s="298"/>
      <c r="N29" s="381"/>
      <c r="R29" s="12"/>
      <c r="S29" s="12"/>
      <c r="T29" s="12"/>
    </row>
    <row r="30" spans="1:22" x14ac:dyDescent="0.35">
      <c r="A30" s="317"/>
      <c r="B30" s="308"/>
      <c r="C30" s="83" t="s">
        <v>346</v>
      </c>
      <c r="D30" s="3" t="s">
        <v>250</v>
      </c>
      <c r="E30" s="298"/>
      <c r="F30" s="298"/>
      <c r="G30" s="298"/>
      <c r="H30" s="298"/>
      <c r="I30" s="298"/>
      <c r="J30" s="298"/>
      <c r="K30" s="236"/>
      <c r="L30" s="298"/>
      <c r="M30" s="298"/>
      <c r="N30" s="381"/>
      <c r="R30" s="12"/>
      <c r="S30" s="12"/>
      <c r="T30" s="12"/>
    </row>
    <row r="31" spans="1:22" ht="30" customHeight="1" x14ac:dyDescent="0.35">
      <c r="A31" s="317"/>
      <c r="B31" s="308"/>
      <c r="C31" s="83" t="s">
        <v>347</v>
      </c>
      <c r="D31" s="3" t="s">
        <v>250</v>
      </c>
      <c r="E31" s="298"/>
      <c r="F31" s="298"/>
      <c r="G31" s="298"/>
      <c r="H31" s="298"/>
      <c r="I31" s="298"/>
      <c r="J31" s="298"/>
      <c r="K31" s="236"/>
      <c r="L31" s="298"/>
      <c r="M31" s="298"/>
      <c r="N31" s="381"/>
      <c r="R31" s="12"/>
      <c r="S31" s="12"/>
      <c r="T31" s="12"/>
    </row>
    <row r="32" spans="1:22" x14ac:dyDescent="0.35">
      <c r="A32" s="317"/>
      <c r="B32" s="308"/>
      <c r="C32" s="83" t="s">
        <v>348</v>
      </c>
      <c r="D32" s="3" t="s">
        <v>250</v>
      </c>
      <c r="E32" s="298"/>
      <c r="F32" s="298"/>
      <c r="G32" s="298"/>
      <c r="H32" s="298"/>
      <c r="I32" s="298"/>
      <c r="J32" s="298"/>
      <c r="K32" s="236"/>
      <c r="L32" s="298"/>
      <c r="M32" s="298"/>
      <c r="N32" s="381"/>
      <c r="R32" s="12"/>
      <c r="S32" s="12"/>
      <c r="T32" s="12"/>
    </row>
    <row r="33" spans="1:22" x14ac:dyDescent="0.35">
      <c r="A33" s="317"/>
      <c r="B33" s="308"/>
      <c r="C33" s="83" t="s">
        <v>349</v>
      </c>
      <c r="D33" s="3" t="s">
        <v>254</v>
      </c>
      <c r="E33" s="298"/>
      <c r="F33" s="298"/>
      <c r="G33" s="298"/>
      <c r="H33" s="298"/>
      <c r="I33" s="298"/>
      <c r="J33" s="298"/>
      <c r="K33" s="236"/>
      <c r="L33" s="298"/>
      <c r="M33" s="298"/>
      <c r="N33" s="381"/>
      <c r="R33" s="12"/>
      <c r="S33" s="12"/>
      <c r="T33" s="12"/>
    </row>
    <row r="34" spans="1:22" ht="24.75" customHeight="1" x14ac:dyDescent="0.35">
      <c r="A34" s="317"/>
      <c r="B34" s="308"/>
      <c r="C34" s="83" t="s">
        <v>350</v>
      </c>
      <c r="D34" s="3" t="s">
        <v>254</v>
      </c>
      <c r="E34" s="298"/>
      <c r="F34" s="298"/>
      <c r="G34" s="298"/>
      <c r="H34" s="298"/>
      <c r="I34" s="298"/>
      <c r="J34" s="298"/>
      <c r="K34" s="236"/>
      <c r="L34" s="298"/>
      <c r="M34" s="298"/>
      <c r="N34" s="381"/>
      <c r="R34" s="12"/>
      <c r="S34" s="12"/>
      <c r="T34" s="12"/>
    </row>
    <row r="35" spans="1:22" ht="38.25" customHeight="1" thickBot="1" x14ac:dyDescent="0.4">
      <c r="A35" s="322"/>
      <c r="B35" s="309"/>
      <c r="C35" s="93" t="s">
        <v>351</v>
      </c>
      <c r="D35" s="80" t="s">
        <v>250</v>
      </c>
      <c r="E35" s="299"/>
      <c r="F35" s="299"/>
      <c r="G35" s="299"/>
      <c r="H35" s="299"/>
      <c r="I35" s="299"/>
      <c r="J35" s="299"/>
      <c r="K35" s="301"/>
      <c r="L35" s="299"/>
      <c r="M35" s="299"/>
      <c r="N35" s="380"/>
      <c r="R35" s="12"/>
      <c r="S35" s="12"/>
      <c r="T35" s="12"/>
    </row>
    <row r="36" spans="1:22" x14ac:dyDescent="0.35">
      <c r="A36" s="316" t="s">
        <v>352</v>
      </c>
      <c r="B36" s="307" t="s">
        <v>120</v>
      </c>
      <c r="C36" s="79" t="s">
        <v>353</v>
      </c>
      <c r="D36" s="79" t="s">
        <v>254</v>
      </c>
      <c r="E36" s="310" t="s">
        <v>418</v>
      </c>
      <c r="F36" s="310" t="s">
        <v>441</v>
      </c>
      <c r="G36" s="310" t="s">
        <v>519</v>
      </c>
      <c r="H36" s="310" t="s">
        <v>477</v>
      </c>
      <c r="I36" s="310" t="s">
        <v>436</v>
      </c>
      <c r="J36" s="310" t="s">
        <v>929</v>
      </c>
      <c r="K36" s="319" t="s">
        <v>936</v>
      </c>
      <c r="L36" s="319" t="s">
        <v>254</v>
      </c>
      <c r="M36" s="319"/>
      <c r="N36" s="374"/>
      <c r="R36" s="12" t="str">
        <f>IF(OR(J36='Drop downs'!$G$7,J36='Drop downs'!$G$5), B36&amp;": "&amp;K36&amp;CHAR(10),"")</f>
        <v/>
      </c>
      <c r="S36" s="12" t="str">
        <f>IF(J36='Drop downs'!$G$2,B36&amp;": "&amp;K36&amp;"
"," ")</f>
        <v xml:space="preserve"> </v>
      </c>
      <c r="T36" s="12" t="str">
        <f>IF(E36='Drop downs'!$B$6,B36&amp;": "&amp;K36&amp;"","")</f>
        <v/>
      </c>
      <c r="U36" t="str">
        <f>IF(M36&gt;0,B36&amp;":"&amp;M36&amp;"
","")</f>
        <v/>
      </c>
      <c r="V36" t="str">
        <f>IF(N36&gt;0,B36&amp;":"&amp;N36&amp;"
","")</f>
        <v/>
      </c>
    </row>
    <row r="37" spans="1:22" ht="29" x14ac:dyDescent="0.35">
      <c r="A37" s="317"/>
      <c r="B37" s="308"/>
      <c r="C37" s="3" t="s">
        <v>354</v>
      </c>
      <c r="D37" s="3" t="s">
        <v>254</v>
      </c>
      <c r="E37" s="298"/>
      <c r="F37" s="298"/>
      <c r="G37" s="298"/>
      <c r="H37" s="298"/>
      <c r="I37" s="298"/>
      <c r="J37" s="298"/>
      <c r="K37" s="236"/>
      <c r="L37" s="236"/>
      <c r="M37" s="236"/>
      <c r="N37" s="375"/>
      <c r="R37" s="12"/>
      <c r="S37" s="12"/>
      <c r="T37" s="12"/>
    </row>
    <row r="38" spans="1:22" x14ac:dyDescent="0.35">
      <c r="A38" s="317"/>
      <c r="B38" s="308"/>
      <c r="C38" s="3" t="s">
        <v>355</v>
      </c>
      <c r="D38" s="3" t="s">
        <v>250</v>
      </c>
      <c r="E38" s="298"/>
      <c r="F38" s="298"/>
      <c r="G38" s="298"/>
      <c r="H38" s="298"/>
      <c r="I38" s="298"/>
      <c r="J38" s="298"/>
      <c r="K38" s="236"/>
      <c r="L38" s="236"/>
      <c r="M38" s="236"/>
      <c r="N38" s="375"/>
      <c r="R38" s="12"/>
      <c r="S38" s="12"/>
      <c r="T38" s="12"/>
    </row>
    <row r="39" spans="1:22" ht="29" x14ac:dyDescent="0.35">
      <c r="A39" s="317"/>
      <c r="B39" s="308"/>
      <c r="C39" s="3" t="s">
        <v>356</v>
      </c>
      <c r="D39" s="3" t="s">
        <v>254</v>
      </c>
      <c r="E39" s="298"/>
      <c r="F39" s="298"/>
      <c r="G39" s="298"/>
      <c r="H39" s="298"/>
      <c r="I39" s="298"/>
      <c r="J39" s="298"/>
      <c r="K39" s="236"/>
      <c r="L39" s="236"/>
      <c r="M39" s="236"/>
      <c r="N39" s="375"/>
      <c r="R39" s="12"/>
      <c r="S39" s="12"/>
      <c r="T39" s="12"/>
    </row>
    <row r="40" spans="1:22" ht="43.5" x14ac:dyDescent="0.35">
      <c r="A40" s="317"/>
      <c r="B40" s="308"/>
      <c r="C40" s="3" t="s">
        <v>357</v>
      </c>
      <c r="D40" s="3" t="s">
        <v>254</v>
      </c>
      <c r="E40" s="298"/>
      <c r="F40" s="298"/>
      <c r="G40" s="298"/>
      <c r="H40" s="298"/>
      <c r="I40" s="298"/>
      <c r="J40" s="298"/>
      <c r="K40" s="236"/>
      <c r="L40" s="236"/>
      <c r="M40" s="236"/>
      <c r="N40" s="375"/>
      <c r="R40" s="12"/>
      <c r="S40" s="12"/>
      <c r="T40" s="12"/>
    </row>
    <row r="41" spans="1:22" ht="29.5" thickBot="1" x14ac:dyDescent="0.4">
      <c r="A41" s="322"/>
      <c r="B41" s="309"/>
      <c r="C41" s="80" t="s">
        <v>358</v>
      </c>
      <c r="D41" s="80" t="s">
        <v>250</v>
      </c>
      <c r="E41" s="299"/>
      <c r="F41" s="299"/>
      <c r="G41" s="299"/>
      <c r="H41" s="299"/>
      <c r="I41" s="299"/>
      <c r="J41" s="299"/>
      <c r="K41" s="301"/>
      <c r="L41" s="301"/>
      <c r="M41" s="301"/>
      <c r="N41" s="376"/>
      <c r="R41" s="12"/>
      <c r="S41" s="12"/>
      <c r="T41" s="12"/>
    </row>
    <row r="42" spans="1:22" ht="29" x14ac:dyDescent="0.35">
      <c r="A42" s="316" t="s">
        <v>359</v>
      </c>
      <c r="B42" s="307" t="s">
        <v>121</v>
      </c>
      <c r="C42" s="79" t="s">
        <v>360</v>
      </c>
      <c r="D42" s="79" t="s">
        <v>250</v>
      </c>
      <c r="E42" s="310" t="s">
        <v>418</v>
      </c>
      <c r="F42" s="310" t="s">
        <v>441</v>
      </c>
      <c r="G42" s="310" t="s">
        <v>519</v>
      </c>
      <c r="H42" s="310" t="s">
        <v>477</v>
      </c>
      <c r="I42" s="310" t="s">
        <v>436</v>
      </c>
      <c r="J42" s="310" t="s">
        <v>157</v>
      </c>
      <c r="K42" s="319" t="s">
        <v>937</v>
      </c>
      <c r="L42" s="319" t="s">
        <v>254</v>
      </c>
      <c r="M42" s="319"/>
      <c r="N42" s="374"/>
      <c r="R42" s="12" t="str">
        <f>IF(OR(J42='Drop downs'!$G$7,J42='Drop downs'!$G$5), B42&amp;": "&amp;K42&amp;CHAR(10),"")</f>
        <v/>
      </c>
      <c r="S42" s="12" t="str">
        <f>IF(J42='Drop downs'!$G$2,B42&amp;": "&amp;K42&amp;"
"," ")</f>
        <v xml:space="preserve"> </v>
      </c>
      <c r="T42" s="12" t="str">
        <f>IF(E42='Drop downs'!$B$6,B42&amp;": "&amp;K42&amp;"","")</f>
        <v/>
      </c>
      <c r="U42" t="str">
        <f>IF(M42&gt;0,B42&amp;":"&amp;M42&amp;"
","")</f>
        <v/>
      </c>
      <c r="V42" t="str">
        <f>IF(N42&gt;0,B42&amp;":"&amp;N42&amp;"
","")</f>
        <v/>
      </c>
    </row>
    <row r="43" spans="1:22" ht="30" customHeight="1" x14ac:dyDescent="0.35">
      <c r="A43" s="317"/>
      <c r="B43" s="308"/>
      <c r="C43" s="3" t="s">
        <v>361</v>
      </c>
      <c r="D43" s="3" t="s">
        <v>250</v>
      </c>
      <c r="E43" s="298"/>
      <c r="F43" s="298"/>
      <c r="G43" s="298"/>
      <c r="H43" s="298"/>
      <c r="I43" s="298"/>
      <c r="J43" s="298"/>
      <c r="K43" s="236"/>
      <c r="L43" s="236"/>
      <c r="M43" s="236"/>
      <c r="N43" s="375"/>
      <c r="R43" s="12"/>
      <c r="S43" s="12"/>
      <c r="T43" s="12"/>
    </row>
    <row r="44" spans="1:22" x14ac:dyDescent="0.35">
      <c r="A44" s="317"/>
      <c r="B44" s="308"/>
      <c r="C44" s="3" t="s">
        <v>362</v>
      </c>
      <c r="D44" s="3" t="s">
        <v>254</v>
      </c>
      <c r="E44" s="298"/>
      <c r="F44" s="298"/>
      <c r="G44" s="298"/>
      <c r="H44" s="298"/>
      <c r="I44" s="298"/>
      <c r="J44" s="298"/>
      <c r="K44" s="236"/>
      <c r="L44" s="236"/>
      <c r="M44" s="236"/>
      <c r="N44" s="375"/>
      <c r="R44" s="12"/>
      <c r="S44" s="12"/>
      <c r="T44" s="12"/>
    </row>
    <row r="45" spans="1:22" x14ac:dyDescent="0.35">
      <c r="A45" s="317"/>
      <c r="B45" s="308"/>
      <c r="C45" s="3" t="s">
        <v>363</v>
      </c>
      <c r="D45" s="3" t="s">
        <v>254</v>
      </c>
      <c r="E45" s="298"/>
      <c r="F45" s="298"/>
      <c r="G45" s="298"/>
      <c r="H45" s="298"/>
      <c r="I45" s="298"/>
      <c r="J45" s="298"/>
      <c r="K45" s="236"/>
      <c r="L45" s="236"/>
      <c r="M45" s="236"/>
      <c r="N45" s="375"/>
      <c r="R45" s="12"/>
      <c r="S45" s="12"/>
      <c r="T45" s="12"/>
    </row>
    <row r="46" spans="1:22" ht="29.5" thickBot="1" x14ac:dyDescent="0.4">
      <c r="A46" s="322"/>
      <c r="B46" s="309"/>
      <c r="C46" s="80" t="s">
        <v>364</v>
      </c>
      <c r="D46" s="80" t="s">
        <v>254</v>
      </c>
      <c r="E46" s="299"/>
      <c r="F46" s="299"/>
      <c r="G46" s="299"/>
      <c r="H46" s="299"/>
      <c r="I46" s="299"/>
      <c r="J46" s="299"/>
      <c r="K46" s="301"/>
      <c r="L46" s="301"/>
      <c r="M46" s="301"/>
      <c r="N46" s="376"/>
      <c r="R46" s="12"/>
      <c r="S46" s="12"/>
      <c r="T46" s="12"/>
    </row>
    <row r="47" spans="1:22" ht="54" customHeight="1" x14ac:dyDescent="0.35">
      <c r="A47" s="316" t="s">
        <v>365</v>
      </c>
      <c r="B47" s="307" t="s">
        <v>122</v>
      </c>
      <c r="C47" s="79" t="s">
        <v>366</v>
      </c>
      <c r="D47" s="79" t="s">
        <v>250</v>
      </c>
      <c r="E47" s="310" t="s">
        <v>418</v>
      </c>
      <c r="F47" s="310" t="s">
        <v>441</v>
      </c>
      <c r="G47" s="310" t="s">
        <v>519</v>
      </c>
      <c r="H47" s="310" t="s">
        <v>477</v>
      </c>
      <c r="I47" s="310" t="s">
        <v>436</v>
      </c>
      <c r="J47" s="310" t="s">
        <v>164</v>
      </c>
      <c r="K47" s="319" t="s">
        <v>938</v>
      </c>
      <c r="L47" s="319" t="s">
        <v>254</v>
      </c>
      <c r="M47" s="319"/>
      <c r="N47" s="374"/>
      <c r="R47" s="12" t="str">
        <f>IF(OR(J47='Drop downs'!$G$7,J47='Drop downs'!$G$5), B47&amp;": "&amp;K47&amp;CHAR(10),"")</f>
        <v/>
      </c>
      <c r="S47" s="12" t="str">
        <f>IF(J47='Drop downs'!$G$2,B47&amp;": "&amp;K47&amp;"
"," ")</f>
        <v xml:space="preserve"> </v>
      </c>
      <c r="T47" s="12" t="str">
        <f>IF(E47='Drop downs'!$B$6,B47&amp;": "&amp;K47&amp;"","")</f>
        <v/>
      </c>
      <c r="U47" t="str">
        <f>IF(M47&gt;0,B47&amp;":"&amp;M47&amp;"
","")</f>
        <v/>
      </c>
      <c r="V47" t="str">
        <f>IF(N47&gt;0,B47&amp;":"&amp;N47&amp;"
","")</f>
        <v/>
      </c>
    </row>
    <row r="48" spans="1:22" ht="76.5" customHeight="1" thickBot="1" x14ac:dyDescent="0.4">
      <c r="A48" s="322"/>
      <c r="B48" s="309"/>
      <c r="C48" s="80" t="s">
        <v>367</v>
      </c>
      <c r="D48" s="80" t="s">
        <v>254</v>
      </c>
      <c r="E48" s="299"/>
      <c r="F48" s="299"/>
      <c r="G48" s="299"/>
      <c r="H48" s="299"/>
      <c r="I48" s="299"/>
      <c r="J48" s="299"/>
      <c r="K48" s="301"/>
      <c r="L48" s="301"/>
      <c r="M48" s="301"/>
      <c r="N48" s="376"/>
      <c r="R48" s="12"/>
      <c r="S48" s="12"/>
      <c r="T48" s="12"/>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675</v>
      </c>
      <c r="L49" s="319" t="s">
        <v>254</v>
      </c>
      <c r="M49" s="319"/>
      <c r="N49" s="374"/>
      <c r="R49" s="12" t="str">
        <f>IF(OR(J49='Drop downs'!$G$7,J49='Drop downs'!$G$5), B49&amp;": "&amp;K49&amp;CHAR(10),"")</f>
        <v/>
      </c>
      <c r="S49" s="12" t="str">
        <f>IF(J49='Drop downs'!$G$2,B49&amp;": "&amp;K49&amp;"
"," ")</f>
        <v xml:space="preserve"> </v>
      </c>
      <c r="T49" s="12" t="str">
        <f>IF(E49='Drop downs'!$B$6,B49&amp;": "&amp;K49&amp;"","")</f>
        <v/>
      </c>
      <c r="U49" t="str">
        <f>IF(M49&gt;0,B49&amp;":"&amp;M49&amp;"
","")</f>
        <v/>
      </c>
      <c r="V49" t="str">
        <f>IF(N49&gt;0,B49&amp;":"&amp;N49&amp;"
","")</f>
        <v/>
      </c>
    </row>
    <row r="50" spans="1:22" x14ac:dyDescent="0.35">
      <c r="A50" s="317"/>
      <c r="B50" s="308"/>
      <c r="C50" s="24" t="s">
        <v>370</v>
      </c>
      <c r="D50" s="24" t="s">
        <v>254</v>
      </c>
      <c r="E50" s="298"/>
      <c r="F50" s="298"/>
      <c r="G50" s="298"/>
      <c r="H50" s="298"/>
      <c r="I50" s="298"/>
      <c r="J50" s="298"/>
      <c r="K50" s="236"/>
      <c r="L50" s="236"/>
      <c r="M50" s="236"/>
      <c r="N50" s="375"/>
      <c r="R50" s="12"/>
      <c r="S50" s="12"/>
      <c r="T50" s="12"/>
    </row>
    <row r="51" spans="1:22" x14ac:dyDescent="0.35">
      <c r="A51" s="317"/>
      <c r="B51" s="308"/>
      <c r="C51" s="97" t="s">
        <v>371</v>
      </c>
      <c r="D51" s="24" t="s">
        <v>254</v>
      </c>
      <c r="E51" s="298"/>
      <c r="F51" s="298"/>
      <c r="G51" s="298"/>
      <c r="H51" s="298"/>
      <c r="I51" s="298"/>
      <c r="J51" s="298"/>
      <c r="K51" s="236"/>
      <c r="L51" s="236"/>
      <c r="M51" s="236"/>
      <c r="N51" s="375"/>
      <c r="R51" s="12"/>
      <c r="S51" s="12"/>
      <c r="T51" s="12"/>
    </row>
    <row r="52" spans="1:22" x14ac:dyDescent="0.35">
      <c r="A52" s="317"/>
      <c r="B52" s="308"/>
      <c r="C52" s="24" t="s">
        <v>372</v>
      </c>
      <c r="D52" s="24" t="s">
        <v>254</v>
      </c>
      <c r="E52" s="298"/>
      <c r="F52" s="298"/>
      <c r="G52" s="298"/>
      <c r="H52" s="298"/>
      <c r="I52" s="298"/>
      <c r="J52" s="298"/>
      <c r="K52" s="236"/>
      <c r="L52" s="236"/>
      <c r="M52" s="236"/>
      <c r="N52" s="375"/>
      <c r="R52" s="12"/>
      <c r="S52" s="12"/>
      <c r="T52" s="12"/>
    </row>
    <row r="53" spans="1:22" ht="15" thickBot="1" x14ac:dyDescent="0.4">
      <c r="A53" s="322"/>
      <c r="B53" s="309"/>
      <c r="C53" s="88" t="s">
        <v>373</v>
      </c>
      <c r="D53" s="88" t="s">
        <v>254</v>
      </c>
      <c r="E53" s="299"/>
      <c r="F53" s="299"/>
      <c r="G53" s="299"/>
      <c r="H53" s="299"/>
      <c r="I53" s="299"/>
      <c r="J53" s="299"/>
      <c r="K53" s="301"/>
      <c r="L53" s="301"/>
      <c r="M53" s="301"/>
      <c r="N53" s="376"/>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675</v>
      </c>
      <c r="L54" s="319" t="s">
        <v>254</v>
      </c>
      <c r="M54" s="319"/>
      <c r="N54" s="374"/>
      <c r="R54" s="12" t="str">
        <f>IF(OR(J54='Drop downs'!$G$7,J54='Drop downs'!$G$5), B54&amp;": "&amp;K54&amp;CHAR(10),"")</f>
        <v/>
      </c>
      <c r="S54" s="12" t="str">
        <f>IF(J54='Drop downs'!$G$2,B54&amp;": "&amp;K54&amp;"
"," ")</f>
        <v xml:space="preserve"> </v>
      </c>
      <c r="T54" s="12" t="str">
        <f>IF(E54='Drop downs'!$B$6,B54&amp;": "&amp;K54&amp;"","")</f>
        <v/>
      </c>
      <c r="U54" t="str">
        <f>IF(M54&gt;0,B54&amp;":"&amp;M54&amp;"
","")</f>
        <v/>
      </c>
      <c r="V54" t="str">
        <f>IF(N54&gt;0,B54&amp;":"&amp;N54&amp;"
","")</f>
        <v/>
      </c>
    </row>
    <row r="55" spans="1:22" ht="14.5" customHeight="1" x14ac:dyDescent="0.35">
      <c r="A55" s="317"/>
      <c r="B55" s="308"/>
      <c r="C55" s="94" t="s">
        <v>376</v>
      </c>
      <c r="D55" s="24" t="s">
        <v>254</v>
      </c>
      <c r="E55" s="298"/>
      <c r="F55" s="298"/>
      <c r="G55" s="298"/>
      <c r="H55" s="298"/>
      <c r="I55" s="298"/>
      <c r="J55" s="298"/>
      <c r="K55" s="236"/>
      <c r="L55" s="236"/>
      <c r="M55" s="236"/>
      <c r="N55" s="375"/>
      <c r="R55" s="12"/>
      <c r="S55" s="12"/>
      <c r="T55" s="12"/>
    </row>
    <row r="56" spans="1:22" ht="29.5" thickBot="1" x14ac:dyDescent="0.4">
      <c r="A56" s="322"/>
      <c r="B56" s="309"/>
      <c r="C56" s="90" t="s">
        <v>377</v>
      </c>
      <c r="D56" s="88" t="s">
        <v>254</v>
      </c>
      <c r="E56" s="299"/>
      <c r="F56" s="299"/>
      <c r="G56" s="299"/>
      <c r="H56" s="299"/>
      <c r="I56" s="299"/>
      <c r="J56" s="299"/>
      <c r="K56" s="301"/>
      <c r="L56" s="301"/>
      <c r="M56" s="301"/>
      <c r="N56" s="376"/>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675</v>
      </c>
      <c r="L57" s="319" t="s">
        <v>254</v>
      </c>
      <c r="M57" s="319"/>
      <c r="N57" s="374" t="s">
        <v>922</v>
      </c>
      <c r="R57" s="12" t="str">
        <f>IF(OR(J57='Drop downs'!$G$7,J57='Drop downs'!$G$5), B57&amp;": "&amp;K57&amp;CHAR(10),"")</f>
        <v/>
      </c>
      <c r="S57" s="12" t="str">
        <f>IF(J57='Drop downs'!$G$2,B57&amp;": "&amp;K57&amp;"
"," ")</f>
        <v xml:space="preserve"> </v>
      </c>
      <c r="T57" s="12" t="str">
        <f>IF(E57='Drop downs'!$B$6,B57&amp;": "&amp;K57&amp;"","")</f>
        <v/>
      </c>
      <c r="U57" t="str">
        <f>IF(M57&gt;0,B57&amp;":"&amp;M57&amp;"
","")</f>
        <v/>
      </c>
      <c r="V57" t="str">
        <f>IF(N57&gt;0,B57&amp;":"&amp;N57&amp;"
","")</f>
        <v xml:space="preserve">IIA10:The inclusion of a link to the Green Infrastructure chapter or reference to the need for green infrastructure provision in around student accommodation could help to create a potential positive effect for IIA10. 
</v>
      </c>
    </row>
    <row r="58" spans="1:22" x14ac:dyDescent="0.35">
      <c r="A58" s="317"/>
      <c r="B58" s="308"/>
      <c r="C58" s="24" t="s">
        <v>380</v>
      </c>
      <c r="D58" s="24" t="s">
        <v>254</v>
      </c>
      <c r="E58" s="298"/>
      <c r="F58" s="298"/>
      <c r="G58" s="298"/>
      <c r="H58" s="298"/>
      <c r="I58" s="298"/>
      <c r="J58" s="298"/>
      <c r="K58" s="236"/>
      <c r="L58" s="236"/>
      <c r="M58" s="236"/>
      <c r="N58" s="375"/>
      <c r="R58" s="12"/>
      <c r="S58" s="12"/>
      <c r="T58" s="12"/>
    </row>
    <row r="59" spans="1:22" x14ac:dyDescent="0.35">
      <c r="A59" s="317"/>
      <c r="B59" s="308"/>
      <c r="C59" s="24" t="s">
        <v>381</v>
      </c>
      <c r="D59" s="24" t="s">
        <v>254</v>
      </c>
      <c r="E59" s="298"/>
      <c r="F59" s="298"/>
      <c r="G59" s="298"/>
      <c r="H59" s="298"/>
      <c r="I59" s="298"/>
      <c r="J59" s="298"/>
      <c r="K59" s="236"/>
      <c r="L59" s="236"/>
      <c r="M59" s="236"/>
      <c r="N59" s="375"/>
      <c r="R59" s="12"/>
      <c r="S59" s="12"/>
      <c r="T59" s="12"/>
    </row>
    <row r="60" spans="1:22" x14ac:dyDescent="0.35">
      <c r="A60" s="317"/>
      <c r="B60" s="308"/>
      <c r="C60" s="24" t="s">
        <v>382</v>
      </c>
      <c r="D60" s="24" t="s">
        <v>254</v>
      </c>
      <c r="E60" s="298"/>
      <c r="F60" s="298"/>
      <c r="G60" s="298"/>
      <c r="H60" s="298"/>
      <c r="I60" s="298"/>
      <c r="J60" s="298"/>
      <c r="K60" s="236"/>
      <c r="L60" s="236"/>
      <c r="M60" s="236"/>
      <c r="N60" s="375"/>
      <c r="R60" s="12"/>
      <c r="S60" s="12"/>
      <c r="T60" s="12"/>
    </row>
    <row r="61" spans="1:22" x14ac:dyDescent="0.35">
      <c r="A61" s="317"/>
      <c r="B61" s="308"/>
      <c r="C61" s="24" t="s">
        <v>383</v>
      </c>
      <c r="D61" s="24" t="s">
        <v>254</v>
      </c>
      <c r="E61" s="298"/>
      <c r="F61" s="298"/>
      <c r="G61" s="298"/>
      <c r="H61" s="298"/>
      <c r="I61" s="298"/>
      <c r="J61" s="298"/>
      <c r="K61" s="236"/>
      <c r="L61" s="236"/>
      <c r="M61" s="236"/>
      <c r="N61" s="375"/>
      <c r="R61" s="12"/>
      <c r="S61" s="12"/>
      <c r="T61" s="12"/>
    </row>
    <row r="62" spans="1:22" x14ac:dyDescent="0.35">
      <c r="A62" s="317"/>
      <c r="B62" s="308"/>
      <c r="C62" s="24" t="s">
        <v>384</v>
      </c>
      <c r="D62" s="24" t="s">
        <v>254</v>
      </c>
      <c r="E62" s="298"/>
      <c r="F62" s="298"/>
      <c r="G62" s="298"/>
      <c r="H62" s="298"/>
      <c r="I62" s="298"/>
      <c r="J62" s="298"/>
      <c r="K62" s="236"/>
      <c r="L62" s="236"/>
      <c r="M62" s="236"/>
      <c r="N62" s="375"/>
      <c r="R62" s="12"/>
      <c r="S62" s="12"/>
      <c r="T62" s="12"/>
    </row>
    <row r="63" spans="1:22" ht="29" x14ac:dyDescent="0.35">
      <c r="A63" s="317"/>
      <c r="B63" s="308"/>
      <c r="C63" s="24" t="s">
        <v>385</v>
      </c>
      <c r="D63" s="24" t="s">
        <v>254</v>
      </c>
      <c r="E63" s="298"/>
      <c r="F63" s="298"/>
      <c r="G63" s="298"/>
      <c r="H63" s="298"/>
      <c r="I63" s="298"/>
      <c r="J63" s="298"/>
      <c r="K63" s="236"/>
      <c r="L63" s="236"/>
      <c r="M63" s="236"/>
      <c r="N63" s="375"/>
      <c r="R63" s="12"/>
      <c r="S63" s="12"/>
      <c r="T63" s="12"/>
    </row>
    <row r="64" spans="1:22" ht="15" thickBot="1" x14ac:dyDescent="0.4">
      <c r="A64" s="322"/>
      <c r="B64" s="309"/>
      <c r="C64" s="88" t="s">
        <v>386</v>
      </c>
      <c r="D64" s="88" t="s">
        <v>254</v>
      </c>
      <c r="E64" s="299"/>
      <c r="F64" s="299"/>
      <c r="G64" s="299"/>
      <c r="H64" s="299"/>
      <c r="I64" s="299"/>
      <c r="J64" s="299"/>
      <c r="K64" s="301"/>
      <c r="L64" s="301"/>
      <c r="M64" s="301"/>
      <c r="N64" s="376"/>
      <c r="R64" s="12"/>
      <c r="S64" s="12"/>
      <c r="T64" s="12"/>
    </row>
    <row r="65" spans="1:22" x14ac:dyDescent="0.35">
      <c r="A65" s="316" t="s">
        <v>387</v>
      </c>
      <c r="B65" s="307" t="s">
        <v>126</v>
      </c>
      <c r="C65" s="85" t="s">
        <v>452</v>
      </c>
      <c r="D65" s="86" t="s">
        <v>254</v>
      </c>
      <c r="E65" s="310" t="s">
        <v>101</v>
      </c>
      <c r="F65" s="310" t="s">
        <v>101</v>
      </c>
      <c r="G65" s="310" t="s">
        <v>101</v>
      </c>
      <c r="H65" s="310" t="s">
        <v>101</v>
      </c>
      <c r="I65" s="310" t="s">
        <v>101</v>
      </c>
      <c r="J65" s="310" t="s">
        <v>159</v>
      </c>
      <c r="K65" s="319" t="s">
        <v>675</v>
      </c>
      <c r="L65" s="319" t="s">
        <v>254</v>
      </c>
      <c r="M65" s="319"/>
      <c r="N65" s="374"/>
      <c r="R65" s="12" t="str">
        <f>IF(OR(J65='Drop downs'!$G$7,J65='Drop downs'!$G$5), B65&amp;": "&amp;K65&amp;CHAR(10),"")</f>
        <v/>
      </c>
      <c r="S65" s="12" t="str">
        <f>IF(J65='Drop downs'!$G$2,B65&amp;": "&amp;K65&amp;"
"," ")</f>
        <v xml:space="preserve"> </v>
      </c>
      <c r="T65" s="12" t="str">
        <f>IF(E65='Drop downs'!$B$6,B65&amp;": "&amp;K65&amp;"","")</f>
        <v/>
      </c>
      <c r="U65" t="str">
        <f>IF(M65&gt;0,B65&amp;":"&amp;M65&amp;"
","")</f>
        <v/>
      </c>
      <c r="V65" t="str">
        <f>IF(N65&gt;0,B65&amp;":"&amp;N65&amp;"
","")</f>
        <v/>
      </c>
    </row>
    <row r="66" spans="1:22" x14ac:dyDescent="0.35">
      <c r="A66" s="317"/>
      <c r="B66" s="308"/>
      <c r="C66" s="83" t="s">
        <v>389</v>
      </c>
      <c r="D66" s="24" t="s">
        <v>254</v>
      </c>
      <c r="E66" s="298"/>
      <c r="F66" s="298"/>
      <c r="G66" s="298"/>
      <c r="H66" s="298"/>
      <c r="I66" s="298"/>
      <c r="J66" s="298"/>
      <c r="K66" s="236"/>
      <c r="L66" s="236"/>
      <c r="M66" s="236"/>
      <c r="N66" s="375"/>
      <c r="R66" s="12"/>
      <c r="S66" s="12"/>
      <c r="T66" s="12"/>
    </row>
    <row r="67" spans="1:22" ht="29" x14ac:dyDescent="0.35">
      <c r="A67" s="317"/>
      <c r="B67" s="308"/>
      <c r="C67" s="83" t="s">
        <v>390</v>
      </c>
      <c r="D67" s="24" t="s">
        <v>254</v>
      </c>
      <c r="E67" s="298"/>
      <c r="F67" s="298"/>
      <c r="G67" s="298"/>
      <c r="H67" s="298"/>
      <c r="I67" s="298"/>
      <c r="J67" s="298"/>
      <c r="K67" s="236"/>
      <c r="L67" s="236"/>
      <c r="M67" s="236"/>
      <c r="N67" s="375"/>
      <c r="R67" s="12"/>
      <c r="S67" s="12"/>
      <c r="T67" s="12"/>
    </row>
    <row r="68" spans="1:22" x14ac:dyDescent="0.35">
      <c r="A68" s="317"/>
      <c r="B68" s="308"/>
      <c r="C68" s="83" t="s">
        <v>391</v>
      </c>
      <c r="D68" s="24" t="s">
        <v>254</v>
      </c>
      <c r="E68" s="298"/>
      <c r="F68" s="298"/>
      <c r="G68" s="298"/>
      <c r="H68" s="298"/>
      <c r="I68" s="298"/>
      <c r="J68" s="298"/>
      <c r="K68" s="236"/>
      <c r="L68" s="236"/>
      <c r="M68" s="236"/>
      <c r="N68" s="375"/>
      <c r="R68" s="12"/>
      <c r="S68" s="12"/>
      <c r="T68" s="12"/>
    </row>
    <row r="69" spans="1:22" x14ac:dyDescent="0.35">
      <c r="A69" s="317"/>
      <c r="B69" s="308"/>
      <c r="C69" s="83" t="s">
        <v>454</v>
      </c>
      <c r="D69" s="24" t="s">
        <v>254</v>
      </c>
      <c r="E69" s="298"/>
      <c r="F69" s="298"/>
      <c r="G69" s="298"/>
      <c r="H69" s="298"/>
      <c r="I69" s="298"/>
      <c r="J69" s="298"/>
      <c r="K69" s="236"/>
      <c r="L69" s="236"/>
      <c r="M69" s="236"/>
      <c r="N69" s="375"/>
      <c r="R69" s="12"/>
      <c r="S69" s="12"/>
      <c r="T69" s="12"/>
    </row>
    <row r="70" spans="1:22" x14ac:dyDescent="0.35">
      <c r="A70" s="317"/>
      <c r="B70" s="308"/>
      <c r="C70" s="83" t="s">
        <v>393</v>
      </c>
      <c r="D70" s="24" t="s">
        <v>254</v>
      </c>
      <c r="E70" s="298"/>
      <c r="F70" s="298"/>
      <c r="G70" s="298"/>
      <c r="H70" s="298"/>
      <c r="I70" s="298"/>
      <c r="J70" s="298"/>
      <c r="K70" s="236"/>
      <c r="L70" s="236"/>
      <c r="M70" s="236"/>
      <c r="N70" s="375"/>
      <c r="R70" s="12"/>
      <c r="S70" s="12"/>
      <c r="T70" s="12"/>
    </row>
    <row r="71" spans="1:22" ht="15" thickBot="1" x14ac:dyDescent="0.4">
      <c r="A71" s="322"/>
      <c r="B71" s="309"/>
      <c r="C71" s="93" t="s">
        <v>394</v>
      </c>
      <c r="D71" s="88" t="s">
        <v>254</v>
      </c>
      <c r="E71" s="299"/>
      <c r="F71" s="299"/>
      <c r="G71" s="299"/>
      <c r="H71" s="299"/>
      <c r="I71" s="299"/>
      <c r="J71" s="299"/>
      <c r="K71" s="301"/>
      <c r="L71" s="301"/>
      <c r="M71" s="301"/>
      <c r="N71" s="376"/>
      <c r="R71" s="12"/>
      <c r="S71" s="12"/>
      <c r="T71" s="12"/>
    </row>
    <row r="72" spans="1:22" x14ac:dyDescent="0.35">
      <c r="A72" s="316" t="s">
        <v>395</v>
      </c>
      <c r="B72" s="307" t="s">
        <v>127</v>
      </c>
      <c r="C72" s="85" t="s">
        <v>396</v>
      </c>
      <c r="D72" s="86" t="s">
        <v>254</v>
      </c>
      <c r="E72" s="310" t="s">
        <v>101</v>
      </c>
      <c r="F72" s="310" t="s">
        <v>101</v>
      </c>
      <c r="G72" s="310" t="s">
        <v>101</v>
      </c>
      <c r="H72" s="310" t="s">
        <v>101</v>
      </c>
      <c r="I72" s="310" t="s">
        <v>101</v>
      </c>
      <c r="J72" s="310" t="s">
        <v>159</v>
      </c>
      <c r="K72" s="311" t="s">
        <v>675</v>
      </c>
      <c r="L72" s="319" t="s">
        <v>254</v>
      </c>
      <c r="M72" s="319"/>
      <c r="N72" s="374"/>
      <c r="R72" s="12" t="str">
        <f>IF(OR(J72='Drop downs'!$G$7,J72='Drop downs'!$G$5), B72&amp;": "&amp;K72&amp;CHAR(10),"")</f>
        <v/>
      </c>
      <c r="S72" s="12" t="str">
        <f>IF(J72='Drop downs'!$G$2,B72&amp;": "&amp;K72&amp;"
"," ")</f>
        <v xml:space="preserve"> </v>
      </c>
      <c r="T72" s="12" t="str">
        <f>IF(E72='Drop downs'!$B$6,B72&amp;": "&amp;K72&amp;"","")</f>
        <v/>
      </c>
      <c r="U72" t="str">
        <f>IF(M72&gt;0,B72&amp;":"&amp;M72&amp;"
","")</f>
        <v/>
      </c>
      <c r="V72" t="str">
        <f>IF(N72&gt;0,B72&amp;":"&amp;N72&amp;"
","")</f>
        <v/>
      </c>
    </row>
    <row r="73" spans="1:22" x14ac:dyDescent="0.35">
      <c r="A73" s="317"/>
      <c r="B73" s="308"/>
      <c r="C73" s="83" t="s">
        <v>397</v>
      </c>
      <c r="D73" s="24" t="s">
        <v>254</v>
      </c>
      <c r="E73" s="298"/>
      <c r="F73" s="298"/>
      <c r="G73" s="298"/>
      <c r="H73" s="298"/>
      <c r="I73" s="298"/>
      <c r="J73" s="298"/>
      <c r="K73" s="312"/>
      <c r="L73" s="236"/>
      <c r="M73" s="236"/>
      <c r="N73" s="375"/>
      <c r="R73" s="12"/>
      <c r="S73" s="12"/>
      <c r="T73" s="12"/>
    </row>
    <row r="74" spans="1:22" ht="32.25" customHeight="1" x14ac:dyDescent="0.35">
      <c r="A74" s="317"/>
      <c r="B74" s="308"/>
      <c r="C74" s="83" t="s">
        <v>398</v>
      </c>
      <c r="D74" s="24" t="s">
        <v>254</v>
      </c>
      <c r="E74" s="298"/>
      <c r="F74" s="298"/>
      <c r="G74" s="298"/>
      <c r="H74" s="298"/>
      <c r="I74" s="298"/>
      <c r="J74" s="298"/>
      <c r="K74" s="312"/>
      <c r="L74" s="236"/>
      <c r="M74" s="236"/>
      <c r="N74" s="375"/>
      <c r="R74" s="12"/>
      <c r="S74" s="12"/>
      <c r="T74" s="12"/>
    </row>
    <row r="75" spans="1:22" x14ac:dyDescent="0.35">
      <c r="A75" s="317"/>
      <c r="B75" s="308"/>
      <c r="C75" s="83" t="s">
        <v>399</v>
      </c>
      <c r="D75" s="24" t="s">
        <v>254</v>
      </c>
      <c r="E75" s="298"/>
      <c r="F75" s="298"/>
      <c r="G75" s="298"/>
      <c r="H75" s="298"/>
      <c r="I75" s="298"/>
      <c r="J75" s="298"/>
      <c r="K75" s="312"/>
      <c r="L75" s="236"/>
      <c r="M75" s="236"/>
      <c r="N75" s="375"/>
      <c r="R75" s="12"/>
      <c r="S75" s="12"/>
      <c r="T75" s="12"/>
    </row>
    <row r="76" spans="1:22" ht="26.5" customHeight="1" thickBot="1" x14ac:dyDescent="0.4">
      <c r="A76" s="322"/>
      <c r="B76" s="309"/>
      <c r="C76" s="87" t="s">
        <v>400</v>
      </c>
      <c r="D76" s="88" t="s">
        <v>254</v>
      </c>
      <c r="E76" s="299"/>
      <c r="F76" s="299"/>
      <c r="G76" s="299"/>
      <c r="H76" s="299"/>
      <c r="I76" s="299"/>
      <c r="J76" s="299"/>
      <c r="K76" s="313"/>
      <c r="L76" s="301"/>
      <c r="M76" s="301"/>
      <c r="N76" s="376"/>
      <c r="R76" s="12"/>
      <c r="S76" s="12"/>
      <c r="T76" s="12"/>
    </row>
    <row r="77" spans="1:22" x14ac:dyDescent="0.35">
      <c r="A77" s="323" t="s">
        <v>401</v>
      </c>
      <c r="B77" s="307" t="s">
        <v>128</v>
      </c>
      <c r="C77" s="85" t="s">
        <v>402</v>
      </c>
      <c r="D77" s="79" t="s">
        <v>254</v>
      </c>
      <c r="E77" s="310" t="s">
        <v>101</v>
      </c>
      <c r="F77" s="310" t="s">
        <v>101</v>
      </c>
      <c r="G77" s="310" t="s">
        <v>101</v>
      </c>
      <c r="H77" s="310" t="s">
        <v>101</v>
      </c>
      <c r="I77" s="310" t="s">
        <v>101</v>
      </c>
      <c r="J77" s="310" t="s">
        <v>159</v>
      </c>
      <c r="K77" s="319" t="s">
        <v>675</v>
      </c>
      <c r="L77" s="319" t="s">
        <v>254</v>
      </c>
      <c r="M77" s="319"/>
      <c r="N77" s="374"/>
      <c r="R77" s="12" t="str">
        <f>IF(OR(J77='Drop downs'!$G$7,J77='Drop downs'!$G$5), B77&amp;": "&amp;K77&amp;CHAR(10),"")</f>
        <v/>
      </c>
      <c r="S77" s="12" t="str">
        <f>IF(J77='Drop downs'!$G$2,B77&amp;": "&amp;K77&amp;"
"," ")</f>
        <v xml:space="preserve"> </v>
      </c>
      <c r="T77" s="12" t="str">
        <f>IF(E77='Drop downs'!$B$6,B77&amp;": "&amp;K77&amp;"","")</f>
        <v/>
      </c>
      <c r="U77" t="str">
        <f>IF(M77&gt;0,B77&amp;":"&amp;M77&amp;"
","")</f>
        <v/>
      </c>
      <c r="V77" t="str">
        <f>IF(N77&gt;0,B77&amp;":"&amp;N77&amp;"
","")</f>
        <v/>
      </c>
    </row>
    <row r="78" spans="1:22" x14ac:dyDescent="0.35">
      <c r="A78" s="305"/>
      <c r="B78" s="308"/>
      <c r="C78" s="83" t="s">
        <v>403</v>
      </c>
      <c r="D78" s="3" t="s">
        <v>254</v>
      </c>
      <c r="E78" s="298"/>
      <c r="F78" s="298"/>
      <c r="G78" s="298"/>
      <c r="H78" s="298"/>
      <c r="I78" s="298"/>
      <c r="J78" s="298"/>
      <c r="K78" s="236"/>
      <c r="L78" s="236"/>
      <c r="M78" s="236"/>
      <c r="N78" s="375"/>
      <c r="R78" s="12"/>
      <c r="S78" s="12"/>
      <c r="T78" s="12"/>
    </row>
    <row r="79" spans="1:22" x14ac:dyDescent="0.35">
      <c r="A79" s="305"/>
      <c r="B79" s="308"/>
      <c r="C79" s="83" t="s">
        <v>404</v>
      </c>
      <c r="D79" s="3" t="s">
        <v>254</v>
      </c>
      <c r="E79" s="298"/>
      <c r="F79" s="298"/>
      <c r="G79" s="298"/>
      <c r="H79" s="298"/>
      <c r="I79" s="298"/>
      <c r="J79" s="298"/>
      <c r="K79" s="236"/>
      <c r="L79" s="236"/>
      <c r="M79" s="236"/>
      <c r="N79" s="375"/>
      <c r="R79" s="12"/>
      <c r="S79" s="12"/>
      <c r="T79" s="12"/>
    </row>
    <row r="80" spans="1:22" x14ac:dyDescent="0.35">
      <c r="A80" s="305"/>
      <c r="B80" s="308"/>
      <c r="C80" s="84" t="s">
        <v>405</v>
      </c>
      <c r="D80" s="3" t="s">
        <v>254</v>
      </c>
      <c r="E80" s="298"/>
      <c r="F80" s="298"/>
      <c r="G80" s="298"/>
      <c r="H80" s="298"/>
      <c r="I80" s="298"/>
      <c r="J80" s="298"/>
      <c r="K80" s="236"/>
      <c r="L80" s="236"/>
      <c r="M80" s="236"/>
      <c r="N80" s="375"/>
      <c r="R80" s="12"/>
      <c r="S80" s="12"/>
      <c r="T80" s="12"/>
    </row>
    <row r="81" spans="1:22" ht="29" x14ac:dyDescent="0.35">
      <c r="A81" s="305"/>
      <c r="B81" s="308"/>
      <c r="C81" s="84" t="s">
        <v>406</v>
      </c>
      <c r="D81" s="3" t="s">
        <v>254</v>
      </c>
      <c r="E81" s="298"/>
      <c r="F81" s="298"/>
      <c r="G81" s="298"/>
      <c r="H81" s="298"/>
      <c r="I81" s="298"/>
      <c r="J81" s="298"/>
      <c r="K81" s="236"/>
      <c r="L81" s="236"/>
      <c r="M81" s="236"/>
      <c r="N81" s="375"/>
      <c r="R81" s="12"/>
      <c r="S81" s="12"/>
      <c r="T81" s="12"/>
    </row>
    <row r="82" spans="1:22" ht="29" x14ac:dyDescent="0.35">
      <c r="A82" s="305"/>
      <c r="B82" s="308"/>
      <c r="C82" s="84" t="s">
        <v>407</v>
      </c>
      <c r="D82" s="3" t="s">
        <v>254</v>
      </c>
      <c r="E82" s="298"/>
      <c r="F82" s="298"/>
      <c r="G82" s="298"/>
      <c r="H82" s="298"/>
      <c r="I82" s="298"/>
      <c r="J82" s="298"/>
      <c r="K82" s="236"/>
      <c r="L82" s="236"/>
      <c r="M82" s="236"/>
      <c r="N82" s="375"/>
      <c r="R82" s="12"/>
      <c r="S82" s="12"/>
      <c r="T82" s="12"/>
    </row>
    <row r="83" spans="1:22" ht="15" thickBot="1" x14ac:dyDescent="0.4">
      <c r="A83" s="306"/>
      <c r="B83" s="309"/>
      <c r="C83" s="90" t="s">
        <v>408</v>
      </c>
      <c r="D83" s="80" t="s">
        <v>254</v>
      </c>
      <c r="E83" s="299"/>
      <c r="F83" s="299"/>
      <c r="G83" s="299"/>
      <c r="H83" s="299"/>
      <c r="I83" s="299"/>
      <c r="J83" s="299"/>
      <c r="K83" s="301"/>
      <c r="L83" s="301"/>
      <c r="M83" s="301"/>
      <c r="N83" s="376"/>
      <c r="R83" s="12"/>
      <c r="S83" s="12"/>
      <c r="T83" s="12"/>
    </row>
    <row r="84" spans="1:22" ht="30" customHeight="1" x14ac:dyDescent="0.35">
      <c r="A84" s="323" t="s">
        <v>409</v>
      </c>
      <c r="B84" s="307" t="s">
        <v>129</v>
      </c>
      <c r="C84" s="99" t="s">
        <v>410</v>
      </c>
      <c r="D84" s="79" t="s">
        <v>250</v>
      </c>
      <c r="E84" s="310" t="s">
        <v>101</v>
      </c>
      <c r="F84" s="310" t="s">
        <v>101</v>
      </c>
      <c r="G84" s="310" t="s">
        <v>101</v>
      </c>
      <c r="H84" s="310" t="s">
        <v>101</v>
      </c>
      <c r="I84" s="310" t="s">
        <v>101</v>
      </c>
      <c r="J84" s="310" t="s">
        <v>159</v>
      </c>
      <c r="K84" s="319" t="s">
        <v>675</v>
      </c>
      <c r="L84" s="319" t="s">
        <v>254</v>
      </c>
      <c r="M84" s="319"/>
      <c r="N84" s="374"/>
      <c r="R84" s="12" t="str">
        <f>IF(OR(J84='Drop downs'!$G$7,J84='Drop downs'!$G$5), B84&amp;": "&amp;K84&amp;CHAR(10),"")</f>
        <v/>
      </c>
      <c r="S84" s="12" t="str">
        <f>IF(J84='Drop downs'!$G$2,B84&amp;": "&amp;K84&amp;"
"," ")</f>
        <v xml:space="preserve"> </v>
      </c>
      <c r="T84" s="12" t="str">
        <f>IF(E84='Drop downs'!$B$6,B84&amp;": "&amp;K84&amp;"","")</f>
        <v/>
      </c>
      <c r="U84" t="str">
        <f>IF(M84&gt;0,B84&amp;":"&amp;M84&amp;"
","")</f>
        <v/>
      </c>
      <c r="V84" t="str">
        <f>IF(N84&gt;0,B84&amp;":"&amp;N84&amp;"
","")</f>
        <v/>
      </c>
    </row>
    <row r="85" spans="1:22" ht="24" customHeight="1" x14ac:dyDescent="0.35">
      <c r="A85" s="305"/>
      <c r="B85" s="308"/>
      <c r="C85" s="84" t="s">
        <v>411</v>
      </c>
      <c r="D85" s="3" t="s">
        <v>250</v>
      </c>
      <c r="E85" s="298"/>
      <c r="F85" s="298"/>
      <c r="G85" s="298"/>
      <c r="H85" s="298"/>
      <c r="I85" s="298"/>
      <c r="J85" s="298"/>
      <c r="K85" s="236"/>
      <c r="L85" s="236"/>
      <c r="M85" s="236"/>
      <c r="N85" s="375"/>
      <c r="R85" s="12"/>
      <c r="S85" s="12"/>
      <c r="T85" s="12"/>
    </row>
    <row r="86" spans="1:22" ht="27.75" customHeight="1" x14ac:dyDescent="0.35">
      <c r="A86" s="305"/>
      <c r="B86" s="308"/>
      <c r="C86" s="84" t="s">
        <v>412</v>
      </c>
      <c r="D86" s="3" t="s">
        <v>250</v>
      </c>
      <c r="E86" s="298"/>
      <c r="F86" s="298"/>
      <c r="G86" s="298"/>
      <c r="H86" s="298"/>
      <c r="I86" s="298"/>
      <c r="J86" s="298"/>
      <c r="K86" s="236"/>
      <c r="L86" s="236"/>
      <c r="M86" s="236"/>
      <c r="N86" s="375"/>
      <c r="R86" s="12"/>
      <c r="S86" s="12"/>
      <c r="T86" s="12"/>
    </row>
    <row r="87" spans="1:22" ht="27" customHeight="1" thickBot="1" x14ac:dyDescent="0.4">
      <c r="A87" s="306"/>
      <c r="B87" s="309"/>
      <c r="C87" s="87" t="s">
        <v>413</v>
      </c>
      <c r="D87" s="80" t="s">
        <v>254</v>
      </c>
      <c r="E87" s="299"/>
      <c r="F87" s="299"/>
      <c r="G87" s="299"/>
      <c r="H87" s="299"/>
      <c r="I87" s="299"/>
      <c r="J87" s="299"/>
      <c r="K87" s="301"/>
      <c r="L87" s="301"/>
      <c r="M87" s="301"/>
      <c r="N87" s="376"/>
      <c r="R87" s="12"/>
      <c r="S87" s="12"/>
      <c r="T87" s="12"/>
    </row>
    <row r="88" spans="1:22" ht="15" thickBot="1" x14ac:dyDescent="0.4"/>
    <row r="89" spans="1:22" ht="14.5" customHeight="1"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88" t="str">
        <f>R8&amp;R18&amp;R20&amp;R28&amp;R36&amp;R42&amp;R47&amp;R48&amp;R49&amp;R54&amp;R57&amp;R65&amp;R72&amp;R77&amp;R84&amp;R87</f>
        <v/>
      </c>
      <c r="B90" s="389"/>
      <c r="C90" s="389"/>
      <c r="D90" s="389"/>
      <c r="E90" s="389"/>
      <c r="F90" s="389"/>
      <c r="G90" s="389"/>
      <c r="H90" s="389"/>
      <c r="I90" s="389"/>
      <c r="J90" s="389"/>
      <c r="K90" s="389"/>
      <c r="L90" s="389"/>
      <c r="M90" s="389"/>
      <c r="N90" s="39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88" t="str">
        <f>S8&amp;S18&amp;S20&amp;S28&amp;S36&amp;S42&amp;S47&amp;S48&amp;S49&amp;S54&amp;S57&amp;S65&amp;S72&amp;S77&amp;S84&amp;S87</f>
        <v xml:space="preserve">              </v>
      </c>
      <c r="B92" s="389"/>
      <c r="C92" s="389"/>
      <c r="D92" s="389"/>
      <c r="E92" s="389"/>
      <c r="F92" s="389"/>
      <c r="G92" s="389"/>
      <c r="H92" s="389"/>
      <c r="I92" s="389"/>
      <c r="J92" s="389"/>
      <c r="K92" s="389"/>
      <c r="L92" s="389"/>
      <c r="M92" s="389"/>
      <c r="N92" s="390"/>
    </row>
    <row r="93" spans="1:22" ht="14.5" customHeight="1" x14ac:dyDescent="0.35">
      <c r="A93" s="295" t="s">
        <v>61</v>
      </c>
      <c r="B93" s="296"/>
      <c r="C93" s="296"/>
      <c r="D93" s="296"/>
      <c r="E93" s="296"/>
      <c r="F93" s="296"/>
      <c r="G93" s="296"/>
      <c r="H93" s="296"/>
      <c r="I93" s="296"/>
      <c r="J93" s="296"/>
      <c r="K93" s="296"/>
      <c r="L93" s="296"/>
      <c r="M93" s="296"/>
      <c r="N93" s="297"/>
    </row>
    <row r="94" spans="1:22" ht="150" customHeight="1" x14ac:dyDescent="0.35">
      <c r="A94" s="391"/>
      <c r="B94" s="392"/>
      <c r="C94" s="392"/>
      <c r="D94" s="392"/>
      <c r="E94" s="392"/>
      <c r="F94" s="392"/>
      <c r="G94" s="392"/>
      <c r="H94" s="392"/>
      <c r="I94" s="392"/>
      <c r="J94" s="392"/>
      <c r="K94" s="392"/>
      <c r="L94" s="392"/>
      <c r="M94" s="392"/>
      <c r="N94" s="393"/>
    </row>
    <row r="95" spans="1:22" x14ac:dyDescent="0.35">
      <c r="A95" s="295" t="s">
        <v>46</v>
      </c>
      <c r="B95" s="296"/>
      <c r="C95" s="296"/>
      <c r="D95" s="296"/>
      <c r="E95" s="296"/>
      <c r="F95" s="296"/>
      <c r="G95" s="296"/>
      <c r="H95" s="296"/>
      <c r="I95" s="296"/>
      <c r="J95" s="296"/>
      <c r="K95" s="296"/>
      <c r="L95" s="296"/>
      <c r="M95" s="296"/>
      <c r="N95" s="297"/>
    </row>
    <row r="96" spans="1:22" ht="101.5" customHeight="1" thickBot="1" x14ac:dyDescent="0.4">
      <c r="A96" s="385" t="str">
        <f>U8&amp;U18&amp;U20&amp;U28&amp;U36&amp;U42&amp;U47&amp;U49&amp;U54&amp;U57&amp;U65&amp;U72&amp;U77&amp;U84</f>
        <v/>
      </c>
      <c r="B96" s="386"/>
      <c r="C96" s="386"/>
      <c r="D96" s="386"/>
      <c r="E96" s="386"/>
      <c r="F96" s="386"/>
      <c r="G96" s="386"/>
      <c r="H96" s="386"/>
      <c r="I96" s="386"/>
      <c r="J96" s="386"/>
      <c r="K96" s="386"/>
      <c r="L96" s="386"/>
      <c r="M96" s="386"/>
      <c r="N96" s="387"/>
    </row>
    <row r="97" spans="1:14" x14ac:dyDescent="0.35">
      <c r="A97" s="295" t="s">
        <v>320</v>
      </c>
      <c r="B97" s="296"/>
      <c r="C97" s="296"/>
      <c r="D97" s="296"/>
      <c r="E97" s="296"/>
      <c r="F97" s="296"/>
      <c r="G97" s="296"/>
      <c r="H97" s="296"/>
      <c r="I97" s="296"/>
      <c r="J97" s="296"/>
      <c r="K97" s="296"/>
      <c r="L97" s="296"/>
      <c r="M97" s="296"/>
      <c r="N97" s="297"/>
    </row>
    <row r="98" spans="1:14" ht="116.5" customHeight="1" thickBot="1" x14ac:dyDescent="0.4">
      <c r="A98" s="385" t="str">
        <f>V8&amp;V18&amp;V20&amp;V28&amp;V36&amp;V42&amp;V47&amp;V49&amp;V54&amp;V57&amp;V65&amp;V72&amp;V77&amp;V84</f>
        <v xml:space="preserve">IIA10:The inclusion of a link to the Green Infrastructure chapter or reference to the need for green infrastructure provision in around student accommodation could help to create a potential positive effect for IIA10. 
</v>
      </c>
      <c r="B98" s="386"/>
      <c r="C98" s="386"/>
      <c r="D98" s="386"/>
      <c r="E98" s="386"/>
      <c r="F98" s="386"/>
      <c r="G98" s="386"/>
      <c r="H98" s="386"/>
      <c r="I98" s="386"/>
      <c r="J98" s="386"/>
      <c r="K98" s="386"/>
      <c r="L98" s="386"/>
      <c r="M98" s="386"/>
      <c r="N98" s="387"/>
    </row>
  </sheetData>
  <sheetProtection algorithmName="SHA-512" hashValue="FXijQwWO/LUKee+v8LzI3pqi+HlTdSSlkObDOTdiOT0OS+V/8WKeQhHJairMaa8YYDEGUyfvLYFuBevKH/U5Gw==" saltValue="jIoPOxYnq0HRX1TILOdJPg==" spinCount="100000" sheet="1" objects="1" scenarios="1"/>
  <autoFilter ref="A7:M87" xr:uid="{D2C47CAF-421C-4D58-AA7A-22430CCF83D7}"/>
  <mergeCells count="184">
    <mergeCell ref="A95:N95"/>
    <mergeCell ref="A96:N96"/>
    <mergeCell ref="A97:N97"/>
    <mergeCell ref="A98:N98"/>
    <mergeCell ref="A89:N89"/>
    <mergeCell ref="A90:N90"/>
    <mergeCell ref="A91:N91"/>
    <mergeCell ref="A92:N92"/>
    <mergeCell ref="A93:N93"/>
    <mergeCell ref="A94:N94"/>
    <mergeCell ref="I84:I87"/>
    <mergeCell ref="J84:J87"/>
    <mergeCell ref="K84:K87"/>
    <mergeCell ref="L84:L87"/>
    <mergeCell ref="M84:M87"/>
    <mergeCell ref="N84:N87"/>
    <mergeCell ref="A84:A87"/>
    <mergeCell ref="B84:B87"/>
    <mergeCell ref="E84:E87"/>
    <mergeCell ref="F84:F87"/>
    <mergeCell ref="G84:G87"/>
    <mergeCell ref="H84:H87"/>
    <mergeCell ref="I77:I83"/>
    <mergeCell ref="J77:J83"/>
    <mergeCell ref="K77:K83"/>
    <mergeCell ref="L77:L83"/>
    <mergeCell ref="M77:M83"/>
    <mergeCell ref="N77:N83"/>
    <mergeCell ref="A77:A83"/>
    <mergeCell ref="B77:B83"/>
    <mergeCell ref="E77:E83"/>
    <mergeCell ref="F77:F83"/>
    <mergeCell ref="G77:G83"/>
    <mergeCell ref="H77:H83"/>
    <mergeCell ref="I72:I76"/>
    <mergeCell ref="J72:J76"/>
    <mergeCell ref="K72:K76"/>
    <mergeCell ref="L72:L76"/>
    <mergeCell ref="M72:M76"/>
    <mergeCell ref="N72:N76"/>
    <mergeCell ref="A72:A76"/>
    <mergeCell ref="B72:B76"/>
    <mergeCell ref="E72:E76"/>
    <mergeCell ref="F72:F76"/>
    <mergeCell ref="G72:G76"/>
    <mergeCell ref="H72:H76"/>
    <mergeCell ref="I65:I71"/>
    <mergeCell ref="J65:J71"/>
    <mergeCell ref="K65:K71"/>
    <mergeCell ref="L65:L71"/>
    <mergeCell ref="M65:M71"/>
    <mergeCell ref="N65:N71"/>
    <mergeCell ref="A65:A71"/>
    <mergeCell ref="B65:B71"/>
    <mergeCell ref="E65:E71"/>
    <mergeCell ref="F65:F71"/>
    <mergeCell ref="G65:G71"/>
    <mergeCell ref="H65:H71"/>
    <mergeCell ref="I57:I64"/>
    <mergeCell ref="J57:J64"/>
    <mergeCell ref="K57:K64"/>
    <mergeCell ref="L57:L64"/>
    <mergeCell ref="M57:M64"/>
    <mergeCell ref="N57:N64"/>
    <mergeCell ref="A57:A64"/>
    <mergeCell ref="B57:B64"/>
    <mergeCell ref="E57:E64"/>
    <mergeCell ref="F57:F64"/>
    <mergeCell ref="G57:G64"/>
    <mergeCell ref="H57:H64"/>
    <mergeCell ref="I54:I56"/>
    <mergeCell ref="J54:J56"/>
    <mergeCell ref="K54:K56"/>
    <mergeCell ref="L54:L56"/>
    <mergeCell ref="M54:M56"/>
    <mergeCell ref="N54:N56"/>
    <mergeCell ref="A54:A56"/>
    <mergeCell ref="B54:B56"/>
    <mergeCell ref="E54:E56"/>
    <mergeCell ref="F54:F56"/>
    <mergeCell ref="G54:G56"/>
    <mergeCell ref="H54:H56"/>
    <mergeCell ref="I49:I53"/>
    <mergeCell ref="J49:J53"/>
    <mergeCell ref="K49:K53"/>
    <mergeCell ref="L49:L53"/>
    <mergeCell ref="M49:M53"/>
    <mergeCell ref="N49:N53"/>
    <mergeCell ref="A49:A53"/>
    <mergeCell ref="B49:B53"/>
    <mergeCell ref="E49:E53"/>
    <mergeCell ref="F49:F53"/>
    <mergeCell ref="G49:G53"/>
    <mergeCell ref="H49:H53"/>
    <mergeCell ref="I47:I48"/>
    <mergeCell ref="J47:J48"/>
    <mergeCell ref="K47:K48"/>
    <mergeCell ref="L47:L48"/>
    <mergeCell ref="M47:M48"/>
    <mergeCell ref="N47:N48"/>
    <mergeCell ref="A47:A48"/>
    <mergeCell ref="B47:B48"/>
    <mergeCell ref="E47:E48"/>
    <mergeCell ref="F47:F48"/>
    <mergeCell ref="G47:G48"/>
    <mergeCell ref="H47:H48"/>
    <mergeCell ref="I42:I46"/>
    <mergeCell ref="J42:J46"/>
    <mergeCell ref="K42:K46"/>
    <mergeCell ref="L42:L46"/>
    <mergeCell ref="M42:M46"/>
    <mergeCell ref="N42:N46"/>
    <mergeCell ref="A42:A46"/>
    <mergeCell ref="B42:B46"/>
    <mergeCell ref="E42:E46"/>
    <mergeCell ref="F42:F46"/>
    <mergeCell ref="G42:G46"/>
    <mergeCell ref="H42:H46"/>
    <mergeCell ref="I36:I41"/>
    <mergeCell ref="J36:J41"/>
    <mergeCell ref="K36:K41"/>
    <mergeCell ref="L36:L41"/>
    <mergeCell ref="M36:M41"/>
    <mergeCell ref="N36:N41"/>
    <mergeCell ref="A36:A41"/>
    <mergeCell ref="B36:B41"/>
    <mergeCell ref="E36:E41"/>
    <mergeCell ref="F36:F41"/>
    <mergeCell ref="G36:G41"/>
    <mergeCell ref="H36:H41"/>
    <mergeCell ref="I28:I35"/>
    <mergeCell ref="J28:J35"/>
    <mergeCell ref="K28:K35"/>
    <mergeCell ref="L28:L35"/>
    <mergeCell ref="M28:M35"/>
    <mergeCell ref="N28:N35"/>
    <mergeCell ref="A28:A35"/>
    <mergeCell ref="B28:B35"/>
    <mergeCell ref="E28:E35"/>
    <mergeCell ref="F28:F35"/>
    <mergeCell ref="G28:G35"/>
    <mergeCell ref="H28:H35"/>
    <mergeCell ref="I20:I27"/>
    <mergeCell ref="J20:J27"/>
    <mergeCell ref="K20:K27"/>
    <mergeCell ref="L20:L27"/>
    <mergeCell ref="M20:M27"/>
    <mergeCell ref="N20:N27"/>
    <mergeCell ref="A20:A27"/>
    <mergeCell ref="B20:B27"/>
    <mergeCell ref="E20:E27"/>
    <mergeCell ref="F20:F27"/>
    <mergeCell ref="G20:G27"/>
    <mergeCell ref="H20:H27"/>
    <mergeCell ref="I18:I19"/>
    <mergeCell ref="J18:J19"/>
    <mergeCell ref="K18:K19"/>
    <mergeCell ref="L18:L19"/>
    <mergeCell ref="M18:M19"/>
    <mergeCell ref="N18:N19"/>
    <mergeCell ref="A18:A19"/>
    <mergeCell ref="B18:B19"/>
    <mergeCell ref="E18:E19"/>
    <mergeCell ref="F18:F19"/>
    <mergeCell ref="G18:G19"/>
    <mergeCell ref="H18:H19"/>
    <mergeCell ref="C1:F1"/>
    <mergeCell ref="C2:F2"/>
    <mergeCell ref="C3:F3"/>
    <mergeCell ref="C4:F4"/>
    <mergeCell ref="A6:C6"/>
    <mergeCell ref="E6:N6"/>
    <mergeCell ref="I8:I17"/>
    <mergeCell ref="J8:J17"/>
    <mergeCell ref="K8:K17"/>
    <mergeCell ref="L8:L17"/>
    <mergeCell ref="M8:M17"/>
    <mergeCell ref="N8:N17"/>
    <mergeCell ref="A8:A17"/>
    <mergeCell ref="B8:B17"/>
    <mergeCell ref="E8:E17"/>
    <mergeCell ref="F8:F17"/>
    <mergeCell ref="G8:G17"/>
    <mergeCell ref="H8:H17"/>
  </mergeCells>
  <conditionalFormatting sqref="C50:C53">
    <cfRule type="expression" dxfId="2772" priority="17">
      <formula>$D50="No"</formula>
    </cfRule>
  </conditionalFormatting>
  <conditionalFormatting sqref="C8:D87">
    <cfRule type="expression" dxfId="2771" priority="1">
      <formula>$D8="No"</formula>
    </cfRule>
  </conditionalFormatting>
  <conditionalFormatting sqref="J8">
    <cfRule type="cellIs" dxfId="2770" priority="3" operator="equal">
      <formula>"Significant Negative"</formula>
    </cfRule>
    <cfRule type="cellIs" dxfId="2769" priority="4" operator="equal">
      <formula>"Minor Negative"</formula>
    </cfRule>
    <cfRule type="cellIs" dxfId="2768" priority="5" operator="equal">
      <formula>"Uncertain"</formula>
    </cfRule>
    <cfRule type="cellIs" dxfId="2767" priority="6" operator="equal">
      <formula>"Neutral"</formula>
    </cfRule>
    <cfRule type="cellIs" dxfId="2766" priority="7" operator="equal">
      <formula>"Minor Positive"</formula>
    </cfRule>
    <cfRule type="cellIs" dxfId="2765" priority="8" operator="equal">
      <formula>"Significant Positive"</formula>
    </cfRule>
  </conditionalFormatting>
  <conditionalFormatting sqref="J18">
    <cfRule type="cellIs" dxfId="2764" priority="10" operator="equal">
      <formula>"Significant Negative"</formula>
    </cfRule>
    <cfRule type="cellIs" dxfId="2763" priority="11" operator="equal">
      <formula>"Minor Negative"</formula>
    </cfRule>
    <cfRule type="cellIs" dxfId="2762" priority="12" operator="equal">
      <formula>"Uncertain"</formula>
    </cfRule>
    <cfRule type="cellIs" dxfId="2761" priority="13" operator="equal">
      <formula>"Neutral"</formula>
    </cfRule>
    <cfRule type="cellIs" dxfId="2760" priority="14" operator="equal">
      <formula>"Minor Positive"</formula>
    </cfRule>
    <cfRule type="cellIs" dxfId="2759" priority="15" operator="equal">
      <formula>"Significant Positive"</formula>
    </cfRule>
  </conditionalFormatting>
  <conditionalFormatting sqref="J20">
    <cfRule type="cellIs" dxfId="2758" priority="41" operator="equal">
      <formula>"Minor Positive"</formula>
    </cfRule>
    <cfRule type="cellIs" dxfId="2757" priority="40" operator="equal">
      <formula>"Neutral"</formula>
    </cfRule>
    <cfRule type="cellIs" dxfId="2756" priority="39" operator="equal">
      <formula>"Uncertain"</formula>
    </cfRule>
    <cfRule type="cellIs" dxfId="2755" priority="38" operator="equal">
      <formula>"Minor Negative"</formula>
    </cfRule>
    <cfRule type="cellIs" dxfId="2754" priority="37" operator="equal">
      <formula>"Significant Negative"</formula>
    </cfRule>
    <cfRule type="cellIs" dxfId="2753" priority="42" operator="equal">
      <formula>"Significant Positive"</formula>
    </cfRule>
  </conditionalFormatting>
  <conditionalFormatting sqref="J28 J49 J57 J65 J72 J77 J84">
    <cfRule type="cellIs" dxfId="2752" priority="49" operator="equal">
      <formula>"Significant Negative"</formula>
    </cfRule>
    <cfRule type="cellIs" dxfId="2751" priority="50" operator="equal">
      <formula>"Minor Negative"</formula>
    </cfRule>
    <cfRule type="cellIs" dxfId="2750" priority="51" operator="equal">
      <formula>"Uncertain"</formula>
    </cfRule>
    <cfRule type="cellIs" dxfId="2749" priority="52" operator="equal">
      <formula>"Neutral"</formula>
    </cfRule>
    <cfRule type="cellIs" dxfId="2748" priority="53" operator="equal">
      <formula>"Minor Positive"</formula>
    </cfRule>
    <cfRule type="cellIs" dxfId="2747" priority="54" operator="equal">
      <formula>"Significant Positive"</formula>
    </cfRule>
  </conditionalFormatting>
  <conditionalFormatting sqref="J36">
    <cfRule type="cellIs" dxfId="2746" priority="36" operator="equal">
      <formula>"Significant Positive"</formula>
    </cfRule>
    <cfRule type="cellIs" dxfId="2745" priority="31" operator="equal">
      <formula>"Significant Negative"</formula>
    </cfRule>
    <cfRule type="cellIs" dxfId="2744" priority="32" operator="equal">
      <formula>"Minor Negative"</formula>
    </cfRule>
    <cfRule type="cellIs" dxfId="2743" priority="33" operator="equal">
      <formula>"Uncertain"</formula>
    </cfRule>
    <cfRule type="cellIs" dxfId="2742" priority="34" operator="equal">
      <formula>"Neutral"</formula>
    </cfRule>
    <cfRule type="cellIs" dxfId="2741" priority="35" operator="equal">
      <formula>"Minor Positive"</formula>
    </cfRule>
  </conditionalFormatting>
  <conditionalFormatting sqref="J42">
    <cfRule type="cellIs" dxfId="2740" priority="29" operator="equal">
      <formula>"Minor Positive"</formula>
    </cfRule>
    <cfRule type="cellIs" dxfId="2739" priority="28" operator="equal">
      <formula>"Neutral"</formula>
    </cfRule>
    <cfRule type="cellIs" dxfId="2738" priority="27" operator="equal">
      <formula>"Uncertain"</formula>
    </cfRule>
    <cfRule type="cellIs" dxfId="2737" priority="26" operator="equal">
      <formula>"Minor Negative"</formula>
    </cfRule>
    <cfRule type="cellIs" dxfId="2736" priority="25" operator="equal">
      <formula>"Significant Negative"</formula>
    </cfRule>
    <cfRule type="cellIs" dxfId="2735" priority="30" operator="equal">
      <formula>"Significant Positive"</formula>
    </cfRule>
  </conditionalFormatting>
  <conditionalFormatting sqref="J47">
    <cfRule type="cellIs" dxfId="2734" priority="43" operator="equal">
      <formula>"Significant Negative"</formula>
    </cfRule>
    <cfRule type="cellIs" dxfId="2733" priority="44" operator="equal">
      <formula>"Minor Negative"</formula>
    </cfRule>
    <cfRule type="cellIs" dxfId="2732" priority="45" operator="equal">
      <formula>"Uncertain"</formula>
    </cfRule>
    <cfRule type="cellIs" dxfId="2731" priority="46" operator="equal">
      <formula>"Neutral"</formula>
    </cfRule>
    <cfRule type="cellIs" dxfId="2730" priority="47" operator="equal">
      <formula>"Minor Positive"</formula>
    </cfRule>
    <cfRule type="cellIs" dxfId="2729" priority="48" operator="equal">
      <formula>"Significant Positive"</formula>
    </cfRule>
  </conditionalFormatting>
  <conditionalFormatting sqref="J54">
    <cfRule type="cellIs" dxfId="2728" priority="19" operator="equal">
      <formula>"Significant Negative"</formula>
    </cfRule>
    <cfRule type="cellIs" dxfId="2727" priority="20" operator="equal">
      <formula>"Minor Negative"</formula>
    </cfRule>
    <cfRule type="cellIs" dxfId="2726" priority="21" operator="equal">
      <formula>"Uncertain"</formula>
    </cfRule>
    <cfRule type="cellIs" dxfId="2725" priority="22" operator="equal">
      <formula>"Neutral"</formula>
    </cfRule>
    <cfRule type="cellIs" dxfId="2724" priority="23" operator="equal">
      <formula>"Minor Positive"</formula>
    </cfRule>
    <cfRule type="cellIs" dxfId="2723" priority="24" operator="equal">
      <formula>"Significant Positive"</formula>
    </cfRule>
  </conditionalFormatting>
  <pageMargins left="0.7" right="0.7" top="0.75" bottom="0.75" header="0.3" footer="0.3"/>
  <pageSetup orientation="portrait" horizontalDpi="4294967293" verticalDpi="4294967293"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09004-6E61-49B6-9ED9-43C309144EC6}">
  <sheetPr codeName="Sheet103">
    <tabColor theme="4" tint="0.79998168889431442"/>
  </sheetPr>
  <dimension ref="A1:V98"/>
  <sheetViews>
    <sheetView topLeftCell="A41" zoomScale="80" zoomScaleNormal="8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939</v>
      </c>
      <c r="D1" s="263"/>
      <c r="E1" s="263"/>
      <c r="F1" s="264"/>
      <c r="G1" s="16"/>
      <c r="I1" s="7"/>
      <c r="J1" s="7"/>
      <c r="K1" s="7"/>
    </row>
    <row r="2" spans="1:22" x14ac:dyDescent="0.35">
      <c r="A2" s="74" t="s">
        <v>29</v>
      </c>
      <c r="B2" s="9"/>
      <c r="C2" s="263" t="s">
        <v>940</v>
      </c>
      <c r="D2" s="263"/>
      <c r="E2" s="263"/>
      <c r="F2" s="264"/>
      <c r="I2" s="8"/>
      <c r="J2" s="8"/>
      <c r="K2" s="8"/>
    </row>
    <row r="3" spans="1:22" ht="43.5" customHeight="1" x14ac:dyDescent="0.35">
      <c r="A3" s="75" t="s">
        <v>30</v>
      </c>
      <c r="B3" s="4"/>
      <c r="C3" s="263" t="s">
        <v>941</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250</v>
      </c>
      <c r="E8" s="325" t="s">
        <v>418</v>
      </c>
      <c r="F8" s="325" t="s">
        <v>419</v>
      </c>
      <c r="G8" s="325" t="s">
        <v>424</v>
      </c>
      <c r="H8" s="325" t="s">
        <v>421</v>
      </c>
      <c r="I8" s="325" t="s">
        <v>422</v>
      </c>
      <c r="J8" s="310" t="s">
        <v>157</v>
      </c>
      <c r="K8" s="319" t="s">
        <v>942</v>
      </c>
      <c r="L8" s="310"/>
      <c r="M8" s="314"/>
      <c r="N8" s="330"/>
      <c r="R8" s="12" t="str">
        <f>IF(OR(J8='Drop downs'!$G$7,J8='Drop downs'!$G$5), B8&amp;": "&amp;K8&amp;CHAR(10),"")</f>
        <v/>
      </c>
      <c r="S8" s="12" t="str">
        <f>IF(J8='Drop downs'!$G$2,B8&amp;": "&amp;K8&amp;""," ")</f>
        <v xml:space="preserve"> </v>
      </c>
      <c r="T8" s="12" t="str">
        <f>IF(HO9_Large_Scale_Shared_Living!E8='Drop downs'!$B$6,HO9_Large_Scale_Shared_Living!B8&amp;": "&amp;HO9_Large_Scale_Shared_Living!K8&amp;"","")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250</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x14ac:dyDescent="0.35">
      <c r="A14" s="317"/>
      <c r="B14" s="328"/>
      <c r="C14" s="24" t="s">
        <v>327</v>
      </c>
      <c r="D14" s="24" t="s">
        <v>250</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58.4" customHeight="1" thickBot="1" x14ac:dyDescent="0.4">
      <c r="A17" s="318"/>
      <c r="B17" s="267"/>
      <c r="C17" s="19" t="s">
        <v>330</v>
      </c>
      <c r="D17" s="19" t="s">
        <v>250</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250</v>
      </c>
      <c r="E18" s="310" t="s">
        <v>418</v>
      </c>
      <c r="F18" s="310" t="s">
        <v>441</v>
      </c>
      <c r="G18" s="310" t="s">
        <v>519</v>
      </c>
      <c r="H18" s="310" t="s">
        <v>421</v>
      </c>
      <c r="I18" s="310" t="s">
        <v>436</v>
      </c>
      <c r="J18" s="310" t="s">
        <v>157</v>
      </c>
      <c r="K18" s="319" t="s">
        <v>943</v>
      </c>
      <c r="L18" s="310"/>
      <c r="M18" s="314"/>
      <c r="N18" s="330"/>
      <c r="R18" s="12" t="str">
        <f>IF(OR(J18='Drop downs'!$G$7,J18='Drop downs'!$G$5), B18&amp;": "&amp;K18&amp;CHAR(10),"")</f>
        <v/>
      </c>
      <c r="S18" s="12" t="str">
        <f>IF(J18='Drop downs'!$G$2,B18&amp;": "&amp;K18&amp;""," ")</f>
        <v xml:space="preserve"> </v>
      </c>
      <c r="T18" s="12" t="str">
        <f>IF(HO9_Large_Scale_Shared_Living!E18='Drop downs'!$B$6,HO9_Large_Scale_Shared_Living!B18&amp;": "&amp;HO9_Large_Scale_Shared_Living!K18&amp;"","")</f>
        <v/>
      </c>
      <c r="U18" t="str">
        <f t="shared" ref="U18:U72" si="0">IF(M18&gt;0,B18&amp;":"&amp;M18&amp;"
","")</f>
        <v/>
      </c>
      <c r="V18" t="str">
        <f>IF(N18&gt;0,B18&amp;":"&amp;N18&amp;"
","")</f>
        <v/>
      </c>
    </row>
    <row r="19" spans="1:22" ht="64.7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250</v>
      </c>
      <c r="E20" s="310" t="s">
        <v>418</v>
      </c>
      <c r="F20" s="310" t="s">
        <v>441</v>
      </c>
      <c r="G20" s="310" t="s">
        <v>424</v>
      </c>
      <c r="H20" s="310" t="s">
        <v>421</v>
      </c>
      <c r="I20" s="310" t="s">
        <v>436</v>
      </c>
      <c r="J20" s="310" t="s">
        <v>157</v>
      </c>
      <c r="K20" s="319" t="s">
        <v>944</v>
      </c>
      <c r="L20" s="310"/>
      <c r="M20" s="314"/>
      <c r="N20" s="330"/>
      <c r="R20" s="12" t="str">
        <f>IF(OR(J20='Drop downs'!$G$7,J20='Drop downs'!$G$5), B20&amp;": "&amp;K20&amp;CHAR(10),"")</f>
        <v/>
      </c>
      <c r="S20" s="12" t="str">
        <f>IF(J20='Drop downs'!$G$2,B20&amp;": "&amp;K20&amp;""," ")</f>
        <v xml:space="preserve"> </v>
      </c>
      <c r="T20" s="12" t="str">
        <f>IF(HO9_Large_Scale_Shared_Living!E20='Drop downs'!$B$6,HO9_Large_Scale_Shared_Living!B20&amp;": "&amp;HO9_Large_Scale_Shared_Living!K20&amp;"","")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250</v>
      </c>
      <c r="E26" s="298"/>
      <c r="F26" s="298"/>
      <c r="G26" s="298"/>
      <c r="H26" s="298"/>
      <c r="I26" s="298"/>
      <c r="J26" s="298"/>
      <c r="K26" s="236"/>
      <c r="L26" s="298"/>
      <c r="M26" s="233"/>
      <c r="N26" s="331"/>
      <c r="R26" s="12"/>
      <c r="S26" s="12"/>
      <c r="T26" s="12"/>
    </row>
    <row r="27" spans="1:22" ht="29.5" thickBot="1" x14ac:dyDescent="0.4">
      <c r="A27" s="318"/>
      <c r="B27" s="309"/>
      <c r="C27" s="15" t="s">
        <v>342</v>
      </c>
      <c r="D27" s="19" t="s">
        <v>250</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250</v>
      </c>
      <c r="E28" s="310" t="s">
        <v>418</v>
      </c>
      <c r="F28" s="310" t="s">
        <v>419</v>
      </c>
      <c r="G28" s="310" t="s">
        <v>424</v>
      </c>
      <c r="H28" s="310" t="s">
        <v>421</v>
      </c>
      <c r="I28" s="310" t="s">
        <v>436</v>
      </c>
      <c r="J28" s="310" t="s">
        <v>157</v>
      </c>
      <c r="K28" s="319" t="s">
        <v>945</v>
      </c>
      <c r="L28" s="310"/>
      <c r="M28" s="314"/>
      <c r="N28" s="330"/>
      <c r="R28" s="12" t="str">
        <f>IF(OR(J28='Drop downs'!$G$7,J28='Drop downs'!$G$5), B28&amp;": "&amp;K28&amp;CHAR(10),"")</f>
        <v/>
      </c>
      <c r="S28" s="12" t="str">
        <f>IF(J28='Drop downs'!$G$2,B28&amp;": "&amp;K28&amp;""," ")</f>
        <v xml:space="preserve"> </v>
      </c>
      <c r="T28" s="12" t="str">
        <f>IF(HO9_Large_Scale_Shared_Living!E28='Drop downs'!$B$6,HO9_Large_Scale_Shared_Living!B28&amp;": "&amp;HO9_Large_Scale_Shared_Living!K28&amp;"","")</f>
        <v/>
      </c>
      <c r="U28" t="str">
        <f t="shared" si="0"/>
        <v/>
      </c>
      <c r="V28" t="str">
        <f>IF(N28&gt;0,B28&amp;":"&amp;N28&amp;"
","")</f>
        <v/>
      </c>
    </row>
    <row r="29" spans="1:22" ht="29" x14ac:dyDescent="0.35">
      <c r="A29" s="317"/>
      <c r="B29" s="308"/>
      <c r="C29" s="83" t="s">
        <v>345</v>
      </c>
      <c r="D29" s="3" t="s">
        <v>250</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250</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250</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18.4" customHeight="1" thickBot="1" x14ac:dyDescent="0.4">
      <c r="A35" s="322"/>
      <c r="B35" s="309"/>
      <c r="C35" s="93" t="s">
        <v>351</v>
      </c>
      <c r="D35" s="3" t="s">
        <v>254</v>
      </c>
      <c r="E35" s="299"/>
      <c r="F35" s="299"/>
      <c r="G35" s="299"/>
      <c r="H35" s="299"/>
      <c r="I35" s="299"/>
      <c r="J35" s="299"/>
      <c r="K35" s="301"/>
      <c r="L35" s="299"/>
      <c r="M35" s="303"/>
      <c r="N35" s="333"/>
      <c r="R35" s="12"/>
      <c r="S35" s="12"/>
      <c r="T35" s="12"/>
    </row>
    <row r="36" spans="1:22" x14ac:dyDescent="0.35">
      <c r="A36" s="321" t="s">
        <v>352</v>
      </c>
      <c r="B36" s="307" t="s">
        <v>120</v>
      </c>
      <c r="C36" s="82" t="s">
        <v>353</v>
      </c>
      <c r="D36" s="82" t="s">
        <v>250</v>
      </c>
      <c r="E36" s="272" t="s">
        <v>418</v>
      </c>
      <c r="F36" s="272" t="s">
        <v>419</v>
      </c>
      <c r="G36" s="272" t="s">
        <v>424</v>
      </c>
      <c r="H36" s="272" t="s">
        <v>421</v>
      </c>
      <c r="I36" s="272" t="s">
        <v>422</v>
      </c>
      <c r="J36" s="272" t="s">
        <v>157</v>
      </c>
      <c r="K36" s="300" t="s">
        <v>946</v>
      </c>
      <c r="L36" s="272"/>
      <c r="M36" s="360"/>
      <c r="N36" s="334"/>
      <c r="R36" s="12" t="str">
        <f>IF(OR(J36='Drop downs'!$G$7,J36='Drop downs'!$G$5), B36&amp;": "&amp;K36&amp;CHAR(10),"")</f>
        <v/>
      </c>
      <c r="S36" s="12" t="str">
        <f>IF(J36='Drop downs'!$G$2,B36&amp;": "&amp;K36&amp;""," ")</f>
        <v xml:space="preserve"> </v>
      </c>
      <c r="T36" s="12" t="str">
        <f>IF(HO9_Large_Scale_Shared_Living!E36='Drop downs'!$B$6,HO9_Large_Scale_Shared_Living!B36&amp;": "&amp;HO9_Large_Scale_Shared_Living!K36&amp;"","")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357"/>
      <c r="N37" s="331"/>
      <c r="R37" s="12"/>
      <c r="S37" s="12"/>
      <c r="T37" s="12"/>
    </row>
    <row r="38" spans="1:22" x14ac:dyDescent="0.35">
      <c r="A38" s="317"/>
      <c r="B38" s="308"/>
      <c r="C38" s="3" t="s">
        <v>355</v>
      </c>
      <c r="D38" s="3" t="s">
        <v>250</v>
      </c>
      <c r="E38" s="298"/>
      <c r="F38" s="298"/>
      <c r="G38" s="298"/>
      <c r="H38" s="298"/>
      <c r="I38" s="298"/>
      <c r="J38" s="298"/>
      <c r="K38" s="236"/>
      <c r="L38" s="298"/>
      <c r="M38" s="357"/>
      <c r="N38" s="331"/>
      <c r="R38" s="12"/>
      <c r="S38" s="12"/>
      <c r="T38" s="12"/>
    </row>
    <row r="39" spans="1:22" ht="29" x14ac:dyDescent="0.35">
      <c r="A39" s="317"/>
      <c r="B39" s="308"/>
      <c r="C39" s="3" t="s">
        <v>356</v>
      </c>
      <c r="D39" s="3" t="s">
        <v>254</v>
      </c>
      <c r="E39" s="298"/>
      <c r="F39" s="298"/>
      <c r="G39" s="298"/>
      <c r="H39" s="298"/>
      <c r="I39" s="298"/>
      <c r="J39" s="298"/>
      <c r="K39" s="236"/>
      <c r="L39" s="298"/>
      <c r="M39" s="357"/>
      <c r="N39" s="331"/>
      <c r="R39" s="12"/>
      <c r="S39" s="12"/>
      <c r="T39" s="12"/>
    </row>
    <row r="40" spans="1:22" ht="43.5" x14ac:dyDescent="0.35">
      <c r="A40" s="317"/>
      <c r="B40" s="308"/>
      <c r="C40" s="3" t="s">
        <v>357</v>
      </c>
      <c r="D40" s="3" t="s">
        <v>250</v>
      </c>
      <c r="E40" s="298"/>
      <c r="F40" s="298"/>
      <c r="G40" s="298"/>
      <c r="H40" s="298"/>
      <c r="I40" s="298"/>
      <c r="J40" s="298"/>
      <c r="K40" s="236"/>
      <c r="L40" s="298"/>
      <c r="M40" s="357"/>
      <c r="N40" s="331"/>
      <c r="R40" s="12"/>
      <c r="S40" s="12"/>
      <c r="T40" s="12"/>
    </row>
    <row r="41" spans="1:22" ht="144" customHeight="1" thickBot="1" x14ac:dyDescent="0.4">
      <c r="A41" s="322"/>
      <c r="B41" s="309"/>
      <c r="C41" s="80" t="s">
        <v>358</v>
      </c>
      <c r="D41" s="80" t="s">
        <v>250</v>
      </c>
      <c r="E41" s="299"/>
      <c r="F41" s="299"/>
      <c r="G41" s="299"/>
      <c r="H41" s="299"/>
      <c r="I41" s="299"/>
      <c r="J41" s="299"/>
      <c r="K41" s="301"/>
      <c r="L41" s="299"/>
      <c r="M41" s="361"/>
      <c r="N41" s="333"/>
      <c r="R41" s="12"/>
      <c r="S41" s="12"/>
      <c r="T41" s="12"/>
    </row>
    <row r="42" spans="1:22" ht="29" x14ac:dyDescent="0.35">
      <c r="A42" s="321" t="s">
        <v>359</v>
      </c>
      <c r="B42" s="307" t="s">
        <v>121</v>
      </c>
      <c r="C42" s="82" t="s">
        <v>360</v>
      </c>
      <c r="D42" s="82" t="s">
        <v>250</v>
      </c>
      <c r="E42" s="272" t="s">
        <v>418</v>
      </c>
      <c r="F42" s="272" t="s">
        <v>441</v>
      </c>
      <c r="G42" s="272" t="s">
        <v>424</v>
      </c>
      <c r="H42" s="272" t="s">
        <v>421</v>
      </c>
      <c r="I42" s="272" t="s">
        <v>436</v>
      </c>
      <c r="J42" s="272" t="s">
        <v>157</v>
      </c>
      <c r="K42" s="300" t="s">
        <v>947</v>
      </c>
      <c r="L42" s="272"/>
      <c r="M42" s="302"/>
      <c r="N42" s="334"/>
      <c r="R42" s="12" t="str">
        <f>IF(OR(J42='Drop downs'!$G$7,J42='Drop downs'!$G$5), B42&amp;": "&amp;K42&amp;CHAR(10),"")</f>
        <v/>
      </c>
      <c r="S42" s="12" t="str">
        <f>IF(J42='Drop downs'!$G$2,B42&amp;": "&amp;K42&amp;""," ")</f>
        <v xml:space="preserve"> </v>
      </c>
      <c r="T42" s="12" t="str">
        <f>IF(HO9_Large_Scale_Shared_Living!E42='Drop downs'!$B$6,HO9_Large_Scale_Shared_Living!B42&amp;": "&amp;HO9_Large_Scale_Shared_Living!K42&amp;"","")</f>
        <v/>
      </c>
      <c r="U42" t="str">
        <f t="shared" si="0"/>
        <v/>
      </c>
      <c r="V42" t="str">
        <f>IF(N42&gt;0,B42&amp;":"&amp;N42&amp;"
","")</f>
        <v/>
      </c>
    </row>
    <row r="43" spans="1:22" ht="30" customHeight="1" x14ac:dyDescent="0.35">
      <c r="A43" s="317"/>
      <c r="B43" s="308"/>
      <c r="C43" s="3" t="s">
        <v>361</v>
      </c>
      <c r="D43" s="3" t="s">
        <v>250</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22"/>
      <c r="B46" s="309"/>
      <c r="C46" s="80" t="s">
        <v>364</v>
      </c>
      <c r="D46" s="3" t="s">
        <v>254</v>
      </c>
      <c r="E46" s="299"/>
      <c r="F46" s="299"/>
      <c r="G46" s="299"/>
      <c r="H46" s="299"/>
      <c r="I46" s="299"/>
      <c r="J46" s="299"/>
      <c r="K46" s="301"/>
      <c r="L46" s="299"/>
      <c r="M46" s="303"/>
      <c r="N46" s="333"/>
      <c r="R46" s="12"/>
      <c r="S46" s="12"/>
      <c r="T46" s="12"/>
    </row>
    <row r="47" spans="1:22" ht="43.5" x14ac:dyDescent="0.35">
      <c r="A47" s="321" t="s">
        <v>365</v>
      </c>
      <c r="B47" s="307" t="s">
        <v>122</v>
      </c>
      <c r="C47" s="82" t="s">
        <v>366</v>
      </c>
      <c r="D47" s="82" t="s">
        <v>254</v>
      </c>
      <c r="E47" s="272" t="s">
        <v>101</v>
      </c>
      <c r="F47" s="272" t="s">
        <v>101</v>
      </c>
      <c r="G47" s="272" t="s">
        <v>101</v>
      </c>
      <c r="H47" s="272" t="s">
        <v>101</v>
      </c>
      <c r="I47" s="272" t="s">
        <v>101</v>
      </c>
      <c r="J47" s="272" t="s">
        <v>159</v>
      </c>
      <c r="K47" s="300" t="s">
        <v>435</v>
      </c>
      <c r="L47" s="272"/>
      <c r="M47" s="302"/>
      <c r="N47" s="334"/>
      <c r="R47" s="12" t="str">
        <f>IF(OR(J47='Drop downs'!$G$7,J47='Drop downs'!$G$5), B47&amp;": "&amp;K47&amp;CHAR(10),"")</f>
        <v/>
      </c>
      <c r="S47" s="12" t="str">
        <f>IF(J47='Drop downs'!$G$2,B47&amp;": "&amp;K47&amp;""," ")</f>
        <v xml:space="preserve"> </v>
      </c>
      <c r="T47" s="12" t="str">
        <f>IF(HO9_Large_Scale_Shared_Living!E47='Drop downs'!$B$6,HO9_Large_Scale_Shared_Living!B47&amp;": "&amp;HO9_Large_Scale_Shared_Living!K47&amp;"","")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IF(HO9_Large_Scale_Shared_Living!E48='Drop downs'!$B$6,HO9_Large_Scale_Shared_Living!B48&amp;": "&amp;HO9_Large_Scale_Shared_Living!K48&amp;"","")</f>
        <v xml:space="preserve">: </v>
      </c>
    </row>
    <row r="49" spans="1:22" ht="29" x14ac:dyDescent="0.35">
      <c r="A49" s="316" t="s">
        <v>368</v>
      </c>
      <c r="B49" s="307" t="s">
        <v>123</v>
      </c>
      <c r="C49" s="86" t="s">
        <v>369</v>
      </c>
      <c r="D49" s="86" t="s">
        <v>254</v>
      </c>
      <c r="E49" s="310" t="s">
        <v>418</v>
      </c>
      <c r="F49" s="310" t="s">
        <v>441</v>
      </c>
      <c r="G49" s="310" t="s">
        <v>424</v>
      </c>
      <c r="H49" s="310" t="s">
        <v>421</v>
      </c>
      <c r="I49" s="310" t="s">
        <v>436</v>
      </c>
      <c r="J49" s="310" t="s">
        <v>157</v>
      </c>
      <c r="K49" s="319" t="s">
        <v>947</v>
      </c>
      <c r="L49" s="310"/>
      <c r="M49" s="314"/>
      <c r="N49" s="330"/>
      <c r="R49" s="12" t="str">
        <f>IF(OR(J49='Drop downs'!$G$7,J49='Drop downs'!$G$5), B49&amp;": "&amp;K49&amp;CHAR(10),"")</f>
        <v/>
      </c>
      <c r="S49" s="12" t="str">
        <f>IF(J49='Drop downs'!$G$2,B49&amp;": "&amp;K49&amp;""," ")</f>
        <v xml:space="preserve"> </v>
      </c>
      <c r="T49" s="12" t="str">
        <f>IF(HO9_Large_Scale_Shared_Living!E49='Drop downs'!$B$6,HO9_Large_Scale_Shared_Living!B49&amp;": "&amp;HO9_Large_Scale_Shared_Living!K49&amp;"","")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233"/>
      <c r="N50" s="331"/>
      <c r="R50" s="12"/>
      <c r="S50" s="12"/>
      <c r="T50" s="12"/>
    </row>
    <row r="51" spans="1:22" x14ac:dyDescent="0.35">
      <c r="A51" s="317"/>
      <c r="B51" s="308"/>
      <c r="C51" s="97" t="s">
        <v>371</v>
      </c>
      <c r="D51" s="24" t="s">
        <v>250</v>
      </c>
      <c r="E51" s="298"/>
      <c r="F51" s="298"/>
      <c r="G51" s="298"/>
      <c r="H51" s="298"/>
      <c r="I51" s="298"/>
      <c r="J51" s="298"/>
      <c r="K51" s="236"/>
      <c r="L51" s="298"/>
      <c r="M51" s="233"/>
      <c r="N51" s="331"/>
      <c r="R51" s="12"/>
      <c r="S51" s="12"/>
      <c r="T51" s="12"/>
    </row>
    <row r="52" spans="1:22" x14ac:dyDescent="0.35">
      <c r="A52" s="317"/>
      <c r="B52" s="308"/>
      <c r="C52" s="24" t="s">
        <v>372</v>
      </c>
      <c r="D52" s="24" t="s">
        <v>254</v>
      </c>
      <c r="E52" s="298"/>
      <c r="F52" s="298"/>
      <c r="G52" s="298"/>
      <c r="H52" s="298"/>
      <c r="I52" s="298"/>
      <c r="J52" s="298"/>
      <c r="K52" s="236"/>
      <c r="L52" s="298"/>
      <c r="M52" s="233"/>
      <c r="N52" s="331"/>
      <c r="R52" s="12"/>
      <c r="S52" s="12"/>
      <c r="T52" s="12"/>
    </row>
    <row r="53" spans="1:22" ht="15" thickBot="1" x14ac:dyDescent="0.4">
      <c r="A53" s="318"/>
      <c r="B53" s="309"/>
      <c r="C53" s="19" t="s">
        <v>373</v>
      </c>
      <c r="D53" s="24" t="s">
        <v>250</v>
      </c>
      <c r="E53" s="270"/>
      <c r="F53" s="270"/>
      <c r="G53" s="270"/>
      <c r="H53" s="270"/>
      <c r="I53" s="270"/>
      <c r="J53" s="270"/>
      <c r="K53" s="32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435</v>
      </c>
      <c r="L54" s="310"/>
      <c r="M54" s="314"/>
      <c r="N54" s="330"/>
      <c r="R54" s="12" t="str">
        <f>IF(OR(J54='Drop downs'!$G$7,J54='Drop downs'!$G$5), B54&amp;": "&amp;K54&amp;CHAR(10),"")</f>
        <v/>
      </c>
      <c r="S54" s="12" t="str">
        <f>IF(J54='Drop downs'!$G$2,B54&amp;": "&amp;K54&amp;""," ")</f>
        <v xml:space="preserve"> </v>
      </c>
      <c r="T54" s="12" t="str">
        <f>IF(HO9_Large_Scale_Shared_Living!E54='Drop downs'!$B$6,HO9_Large_Scale_Shared_Living!B54&amp;": "&amp;HO9_Large_Scale_Shared_Living!K54&amp;"","")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ht="14.5" customHeight="1" x14ac:dyDescent="0.35">
      <c r="A57" s="316" t="s">
        <v>378</v>
      </c>
      <c r="B57" s="307" t="s">
        <v>125</v>
      </c>
      <c r="C57" s="86" t="s">
        <v>379</v>
      </c>
      <c r="D57" s="86" t="s">
        <v>254</v>
      </c>
      <c r="E57" s="310" t="s">
        <v>101</v>
      </c>
      <c r="F57" s="310" t="s">
        <v>101</v>
      </c>
      <c r="G57" s="310" t="s">
        <v>101</v>
      </c>
      <c r="H57" s="310" t="s">
        <v>101</v>
      </c>
      <c r="I57" s="310" t="s">
        <v>101</v>
      </c>
      <c r="J57" s="310" t="s">
        <v>159</v>
      </c>
      <c r="K57" s="319" t="s">
        <v>435</v>
      </c>
      <c r="L57" s="310"/>
      <c r="M57" s="314"/>
      <c r="N57" s="330"/>
      <c r="R57" s="12" t="str">
        <f>IF(OR(J57='Drop downs'!$G$7,J57='Drop downs'!$G$5), B57&amp;": "&amp;K57&amp;CHAR(10),"")</f>
        <v/>
      </c>
      <c r="S57" s="12" t="str">
        <f>IF(J57='Drop downs'!$G$2,B57&amp;": "&amp;K57&amp;""," ")</f>
        <v xml:space="preserve"> </v>
      </c>
      <c r="T57" s="12" t="str">
        <f>IF(HO9_Large_Scale_Shared_Living!E57='Drop downs'!$B$6,HO9_Large_Scale_Shared_Living!B57&amp;": "&amp;HO9_Large_Scale_Shared_Living!K57&amp;"","")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254</v>
      </c>
      <c r="E60" s="298"/>
      <c r="F60" s="298"/>
      <c r="G60" s="298"/>
      <c r="H60" s="298"/>
      <c r="I60" s="298"/>
      <c r="J60" s="298"/>
      <c r="K60" s="236"/>
      <c r="L60" s="298"/>
      <c r="M60" s="233"/>
      <c r="N60" s="331"/>
      <c r="R60" s="12"/>
      <c r="S60" s="12"/>
      <c r="T60" s="12"/>
    </row>
    <row r="61" spans="1:22" x14ac:dyDescent="0.35">
      <c r="A61" s="317"/>
      <c r="B61" s="308"/>
      <c r="C61" s="24" t="s">
        <v>383</v>
      </c>
      <c r="D61" s="24" t="s">
        <v>254</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24" t="s">
        <v>254</v>
      </c>
      <c r="E64" s="299"/>
      <c r="F64" s="299"/>
      <c r="G64" s="299"/>
      <c r="H64" s="299"/>
      <c r="I64" s="299"/>
      <c r="J64" s="299"/>
      <c r="K64" s="301"/>
      <c r="L64" s="270"/>
      <c r="M64" s="315"/>
      <c r="N64" s="332"/>
      <c r="R64" s="12"/>
      <c r="S64" s="12"/>
      <c r="T64" s="12"/>
    </row>
    <row r="65" spans="1:22" ht="14.5" customHeight="1" x14ac:dyDescent="0.35">
      <c r="A65" s="316" t="s">
        <v>387</v>
      </c>
      <c r="B65" s="307" t="s">
        <v>126</v>
      </c>
      <c r="C65" s="85" t="s">
        <v>388</v>
      </c>
      <c r="D65" s="86" t="s">
        <v>254</v>
      </c>
      <c r="E65" s="272" t="s">
        <v>101</v>
      </c>
      <c r="F65" s="272" t="s">
        <v>101</v>
      </c>
      <c r="G65" s="272" t="s">
        <v>101</v>
      </c>
      <c r="H65" s="272" t="s">
        <v>101</v>
      </c>
      <c r="I65" s="272" t="s">
        <v>101</v>
      </c>
      <c r="J65" s="272" t="s">
        <v>159</v>
      </c>
      <c r="K65" s="300" t="s">
        <v>435</v>
      </c>
      <c r="L65" s="310"/>
      <c r="M65" s="314"/>
      <c r="N65" s="330"/>
      <c r="R65" s="12" t="str">
        <f>IF(OR(J65='Drop downs'!$G$7,J65='Drop downs'!$G$5), B65&amp;": "&amp;K65&amp;CHAR(10),"")</f>
        <v/>
      </c>
      <c r="S65" s="12" t="str">
        <f>IF(J65='Drop downs'!$G$2,B65&amp;": "&amp;K65&amp;""," ")</f>
        <v xml:space="preserve"> </v>
      </c>
      <c r="T65" s="12" t="str">
        <f>IF(HO9_Large_Scale_Shared_Living!E65='Drop downs'!$B$6,HO9_Large_Scale_Shared_Living!B65&amp;": "&amp;HO9_Large_Scale_Shared_Living!K65&amp;"","")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99"/>
      <c r="F71" s="299"/>
      <c r="G71" s="299"/>
      <c r="H71" s="299"/>
      <c r="I71" s="299"/>
      <c r="J71" s="299"/>
      <c r="K71" s="301"/>
      <c r="L71" s="270"/>
      <c r="M71" s="315"/>
      <c r="N71" s="332"/>
      <c r="R71" s="12"/>
      <c r="S71" s="12"/>
      <c r="T71" s="12"/>
    </row>
    <row r="72" spans="1:22" x14ac:dyDescent="0.35">
      <c r="A72" s="316" t="s">
        <v>395</v>
      </c>
      <c r="B72" s="307" t="s">
        <v>127</v>
      </c>
      <c r="C72" s="85" t="s">
        <v>396</v>
      </c>
      <c r="D72" s="86" t="s">
        <v>250</v>
      </c>
      <c r="E72" s="310" t="s">
        <v>418</v>
      </c>
      <c r="F72" s="310" t="s">
        <v>419</v>
      </c>
      <c r="G72" s="310" t="s">
        <v>424</v>
      </c>
      <c r="H72" s="310" t="s">
        <v>421</v>
      </c>
      <c r="I72" s="310" t="s">
        <v>422</v>
      </c>
      <c r="J72" s="310" t="s">
        <v>157</v>
      </c>
      <c r="K72" s="311" t="s">
        <v>948</v>
      </c>
      <c r="L72" s="310"/>
      <c r="M72" s="314"/>
      <c r="N72" s="330"/>
      <c r="R72" s="12" t="str">
        <f>IF(OR(J72='Drop downs'!$G$7,J72='Drop downs'!$G$5), B72&amp;": "&amp;K72&amp;CHAR(10),"")</f>
        <v/>
      </c>
      <c r="S72" s="12" t="str">
        <f>IF(J72='Drop downs'!$G$2,B72&amp;": "&amp;K72&amp;""," ")</f>
        <v xml:space="preserve"> </v>
      </c>
      <c r="T72" s="12" t="str">
        <f>IF(HO9_Large_Scale_Shared_Living!E72='Drop downs'!$B$6,HO9_Large_Scale_Shared_Living!B72&amp;": "&amp;HO9_Large_Scale_Shared_Living!K72&amp;"","")</f>
        <v/>
      </c>
      <c r="U72" t="str">
        <f t="shared" si="0"/>
        <v/>
      </c>
      <c r="V72" t="str">
        <f>IF(N72&gt;0,B72&amp;":"&amp;N72&amp;"
","")</f>
        <v/>
      </c>
    </row>
    <row r="73" spans="1:22" x14ac:dyDescent="0.35">
      <c r="A73" s="317"/>
      <c r="B73" s="308"/>
      <c r="C73" s="83" t="s">
        <v>397</v>
      </c>
      <c r="D73" s="24" t="s">
        <v>250</v>
      </c>
      <c r="E73" s="298"/>
      <c r="F73" s="298"/>
      <c r="G73" s="298"/>
      <c r="H73" s="298"/>
      <c r="I73" s="298"/>
      <c r="J73" s="298"/>
      <c r="K73" s="312"/>
      <c r="L73" s="298"/>
      <c r="M73" s="233"/>
      <c r="N73" s="331"/>
      <c r="R73" s="12"/>
      <c r="S73" s="12"/>
      <c r="T73" s="12"/>
    </row>
    <row r="74" spans="1:22" x14ac:dyDescent="0.35">
      <c r="A74" s="317"/>
      <c r="B74" s="308"/>
      <c r="C74" s="83" t="s">
        <v>398</v>
      </c>
      <c r="D74" s="24" t="s">
        <v>254</v>
      </c>
      <c r="E74" s="298"/>
      <c r="F74" s="298"/>
      <c r="G74" s="298"/>
      <c r="H74" s="298"/>
      <c r="I74" s="298"/>
      <c r="J74" s="298"/>
      <c r="K74" s="312"/>
      <c r="L74" s="298"/>
      <c r="M74" s="233"/>
      <c r="N74" s="331"/>
      <c r="R74" s="12"/>
      <c r="S74" s="12"/>
      <c r="T74" s="12"/>
    </row>
    <row r="75" spans="1:22" x14ac:dyDescent="0.35">
      <c r="A75" s="317"/>
      <c r="B75" s="308"/>
      <c r="C75" s="83" t="s">
        <v>399</v>
      </c>
      <c r="D75" s="24" t="s">
        <v>254</v>
      </c>
      <c r="E75" s="298"/>
      <c r="F75" s="298"/>
      <c r="G75" s="298"/>
      <c r="H75" s="298"/>
      <c r="I75" s="298"/>
      <c r="J75" s="298"/>
      <c r="K75" s="312"/>
      <c r="L75" s="298"/>
      <c r="M75" s="233"/>
      <c r="N75" s="331"/>
      <c r="R75" s="12"/>
      <c r="S75" s="12"/>
      <c r="T75" s="12"/>
    </row>
    <row r="76" spans="1:22" ht="124" customHeight="1" thickBot="1" x14ac:dyDescent="0.4">
      <c r="A76" s="322"/>
      <c r="B76" s="309"/>
      <c r="C76" s="87" t="s">
        <v>400</v>
      </c>
      <c r="D76" s="24" t="s">
        <v>254</v>
      </c>
      <c r="E76" s="299"/>
      <c r="F76" s="299"/>
      <c r="G76" s="299"/>
      <c r="H76" s="299"/>
      <c r="I76" s="299"/>
      <c r="J76" s="299"/>
      <c r="K76" s="313"/>
      <c r="L76" s="299"/>
      <c r="M76" s="303"/>
      <c r="N76" s="333"/>
      <c r="R76" s="12"/>
      <c r="S76" s="12"/>
      <c r="T76" s="12"/>
    </row>
    <row r="77" spans="1:22" ht="14.5" customHeight="1" x14ac:dyDescent="0.35">
      <c r="A77" s="304" t="s">
        <v>401</v>
      </c>
      <c r="B77" s="307" t="s">
        <v>128</v>
      </c>
      <c r="C77" s="91" t="s">
        <v>402</v>
      </c>
      <c r="D77" s="82" t="s">
        <v>254</v>
      </c>
      <c r="E77" s="272" t="s">
        <v>101</v>
      </c>
      <c r="F77" s="272" t="s">
        <v>101</v>
      </c>
      <c r="G77" s="272" t="s">
        <v>101</v>
      </c>
      <c r="H77" s="272" t="s">
        <v>101</v>
      </c>
      <c r="I77" s="272" t="s">
        <v>101</v>
      </c>
      <c r="J77" s="272" t="s">
        <v>159</v>
      </c>
      <c r="K77" s="367" t="s">
        <v>435</v>
      </c>
      <c r="L77" s="272"/>
      <c r="M77" s="302"/>
      <c r="N77" s="334"/>
      <c r="R77" s="12" t="str">
        <f>IF(OR(J77='Drop downs'!$G$7,J77='Drop downs'!$G$5), B77&amp;": "&amp;K77&amp;CHAR(10),"")</f>
        <v/>
      </c>
      <c r="S77" s="12" t="str">
        <f>IF(J77='Drop downs'!$G$2,B77&amp;": "&amp;K77&amp;""," ")</f>
        <v xml:space="preserve"> </v>
      </c>
      <c r="T77" s="12" t="str">
        <f>IF(HO9_Large_Scale_Shared_Living!E77='Drop downs'!$B$6,HO9_Large_Scale_Shared_Living!B77&amp;": "&amp;HO9_Large_Scale_Shared_Living!K77&amp;"","")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368"/>
      <c r="L78" s="298"/>
      <c r="M78" s="233"/>
      <c r="N78" s="331"/>
      <c r="R78" s="12"/>
      <c r="S78" s="12"/>
      <c r="T78" s="12"/>
    </row>
    <row r="79" spans="1:22" x14ac:dyDescent="0.35">
      <c r="A79" s="305"/>
      <c r="B79" s="308"/>
      <c r="C79" s="83" t="s">
        <v>404</v>
      </c>
      <c r="D79" s="3" t="s">
        <v>254</v>
      </c>
      <c r="E79" s="298"/>
      <c r="F79" s="298"/>
      <c r="G79" s="298"/>
      <c r="H79" s="298"/>
      <c r="I79" s="298"/>
      <c r="J79" s="298"/>
      <c r="K79" s="368"/>
      <c r="L79" s="298"/>
      <c r="M79" s="233"/>
      <c r="N79" s="331"/>
      <c r="R79" s="12"/>
      <c r="S79" s="12"/>
      <c r="T79" s="12"/>
    </row>
    <row r="80" spans="1:22" x14ac:dyDescent="0.35">
      <c r="A80" s="305"/>
      <c r="B80" s="308"/>
      <c r="C80" s="84" t="s">
        <v>405</v>
      </c>
      <c r="D80" s="3" t="s">
        <v>254</v>
      </c>
      <c r="E80" s="298"/>
      <c r="F80" s="298"/>
      <c r="G80" s="298"/>
      <c r="H80" s="298"/>
      <c r="I80" s="298"/>
      <c r="J80" s="298"/>
      <c r="K80" s="368"/>
      <c r="L80" s="298"/>
      <c r="M80" s="233"/>
      <c r="N80" s="331"/>
      <c r="R80" s="12"/>
      <c r="S80" s="12"/>
      <c r="T80" s="12"/>
    </row>
    <row r="81" spans="1:22" ht="29" x14ac:dyDescent="0.35">
      <c r="A81" s="305"/>
      <c r="B81" s="308"/>
      <c r="C81" s="84" t="s">
        <v>406</v>
      </c>
      <c r="D81" s="3" t="s">
        <v>254</v>
      </c>
      <c r="E81" s="298"/>
      <c r="F81" s="298"/>
      <c r="G81" s="298"/>
      <c r="H81" s="298"/>
      <c r="I81" s="298"/>
      <c r="J81" s="298"/>
      <c r="K81" s="368"/>
      <c r="L81" s="298"/>
      <c r="M81" s="233"/>
      <c r="N81" s="331"/>
      <c r="R81" s="12"/>
      <c r="S81" s="12"/>
      <c r="T81" s="12"/>
    </row>
    <row r="82" spans="1:22" ht="29" x14ac:dyDescent="0.35">
      <c r="A82" s="305"/>
      <c r="B82" s="308"/>
      <c r="C82" s="84" t="s">
        <v>407</v>
      </c>
      <c r="D82" s="3" t="s">
        <v>254</v>
      </c>
      <c r="E82" s="298"/>
      <c r="F82" s="298"/>
      <c r="G82" s="298"/>
      <c r="H82" s="298"/>
      <c r="I82" s="298"/>
      <c r="J82" s="298"/>
      <c r="K82" s="368"/>
      <c r="L82" s="298"/>
      <c r="M82" s="233"/>
      <c r="N82" s="331"/>
      <c r="R82" s="12"/>
      <c r="S82" s="12"/>
      <c r="T82" s="12"/>
    </row>
    <row r="83" spans="1:22" ht="15" thickBot="1" x14ac:dyDescent="0.4">
      <c r="A83" s="324"/>
      <c r="B83" s="308"/>
      <c r="C83" s="98" t="s">
        <v>408</v>
      </c>
      <c r="D83" s="15" t="s">
        <v>254</v>
      </c>
      <c r="E83" s="299"/>
      <c r="F83" s="299"/>
      <c r="G83" s="299"/>
      <c r="H83" s="299"/>
      <c r="I83" s="299"/>
      <c r="J83" s="299"/>
      <c r="K83" s="369"/>
      <c r="L83" s="270"/>
      <c r="M83" s="315"/>
      <c r="N83" s="332"/>
      <c r="R83" s="12"/>
      <c r="S83" s="12"/>
      <c r="T83" s="12"/>
    </row>
    <row r="84" spans="1:22" x14ac:dyDescent="0.35">
      <c r="A84" s="323" t="s">
        <v>409</v>
      </c>
      <c r="B84" s="307" t="s">
        <v>129</v>
      </c>
      <c r="C84" s="99" t="s">
        <v>410</v>
      </c>
      <c r="D84" s="79" t="s">
        <v>254</v>
      </c>
      <c r="E84" s="310" t="s">
        <v>418</v>
      </c>
      <c r="F84" s="310" t="s">
        <v>419</v>
      </c>
      <c r="G84" s="310" t="s">
        <v>424</v>
      </c>
      <c r="H84" s="310" t="s">
        <v>421</v>
      </c>
      <c r="I84" s="310" t="s">
        <v>436</v>
      </c>
      <c r="J84" s="310" t="s">
        <v>157</v>
      </c>
      <c r="K84" s="319" t="s">
        <v>949</v>
      </c>
      <c r="L84" s="310"/>
      <c r="M84" s="314"/>
      <c r="N84" s="330"/>
      <c r="R84" s="12" t="str">
        <f>IF(OR(J84='Drop downs'!$G$7,J84='Drop downs'!$G$5), B84&amp;": "&amp;K84&amp;CHAR(10),"")</f>
        <v/>
      </c>
      <c r="S84" s="12" t="str">
        <f>IF(J84='Drop downs'!$G$2,B84&amp;": "&amp;K84&amp;""," ")</f>
        <v xml:space="preserve"> </v>
      </c>
      <c r="T84" s="12" t="str">
        <f>IF(HO9_Large_Scale_Shared_Living!E84='Drop downs'!$B$6,HO9_Large_Scale_Shared_Living!B84&amp;": "&amp;HO9_Large_Scale_Shared_Living!K84&amp;"","")</f>
        <v/>
      </c>
      <c r="U84" t="str">
        <f t="shared" si="1"/>
        <v/>
      </c>
      <c r="V84" t="str">
        <f>IF(N84&gt;0,B84&amp;":"&amp;N84&amp;"
","")</f>
        <v/>
      </c>
    </row>
    <row r="85" spans="1:22" x14ac:dyDescent="0.35">
      <c r="A85" s="305"/>
      <c r="B85" s="308"/>
      <c r="C85" s="84" t="s">
        <v>411</v>
      </c>
      <c r="D85" s="3" t="s">
        <v>250</v>
      </c>
      <c r="E85" s="298"/>
      <c r="F85" s="298"/>
      <c r="G85" s="298"/>
      <c r="H85" s="298"/>
      <c r="I85" s="298"/>
      <c r="J85" s="298"/>
      <c r="K85" s="236"/>
      <c r="L85" s="298"/>
      <c r="M85" s="233"/>
      <c r="N85" s="331"/>
      <c r="R85" s="12"/>
      <c r="S85" s="12"/>
      <c r="T85" s="12"/>
    </row>
    <row r="86" spans="1:22" x14ac:dyDescent="0.35">
      <c r="A86" s="305"/>
      <c r="B86" s="308"/>
      <c r="C86" s="84" t="s">
        <v>412</v>
      </c>
      <c r="D86" s="3" t="s">
        <v>250</v>
      </c>
      <c r="E86" s="298"/>
      <c r="F86" s="298"/>
      <c r="G86" s="298"/>
      <c r="H86" s="298"/>
      <c r="I86" s="298"/>
      <c r="J86" s="298"/>
      <c r="K86" s="236"/>
      <c r="L86" s="298"/>
      <c r="M86" s="233"/>
      <c r="N86" s="331"/>
      <c r="R86" s="12"/>
      <c r="S86" s="12"/>
      <c r="T86" s="12"/>
    </row>
    <row r="87" spans="1:22" ht="15" thickBot="1" x14ac:dyDescent="0.4">
      <c r="A87" s="306"/>
      <c r="B87" s="309"/>
      <c r="C87" s="87" t="s">
        <v>413</v>
      </c>
      <c r="D87" s="80" t="s">
        <v>254</v>
      </c>
      <c r="E87" s="299"/>
      <c r="F87" s="299"/>
      <c r="G87" s="299"/>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oiZr3MQg0JsKB0R9TVmXZX7BQHWfsLzm9EM+RxySfJXkBNiSK/7nTEOUNZMDPcm8leDwM+HllVslHBZ6x6+Sig==" saltValue="nsmoojoyY6FqW9Le8T/v+g=="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2722" priority="44">
      <formula>$D50="No"</formula>
    </cfRule>
  </conditionalFormatting>
  <conditionalFormatting sqref="C8:D87">
    <cfRule type="expression" dxfId="2721" priority="43">
      <formula>$D8="No"</formula>
    </cfRule>
  </conditionalFormatting>
  <conditionalFormatting sqref="J8 J18 J28 J72 J84">
    <cfRule type="cellIs" dxfId="2720" priority="79" operator="equal">
      <formula>"Neutral"</formula>
    </cfRule>
    <cfRule type="cellIs" dxfId="2719" priority="78" operator="equal">
      <formula>"Uncertain"</formula>
    </cfRule>
    <cfRule type="cellIs" dxfId="2718" priority="77" operator="equal">
      <formula>"Minor Negative"</formula>
    </cfRule>
    <cfRule type="cellIs" dxfId="2717" priority="76" operator="equal">
      <formula>"Significant Negative"</formula>
    </cfRule>
    <cfRule type="cellIs" dxfId="2716" priority="81" operator="equal">
      <formula>"Significant Positive"</formula>
    </cfRule>
    <cfRule type="cellIs" dxfId="2715" priority="80" operator="equal">
      <formula>"Minor Positive"</formula>
    </cfRule>
  </conditionalFormatting>
  <conditionalFormatting sqref="J20">
    <cfRule type="cellIs" dxfId="2714" priority="69" operator="equal">
      <formula>"Significant Positive"</formula>
    </cfRule>
    <cfRule type="cellIs" dxfId="2713" priority="67" operator="equal">
      <formula>"Neutral"</formula>
    </cfRule>
    <cfRule type="cellIs" dxfId="2712" priority="66" operator="equal">
      <formula>"Uncertain"</formula>
    </cfRule>
    <cfRule type="cellIs" dxfId="2711" priority="68" operator="equal">
      <formula>"Minor Positive"</formula>
    </cfRule>
    <cfRule type="cellIs" dxfId="2710" priority="65" operator="equal">
      <formula>"Minor Negative"</formula>
    </cfRule>
    <cfRule type="cellIs" dxfId="2709" priority="64" operator="equal">
      <formula>"Significant Negative"</formula>
    </cfRule>
  </conditionalFormatting>
  <conditionalFormatting sqref="J36">
    <cfRule type="cellIs" dxfId="2708" priority="63" operator="equal">
      <formula>"Significant Positive"</formula>
    </cfRule>
    <cfRule type="cellIs" dxfId="2707" priority="62" operator="equal">
      <formula>"Minor Positive"</formula>
    </cfRule>
    <cfRule type="cellIs" dxfId="2706" priority="60" operator="equal">
      <formula>"Uncertain"</formula>
    </cfRule>
    <cfRule type="cellIs" dxfId="2705" priority="59" operator="equal">
      <formula>"Minor Negative"</formula>
    </cfRule>
    <cfRule type="cellIs" dxfId="2704" priority="58" operator="equal">
      <formula>"Significant Negative"</formula>
    </cfRule>
    <cfRule type="cellIs" dxfId="2703" priority="61" operator="equal">
      <formula>"Neutral"</formula>
    </cfRule>
  </conditionalFormatting>
  <conditionalFormatting sqref="J42">
    <cfRule type="cellIs" dxfId="2702" priority="19" operator="equal">
      <formula>"Significant Negative"</formula>
    </cfRule>
    <cfRule type="cellIs" dxfId="2701" priority="20" operator="equal">
      <formula>"Minor Negative"</formula>
    </cfRule>
    <cfRule type="cellIs" dxfId="2700" priority="21" operator="equal">
      <formula>"Uncertain"</formula>
    </cfRule>
    <cfRule type="cellIs" dxfId="2699" priority="22" operator="equal">
      <formula>"Neutral"</formula>
    </cfRule>
    <cfRule type="cellIs" dxfId="2698" priority="23" operator="equal">
      <formula>"Minor Positive"</formula>
    </cfRule>
    <cfRule type="cellIs" dxfId="2697" priority="24" operator="equal">
      <formula>"Significant Positive"</formula>
    </cfRule>
  </conditionalFormatting>
  <conditionalFormatting sqref="J47">
    <cfRule type="cellIs" dxfId="2696" priority="25" operator="equal">
      <formula>"Significant Negative"</formula>
    </cfRule>
    <cfRule type="cellIs" dxfId="2695" priority="26" operator="equal">
      <formula>"Minor Negative"</formula>
    </cfRule>
    <cfRule type="cellIs" dxfId="2694" priority="27" operator="equal">
      <formula>"Uncertain"</formula>
    </cfRule>
    <cfRule type="cellIs" dxfId="2693" priority="28" operator="equal">
      <formula>"Neutral"</formula>
    </cfRule>
    <cfRule type="cellIs" dxfId="2692" priority="29" operator="equal">
      <formula>"Minor Positive"</formula>
    </cfRule>
    <cfRule type="cellIs" dxfId="2691" priority="30" operator="equal">
      <formula>"Significant Positive"</formula>
    </cfRule>
  </conditionalFormatting>
  <conditionalFormatting sqref="J49">
    <cfRule type="cellIs" dxfId="2690" priority="33" operator="equal">
      <formula>"Uncertain"</formula>
    </cfRule>
    <cfRule type="cellIs" dxfId="2689" priority="34" operator="equal">
      <formula>"Neutral"</formula>
    </cfRule>
    <cfRule type="cellIs" dxfId="2688" priority="35" operator="equal">
      <formula>"Minor Positive"</formula>
    </cfRule>
    <cfRule type="cellIs" dxfId="2687" priority="36" operator="equal">
      <formula>"Significant Positive"</formula>
    </cfRule>
    <cfRule type="cellIs" dxfId="2686" priority="31" operator="equal">
      <formula>"Significant Negative"</formula>
    </cfRule>
    <cfRule type="cellIs" dxfId="2685" priority="32" operator="equal">
      <formula>"Minor Negative"</formula>
    </cfRule>
  </conditionalFormatting>
  <conditionalFormatting sqref="J54">
    <cfRule type="cellIs" dxfId="2684" priority="39" operator="equal">
      <formula>"Uncertain"</formula>
    </cfRule>
    <cfRule type="cellIs" dxfId="2683" priority="40" operator="equal">
      <formula>"Neutral"</formula>
    </cfRule>
    <cfRule type="cellIs" dxfId="2682" priority="41" operator="equal">
      <formula>"Minor Positive"</formula>
    </cfRule>
    <cfRule type="cellIs" dxfId="2681" priority="42" operator="equal">
      <formula>"Significant Positive"</formula>
    </cfRule>
    <cfRule type="cellIs" dxfId="2680" priority="37" operator="equal">
      <formula>"Significant Negative"</formula>
    </cfRule>
    <cfRule type="cellIs" dxfId="2679" priority="38" operator="equal">
      <formula>"Minor Negative"</formula>
    </cfRule>
  </conditionalFormatting>
  <conditionalFormatting sqref="J57">
    <cfRule type="cellIs" dxfId="2678" priority="18" operator="equal">
      <formula>"Significant Positive"</formula>
    </cfRule>
    <cfRule type="cellIs" dxfId="2677" priority="17" operator="equal">
      <formula>"Minor Positive"</formula>
    </cfRule>
    <cfRule type="cellIs" dxfId="2676" priority="16" operator="equal">
      <formula>"Neutral"</formula>
    </cfRule>
    <cfRule type="cellIs" dxfId="2675" priority="14" operator="equal">
      <formula>"Minor Negative"</formula>
    </cfRule>
    <cfRule type="cellIs" dxfId="2674" priority="13" operator="equal">
      <formula>"Significant Negative"</formula>
    </cfRule>
    <cfRule type="cellIs" dxfId="2673" priority="15" operator="equal">
      <formula>"Uncertain"</formula>
    </cfRule>
  </conditionalFormatting>
  <conditionalFormatting sqref="J65">
    <cfRule type="cellIs" dxfId="2672" priority="12" operator="equal">
      <formula>"Significant Positive"</formula>
    </cfRule>
    <cfRule type="cellIs" dxfId="2671" priority="11" operator="equal">
      <formula>"Minor Positive"</formula>
    </cfRule>
    <cfRule type="cellIs" dxfId="2670" priority="10" operator="equal">
      <formula>"Neutral"</formula>
    </cfRule>
    <cfRule type="cellIs" dxfId="2669" priority="9" operator="equal">
      <formula>"Uncertain"</formula>
    </cfRule>
    <cfRule type="cellIs" dxfId="2668" priority="7" operator="equal">
      <formula>"Significant Negative"</formula>
    </cfRule>
    <cfRule type="cellIs" dxfId="2667" priority="8" operator="equal">
      <formula>"Minor Negative"</formula>
    </cfRule>
  </conditionalFormatting>
  <conditionalFormatting sqref="J77">
    <cfRule type="cellIs" dxfId="2666" priority="1" operator="equal">
      <formula>"Significant Negative"</formula>
    </cfRule>
    <cfRule type="cellIs" dxfId="2665" priority="6" operator="equal">
      <formula>"Significant Positive"</formula>
    </cfRule>
    <cfRule type="cellIs" dxfId="2664" priority="5" operator="equal">
      <formula>"Minor Positive"</formula>
    </cfRule>
    <cfRule type="cellIs" dxfId="2663" priority="4" operator="equal">
      <formula>"Neutral"</formula>
    </cfRule>
    <cfRule type="cellIs" dxfId="2662" priority="3" operator="equal">
      <formula>"Uncertain"</formula>
    </cfRule>
    <cfRule type="cellIs" dxfId="2661" priority="2" operator="equal">
      <formula>"Minor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72743045-8E2E-48B0-AFB8-B451799764A5}">
          <x14:formula1>
            <xm:f>'Drop downs'!$A$2:$A$3</xm:f>
          </x14:formula1>
          <xm:sqref>D8:D87</xm:sqref>
        </x14:dataValidation>
        <x14:dataValidation type="list" allowBlank="1" showInputMessage="1" showErrorMessage="1" xr:uid="{C35A0F9E-DCEA-4BDC-9C65-89A22C61E8CB}">
          <x14:formula1>
            <xm:f>'Drop downs'!$J$2:$J$3</xm:f>
          </x14:formula1>
          <xm:sqref>L8 L18 L20 L28 L36 L42 L84 L54 L57 L65 L72 L77 L47 L49</xm:sqref>
        </x14:dataValidation>
        <x14:dataValidation type="list" allowBlank="1" showInputMessage="1" showErrorMessage="1" xr:uid="{4A16C1D0-BB9F-4058-ACBD-73B7EDB44347}">
          <x14:formula1>
            <xm:f>'Drop downs'!$B$2:$B$4</xm:f>
          </x14:formula1>
          <xm:sqref>E8 E18 E20 E28 E36 E72 E84 E57 E49 E42 E54 E47 E65 E77</xm:sqref>
        </x14:dataValidation>
        <x14:dataValidation type="list" allowBlank="1" showInputMessage="1" showErrorMessage="1" xr:uid="{F0544242-9C88-40D9-9C26-202DD04151BA}">
          <x14:formula1>
            <xm:f>'Drop downs'!$C$2:$C$5</xm:f>
          </x14:formula1>
          <xm:sqref>F8 F18 F20 F28 F36 F72 F84 F57 F49 F42 F54 F47 F65 F77</xm:sqref>
        </x14:dataValidation>
        <x14:dataValidation type="list" allowBlank="1" showInputMessage="1" showErrorMessage="1" xr:uid="{2C1F51E3-743C-47C2-8B0C-0B146393CF68}">
          <x14:formula1>
            <xm:f>'Drop downs'!$D$2:$D$7</xm:f>
          </x14:formula1>
          <xm:sqref>G8 G18 G20 G28 G36 G72 G84 G57 G49 G42 G54 G47 G65 G77</xm:sqref>
        </x14:dataValidation>
        <x14:dataValidation type="list" allowBlank="1" showInputMessage="1" showErrorMessage="1" xr:uid="{D3978476-B8A9-499A-87B9-7C88BF9EB015}">
          <x14:formula1>
            <xm:f>'Drop downs'!$E$2:$E$6</xm:f>
          </x14:formula1>
          <xm:sqref>H8 H18 H20 H28 H36 H72 H84 H57 H49 H42 H54 H47 H65 H77</xm:sqref>
        </x14:dataValidation>
        <x14:dataValidation type="list" allowBlank="1" showInputMessage="1" showErrorMessage="1" xr:uid="{37C1CCA1-584A-425B-B18B-132EC03CACA8}">
          <x14:formula1>
            <xm:f>'Drop downs'!$F$2:$F$6</xm:f>
          </x14:formula1>
          <xm:sqref>I8 I18 I20 I28 I36 I72 I84 I57 I49 I42 I54 I47 I65 I77</xm:sqref>
        </x14:dataValidation>
        <x14:dataValidation type="list" allowBlank="1" showInputMessage="1" showErrorMessage="1" xr:uid="{BD4BA5E1-4757-4194-88CD-ED0B9C62012A}">
          <x14:formula1>
            <xm:f>'Drop downs'!$G$2:$G$7</xm:f>
          </x14:formula1>
          <xm:sqref>J8 J18 J20 J28 J36 J72 J84 J57 J49 J42 J54 J47 J65 J77</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03B15-50B8-442E-BD02-E4F975AB4244}">
  <sheetPr codeName="Sheet104">
    <tabColor rgb="FF7030A0"/>
  </sheetPr>
  <dimension ref="A1:V98"/>
  <sheetViews>
    <sheetView topLeftCell="A55" zoomScale="60" zoomScaleNormal="60" workbookViewId="0">
      <selection activeCell="C19" sqref="C19"/>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61.72656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950</v>
      </c>
      <c r="D1" s="263"/>
      <c r="E1" s="263"/>
      <c r="F1" s="264"/>
      <c r="G1" s="16"/>
      <c r="I1" s="7"/>
      <c r="J1" s="7"/>
      <c r="K1" s="7"/>
    </row>
    <row r="2" spans="1:22" x14ac:dyDescent="0.35">
      <c r="A2" s="74" t="s">
        <v>29</v>
      </c>
      <c r="B2" s="9"/>
      <c r="C2" s="263" t="s">
        <v>940</v>
      </c>
      <c r="D2" s="263"/>
      <c r="E2" s="263"/>
      <c r="F2" s="264"/>
      <c r="I2" s="8"/>
      <c r="J2" s="8"/>
      <c r="K2" s="8"/>
    </row>
    <row r="3" spans="1:22" x14ac:dyDescent="0.35">
      <c r="A3" s="75" t="s">
        <v>30</v>
      </c>
      <c r="B3" s="4"/>
      <c r="C3" s="263" t="s">
        <v>569</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250</v>
      </c>
      <c r="E8" s="325" t="s">
        <v>418</v>
      </c>
      <c r="F8" s="325" t="s">
        <v>419</v>
      </c>
      <c r="G8" s="325" t="s">
        <v>424</v>
      </c>
      <c r="H8" s="325" t="s">
        <v>421</v>
      </c>
      <c r="I8" s="325" t="s">
        <v>422</v>
      </c>
      <c r="J8" s="310" t="s">
        <v>164</v>
      </c>
      <c r="K8" s="319" t="s">
        <v>951</v>
      </c>
      <c r="L8" s="310"/>
      <c r="M8" s="356" t="s">
        <v>952</v>
      </c>
      <c r="N8" s="330"/>
      <c r="R8" s="12" t="str">
        <f>IF(OR(J8='Drop downs'!$G$7,J8='Drop downs'!$G$5), B8&amp;": "&amp;K8&amp;CHAR(10),"")</f>
        <v/>
      </c>
      <c r="S8" s="12" t="str">
        <f>IF(J8='Drop downs'!$G$2,B8&amp;": "&amp;K8&amp;""," ")</f>
        <v xml:space="preserve"> </v>
      </c>
      <c r="T8" s="12" t="str">
        <f>IF(HO9_ALT_1!E8='Drop downs'!$B$6,HO9_ALT_1!B8&amp;": "&amp;HO9_ALT_1!K8&amp;"","")</f>
        <v/>
      </c>
      <c r="U8" t="str">
        <f>IF(M8&gt;0,B8&amp;":"&amp;M8&amp;"
","")</f>
        <v xml:space="preserve">IIA1:Mitigation: The inclusion of a policy referencing Large Scale Purpose Built Shared Living.
</v>
      </c>
      <c r="V8" t="str">
        <f>IF(N8&gt;0,B8&amp;":"&amp;N8&amp;"
","")</f>
        <v/>
      </c>
    </row>
    <row r="9" spans="1:22" x14ac:dyDescent="0.35">
      <c r="A9" s="317"/>
      <c r="B9" s="328"/>
      <c r="C9" s="24" t="s">
        <v>322</v>
      </c>
      <c r="D9" s="24" t="s">
        <v>254</v>
      </c>
      <c r="E9" s="326"/>
      <c r="F9" s="326"/>
      <c r="G9" s="326"/>
      <c r="H9" s="326"/>
      <c r="I9" s="326"/>
      <c r="J9" s="298"/>
      <c r="K9" s="236"/>
      <c r="L9" s="298"/>
      <c r="M9" s="357"/>
      <c r="N9" s="331"/>
      <c r="R9" s="12"/>
      <c r="S9" s="12"/>
      <c r="T9" s="12"/>
    </row>
    <row r="10" spans="1:22" x14ac:dyDescent="0.35">
      <c r="A10" s="317"/>
      <c r="B10" s="328"/>
      <c r="C10" s="24" t="s">
        <v>323</v>
      </c>
      <c r="D10" s="24" t="s">
        <v>250</v>
      </c>
      <c r="E10" s="326"/>
      <c r="F10" s="326"/>
      <c r="G10" s="326"/>
      <c r="H10" s="326"/>
      <c r="I10" s="326"/>
      <c r="J10" s="298"/>
      <c r="K10" s="236"/>
      <c r="L10" s="298"/>
      <c r="M10" s="357"/>
      <c r="N10" s="331"/>
      <c r="R10" s="12"/>
      <c r="S10" s="12"/>
      <c r="T10" s="12"/>
    </row>
    <row r="11" spans="1:22" x14ac:dyDescent="0.35">
      <c r="A11" s="317"/>
      <c r="B11" s="328"/>
      <c r="C11" s="24" t="s">
        <v>324</v>
      </c>
      <c r="D11" s="24" t="s">
        <v>254</v>
      </c>
      <c r="E11" s="326"/>
      <c r="F11" s="326"/>
      <c r="G11" s="326"/>
      <c r="H11" s="326"/>
      <c r="I11" s="326"/>
      <c r="J11" s="298"/>
      <c r="K11" s="236"/>
      <c r="L11" s="298"/>
      <c r="M11" s="357"/>
      <c r="N11" s="331"/>
      <c r="R11" s="12"/>
      <c r="S11" s="12"/>
      <c r="T11" s="12"/>
    </row>
    <row r="12" spans="1:22" x14ac:dyDescent="0.35">
      <c r="A12" s="317"/>
      <c r="B12" s="328"/>
      <c r="C12" s="24" t="s">
        <v>325</v>
      </c>
      <c r="D12" s="24" t="s">
        <v>254</v>
      </c>
      <c r="E12" s="326"/>
      <c r="F12" s="326"/>
      <c r="G12" s="326"/>
      <c r="H12" s="326"/>
      <c r="I12" s="326"/>
      <c r="J12" s="298"/>
      <c r="K12" s="236"/>
      <c r="L12" s="298"/>
      <c r="M12" s="357"/>
      <c r="N12" s="331"/>
      <c r="R12" s="12"/>
      <c r="S12" s="12"/>
      <c r="T12" s="12"/>
    </row>
    <row r="13" spans="1:22" x14ac:dyDescent="0.35">
      <c r="A13" s="317"/>
      <c r="B13" s="328"/>
      <c r="C13" s="24" t="s">
        <v>326</v>
      </c>
      <c r="D13" s="24" t="s">
        <v>254</v>
      </c>
      <c r="E13" s="326"/>
      <c r="F13" s="326"/>
      <c r="G13" s="326"/>
      <c r="H13" s="326"/>
      <c r="I13" s="326"/>
      <c r="J13" s="298"/>
      <c r="K13" s="236"/>
      <c r="L13" s="298"/>
      <c r="M13" s="357"/>
      <c r="N13" s="331"/>
      <c r="R13" s="12"/>
      <c r="S13" s="12"/>
      <c r="T13" s="12"/>
    </row>
    <row r="14" spans="1:22" ht="29.15" customHeight="1" x14ac:dyDescent="0.35">
      <c r="A14" s="317"/>
      <c r="B14" s="328"/>
      <c r="C14" s="24" t="s">
        <v>327</v>
      </c>
      <c r="D14" s="24" t="s">
        <v>250</v>
      </c>
      <c r="E14" s="326"/>
      <c r="F14" s="326"/>
      <c r="G14" s="326"/>
      <c r="H14" s="326"/>
      <c r="I14" s="326"/>
      <c r="J14" s="298"/>
      <c r="K14" s="236"/>
      <c r="L14" s="298"/>
      <c r="M14" s="357"/>
      <c r="N14" s="331"/>
      <c r="R14" s="12"/>
      <c r="S14" s="12"/>
      <c r="T14" s="12"/>
    </row>
    <row r="15" spans="1:22" x14ac:dyDescent="0.35">
      <c r="A15" s="317"/>
      <c r="B15" s="328"/>
      <c r="C15" s="24" t="s">
        <v>328</v>
      </c>
      <c r="D15" s="24" t="s">
        <v>254</v>
      </c>
      <c r="E15" s="326"/>
      <c r="F15" s="326"/>
      <c r="G15" s="326"/>
      <c r="H15" s="326"/>
      <c r="I15" s="326"/>
      <c r="J15" s="298"/>
      <c r="K15" s="236"/>
      <c r="L15" s="298"/>
      <c r="M15" s="357"/>
      <c r="N15" s="331"/>
      <c r="R15" s="12"/>
      <c r="S15" s="12"/>
      <c r="T15" s="12"/>
    </row>
    <row r="16" spans="1:22" ht="29" x14ac:dyDescent="0.35">
      <c r="A16" s="317"/>
      <c r="B16" s="328"/>
      <c r="C16" s="24" t="s">
        <v>329</v>
      </c>
      <c r="D16" s="24" t="s">
        <v>254</v>
      </c>
      <c r="E16" s="326"/>
      <c r="F16" s="326"/>
      <c r="G16" s="326"/>
      <c r="H16" s="326"/>
      <c r="I16" s="326"/>
      <c r="J16" s="298"/>
      <c r="K16" s="236"/>
      <c r="L16" s="298"/>
      <c r="M16" s="357"/>
      <c r="N16" s="331"/>
      <c r="R16" s="12"/>
      <c r="S16" s="12"/>
      <c r="T16" s="12"/>
    </row>
    <row r="17" spans="1:22" ht="44.5" customHeight="1" thickBot="1" x14ac:dyDescent="0.4">
      <c r="A17" s="318"/>
      <c r="B17" s="267"/>
      <c r="C17" s="19" t="s">
        <v>330</v>
      </c>
      <c r="D17" s="19" t="s">
        <v>250</v>
      </c>
      <c r="E17" s="258"/>
      <c r="F17" s="258"/>
      <c r="G17" s="258"/>
      <c r="H17" s="258"/>
      <c r="I17" s="258"/>
      <c r="J17" s="270"/>
      <c r="K17" s="320"/>
      <c r="L17" s="270"/>
      <c r="M17" s="358"/>
      <c r="N17" s="332"/>
      <c r="R17" s="12"/>
      <c r="S17" s="12"/>
      <c r="T17" s="12"/>
    </row>
    <row r="18" spans="1:22" ht="39" customHeight="1" x14ac:dyDescent="0.35">
      <c r="A18" s="323" t="s">
        <v>331</v>
      </c>
      <c r="B18" s="307" t="s">
        <v>117</v>
      </c>
      <c r="C18" s="86" t="s">
        <v>332</v>
      </c>
      <c r="D18" s="86" t="s">
        <v>250</v>
      </c>
      <c r="E18" s="310" t="s">
        <v>418</v>
      </c>
      <c r="F18" s="310" t="s">
        <v>441</v>
      </c>
      <c r="G18" s="310" t="s">
        <v>519</v>
      </c>
      <c r="H18" s="310" t="s">
        <v>421</v>
      </c>
      <c r="I18" s="310" t="s">
        <v>436</v>
      </c>
      <c r="J18" s="310" t="s">
        <v>164</v>
      </c>
      <c r="K18" s="319" t="s">
        <v>953</v>
      </c>
      <c r="L18" s="310"/>
      <c r="M18" s="356" t="s">
        <v>952</v>
      </c>
      <c r="N18" s="330"/>
      <c r="R18" s="12" t="str">
        <f>IF(OR(J18='Drop downs'!$G$7,J18='Drop downs'!$G$5), B18&amp;": "&amp;K18&amp;CHAR(10),"")</f>
        <v/>
      </c>
      <c r="S18" s="12" t="str">
        <f>IF(J18='Drop downs'!$G$2,B18&amp;": "&amp;K18&amp;""," ")</f>
        <v xml:space="preserve"> </v>
      </c>
      <c r="T18" s="12" t="str">
        <f>IF(HO9_ALT_1!E18='Drop downs'!$B$6,HO9_ALT_1!B18&amp;": "&amp;HO9_ALT_1!K18&amp;"","")</f>
        <v/>
      </c>
      <c r="U18" t="str">
        <f t="shared" ref="U18:U72" si="0">IF(M18&gt;0,B18&amp;":"&amp;M18&amp;"
","")</f>
        <v xml:space="preserve">IIA2:Mitigation: The inclusion of a policy referencing Large Scale Purpose Built Shared Living.
</v>
      </c>
      <c r="V18" t="str">
        <f>IF(N18&gt;0,B18&amp;":"&amp;N18&amp;"
","")</f>
        <v/>
      </c>
    </row>
    <row r="19" spans="1:22" ht="106.5" customHeight="1" thickBot="1" x14ac:dyDescent="0.4">
      <c r="A19" s="324"/>
      <c r="B19" s="309"/>
      <c r="C19" s="19" t="s">
        <v>333</v>
      </c>
      <c r="D19" s="19" t="s">
        <v>254</v>
      </c>
      <c r="E19" s="270"/>
      <c r="F19" s="270"/>
      <c r="G19" s="270"/>
      <c r="H19" s="270"/>
      <c r="I19" s="270"/>
      <c r="J19" s="270"/>
      <c r="K19" s="320"/>
      <c r="L19" s="270"/>
      <c r="M19" s="358"/>
      <c r="N19" s="332"/>
      <c r="R19" s="12"/>
      <c r="S19" s="12"/>
      <c r="T19" s="12"/>
    </row>
    <row r="20" spans="1:22" ht="72.5" x14ac:dyDescent="0.35">
      <c r="A20" s="316" t="s">
        <v>334</v>
      </c>
      <c r="B20" s="307" t="s">
        <v>118</v>
      </c>
      <c r="C20" s="79" t="s">
        <v>335</v>
      </c>
      <c r="D20" s="86" t="s">
        <v>254</v>
      </c>
      <c r="E20" s="310" t="s">
        <v>101</v>
      </c>
      <c r="F20" s="310" t="s">
        <v>101</v>
      </c>
      <c r="G20" s="310" t="s">
        <v>101</v>
      </c>
      <c r="H20" s="310" t="s">
        <v>101</v>
      </c>
      <c r="I20" s="310" t="s">
        <v>101</v>
      </c>
      <c r="J20" s="310" t="s">
        <v>159</v>
      </c>
      <c r="K20" s="319" t="s">
        <v>570</v>
      </c>
      <c r="L20" s="310"/>
      <c r="M20" s="356"/>
      <c r="N20" s="330"/>
      <c r="R20" s="12" t="str">
        <f>IF(OR(J20='Drop downs'!$G$7,J20='Drop downs'!$G$5), B20&amp;": "&amp;K20&amp;CHAR(10),"")</f>
        <v/>
      </c>
      <c r="S20" s="12" t="str">
        <f>IF(J20='Drop downs'!$G$2,B20&amp;": "&amp;K20&amp;""," ")</f>
        <v xml:space="preserve"> </v>
      </c>
      <c r="T20" s="12" t="str">
        <f>IF(HO9_ALT_1!E20='Drop downs'!$B$6,HO9_ALT_1!B20&amp;": "&amp;HO9_ALT_1!K20&amp;"","")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357"/>
      <c r="N21" s="331"/>
      <c r="R21" s="12"/>
      <c r="S21" s="12"/>
      <c r="T21" s="12"/>
    </row>
    <row r="22" spans="1:22" ht="14.5" customHeight="1" x14ac:dyDescent="0.35">
      <c r="A22" s="317"/>
      <c r="B22" s="308"/>
      <c r="C22" s="3" t="s">
        <v>337</v>
      </c>
      <c r="D22" s="24" t="s">
        <v>254</v>
      </c>
      <c r="E22" s="298"/>
      <c r="F22" s="298"/>
      <c r="G22" s="298"/>
      <c r="H22" s="298"/>
      <c r="I22" s="298"/>
      <c r="J22" s="298"/>
      <c r="K22" s="236"/>
      <c r="L22" s="298"/>
      <c r="M22" s="357"/>
      <c r="N22" s="331"/>
      <c r="R22" s="12"/>
      <c r="S22" s="12"/>
      <c r="T22" s="12"/>
    </row>
    <row r="23" spans="1:22" x14ac:dyDescent="0.35">
      <c r="A23" s="317"/>
      <c r="B23" s="308"/>
      <c r="C23" s="3" t="s">
        <v>338</v>
      </c>
      <c r="D23" s="24" t="s">
        <v>254</v>
      </c>
      <c r="E23" s="298"/>
      <c r="F23" s="298"/>
      <c r="G23" s="298"/>
      <c r="H23" s="298"/>
      <c r="I23" s="298"/>
      <c r="J23" s="298"/>
      <c r="K23" s="236"/>
      <c r="L23" s="298"/>
      <c r="M23" s="357"/>
      <c r="N23" s="331"/>
      <c r="R23" s="12"/>
      <c r="S23" s="12"/>
      <c r="T23" s="12"/>
    </row>
    <row r="24" spans="1:22" ht="14.5" customHeight="1" x14ac:dyDescent="0.35">
      <c r="A24" s="317"/>
      <c r="B24" s="308"/>
      <c r="C24" s="3" t="s">
        <v>339</v>
      </c>
      <c r="D24" s="24" t="s">
        <v>254</v>
      </c>
      <c r="E24" s="298"/>
      <c r="F24" s="298"/>
      <c r="G24" s="298"/>
      <c r="H24" s="298"/>
      <c r="I24" s="298"/>
      <c r="J24" s="298"/>
      <c r="K24" s="236"/>
      <c r="L24" s="298"/>
      <c r="M24" s="357"/>
      <c r="N24" s="331"/>
      <c r="R24" s="12"/>
      <c r="S24" s="12"/>
      <c r="T24" s="12"/>
    </row>
    <row r="25" spans="1:22" ht="29" x14ac:dyDescent="0.35">
      <c r="A25" s="317"/>
      <c r="B25" s="308"/>
      <c r="C25" s="3" t="s">
        <v>340</v>
      </c>
      <c r="D25" s="24" t="s">
        <v>254</v>
      </c>
      <c r="E25" s="298"/>
      <c r="F25" s="298"/>
      <c r="G25" s="298"/>
      <c r="H25" s="298"/>
      <c r="I25" s="298"/>
      <c r="J25" s="298"/>
      <c r="K25" s="236"/>
      <c r="L25" s="298"/>
      <c r="M25" s="357"/>
      <c r="N25" s="331"/>
      <c r="R25" s="12"/>
      <c r="S25" s="12"/>
      <c r="T25" s="12"/>
    </row>
    <row r="26" spans="1:22" ht="14.5" customHeight="1" x14ac:dyDescent="0.35">
      <c r="A26" s="317"/>
      <c r="B26" s="308"/>
      <c r="C26" s="3" t="s">
        <v>341</v>
      </c>
      <c r="D26" s="24" t="s">
        <v>254</v>
      </c>
      <c r="E26" s="298"/>
      <c r="F26" s="298"/>
      <c r="G26" s="298"/>
      <c r="H26" s="298"/>
      <c r="I26" s="298"/>
      <c r="J26" s="298"/>
      <c r="K26" s="236"/>
      <c r="L26" s="298"/>
      <c r="M26" s="357"/>
      <c r="N26" s="331"/>
      <c r="R26" s="12"/>
      <c r="S26" s="12"/>
      <c r="T26" s="12"/>
    </row>
    <row r="27" spans="1:22" ht="29.5" thickBot="1" x14ac:dyDescent="0.4">
      <c r="A27" s="318"/>
      <c r="B27" s="309"/>
      <c r="C27" s="15" t="s">
        <v>342</v>
      </c>
      <c r="D27" s="19" t="s">
        <v>254</v>
      </c>
      <c r="E27" s="270"/>
      <c r="F27" s="270"/>
      <c r="G27" s="270"/>
      <c r="H27" s="270"/>
      <c r="I27" s="270"/>
      <c r="J27" s="270"/>
      <c r="K27" s="320"/>
      <c r="L27" s="270"/>
      <c r="M27" s="358"/>
      <c r="N27" s="332"/>
      <c r="R27" s="12"/>
      <c r="S27" s="12"/>
      <c r="T27" s="12"/>
    </row>
    <row r="28" spans="1:22" ht="29" x14ac:dyDescent="0.35">
      <c r="A28" s="316" t="s">
        <v>343</v>
      </c>
      <c r="B28" s="307" t="s">
        <v>119</v>
      </c>
      <c r="C28" s="85" t="s">
        <v>344</v>
      </c>
      <c r="D28" s="79" t="s">
        <v>250</v>
      </c>
      <c r="E28" s="310" t="s">
        <v>418</v>
      </c>
      <c r="F28" s="310" t="s">
        <v>419</v>
      </c>
      <c r="G28" s="310" t="s">
        <v>424</v>
      </c>
      <c r="H28" s="310" t="s">
        <v>421</v>
      </c>
      <c r="I28" s="310" t="s">
        <v>436</v>
      </c>
      <c r="J28" s="310" t="s">
        <v>164</v>
      </c>
      <c r="K28" s="319" t="s">
        <v>954</v>
      </c>
      <c r="L28" s="310"/>
      <c r="M28" s="356" t="s">
        <v>952</v>
      </c>
      <c r="N28" s="330"/>
      <c r="R28" s="12" t="str">
        <f>IF(OR(J28='Drop downs'!$G$7,J28='Drop downs'!$G$5), B28&amp;": "&amp;K28&amp;CHAR(10),"")</f>
        <v/>
      </c>
      <c r="S28" s="12" t="str">
        <f>IF(J28='Drop downs'!$G$2,B28&amp;": "&amp;K28&amp;""," ")</f>
        <v xml:space="preserve"> </v>
      </c>
      <c r="T28" s="12" t="str">
        <f>IF(HO9_ALT_1!E28='Drop downs'!$B$6,HO9_ALT_1!B28&amp;": "&amp;HO9_ALT_1!K28&amp;"","")</f>
        <v/>
      </c>
      <c r="U28" t="str">
        <f t="shared" si="0"/>
        <v xml:space="preserve">IIA4:Mitigation: The inclusion of a policy referencing Large Scale Purpose Built Shared Living.
</v>
      </c>
      <c r="V28" t="str">
        <f>IF(N28&gt;0,B28&amp;":"&amp;N28&amp;"
","")</f>
        <v/>
      </c>
    </row>
    <row r="29" spans="1:22" ht="29" x14ac:dyDescent="0.35">
      <c r="A29" s="317"/>
      <c r="B29" s="308"/>
      <c r="C29" s="83" t="s">
        <v>345</v>
      </c>
      <c r="D29" s="3" t="s">
        <v>250</v>
      </c>
      <c r="E29" s="298"/>
      <c r="F29" s="298"/>
      <c r="G29" s="298"/>
      <c r="H29" s="298"/>
      <c r="I29" s="298"/>
      <c r="J29" s="298"/>
      <c r="K29" s="236"/>
      <c r="L29" s="298"/>
      <c r="M29" s="357"/>
      <c r="N29" s="331"/>
      <c r="R29" s="12"/>
      <c r="S29" s="12"/>
      <c r="T29" s="12"/>
    </row>
    <row r="30" spans="1:22" x14ac:dyDescent="0.35">
      <c r="A30" s="317"/>
      <c r="B30" s="308"/>
      <c r="C30" s="83" t="s">
        <v>346</v>
      </c>
      <c r="D30" s="3" t="s">
        <v>254</v>
      </c>
      <c r="E30" s="298"/>
      <c r="F30" s="298"/>
      <c r="G30" s="298"/>
      <c r="H30" s="298"/>
      <c r="I30" s="298"/>
      <c r="J30" s="298"/>
      <c r="K30" s="236"/>
      <c r="L30" s="298"/>
      <c r="M30" s="357"/>
      <c r="N30" s="331"/>
      <c r="R30" s="12"/>
      <c r="S30" s="12"/>
      <c r="T30" s="12"/>
    </row>
    <row r="31" spans="1:22" ht="30" customHeight="1" x14ac:dyDescent="0.35">
      <c r="A31" s="317"/>
      <c r="B31" s="308"/>
      <c r="C31" s="83" t="s">
        <v>347</v>
      </c>
      <c r="D31" s="3" t="s">
        <v>250</v>
      </c>
      <c r="E31" s="298"/>
      <c r="F31" s="298"/>
      <c r="G31" s="298"/>
      <c r="H31" s="298"/>
      <c r="I31" s="298"/>
      <c r="J31" s="298"/>
      <c r="K31" s="236"/>
      <c r="L31" s="298"/>
      <c r="M31" s="357"/>
      <c r="N31" s="331"/>
      <c r="R31" s="12"/>
      <c r="S31" s="12"/>
      <c r="T31" s="12"/>
    </row>
    <row r="32" spans="1:22" x14ac:dyDescent="0.35">
      <c r="A32" s="317"/>
      <c r="B32" s="308"/>
      <c r="C32" s="83" t="s">
        <v>348</v>
      </c>
      <c r="D32" s="3" t="s">
        <v>254</v>
      </c>
      <c r="E32" s="298"/>
      <c r="F32" s="298"/>
      <c r="G32" s="298"/>
      <c r="H32" s="298"/>
      <c r="I32" s="298"/>
      <c r="J32" s="298"/>
      <c r="K32" s="236"/>
      <c r="L32" s="298"/>
      <c r="M32" s="357"/>
      <c r="N32" s="331"/>
      <c r="R32" s="12"/>
      <c r="S32" s="12"/>
      <c r="T32" s="12"/>
    </row>
    <row r="33" spans="1:22" x14ac:dyDescent="0.35">
      <c r="A33" s="317"/>
      <c r="B33" s="308"/>
      <c r="C33" s="83" t="s">
        <v>349</v>
      </c>
      <c r="D33" s="3" t="s">
        <v>254</v>
      </c>
      <c r="E33" s="298"/>
      <c r="F33" s="298"/>
      <c r="G33" s="298"/>
      <c r="H33" s="298"/>
      <c r="I33" s="298"/>
      <c r="J33" s="298"/>
      <c r="K33" s="236"/>
      <c r="L33" s="298"/>
      <c r="M33" s="357"/>
      <c r="N33" s="331"/>
      <c r="R33" s="12"/>
      <c r="S33" s="12"/>
      <c r="T33" s="12"/>
    </row>
    <row r="34" spans="1:22" x14ac:dyDescent="0.35">
      <c r="A34" s="317"/>
      <c r="B34" s="308"/>
      <c r="C34" s="83" t="s">
        <v>350</v>
      </c>
      <c r="D34" s="3" t="s">
        <v>254</v>
      </c>
      <c r="E34" s="298"/>
      <c r="F34" s="298"/>
      <c r="G34" s="298"/>
      <c r="H34" s="298"/>
      <c r="I34" s="298"/>
      <c r="J34" s="298"/>
      <c r="K34" s="236"/>
      <c r="L34" s="298"/>
      <c r="M34" s="357"/>
      <c r="N34" s="331"/>
      <c r="R34" s="12"/>
      <c r="S34" s="12"/>
      <c r="T34" s="12"/>
    </row>
    <row r="35" spans="1:22" ht="15" thickBot="1" x14ac:dyDescent="0.4">
      <c r="A35" s="318"/>
      <c r="B35" s="308"/>
      <c r="C35" s="100" t="s">
        <v>351</v>
      </c>
      <c r="D35" s="3" t="s">
        <v>254</v>
      </c>
      <c r="E35" s="270"/>
      <c r="F35" s="270"/>
      <c r="G35" s="270"/>
      <c r="H35" s="270"/>
      <c r="I35" s="270"/>
      <c r="J35" s="270"/>
      <c r="K35" s="320"/>
      <c r="L35" s="270"/>
      <c r="M35" s="358"/>
      <c r="N35" s="332"/>
      <c r="R35" s="12"/>
      <c r="S35" s="12"/>
      <c r="T35" s="12"/>
    </row>
    <row r="36" spans="1:22" x14ac:dyDescent="0.35">
      <c r="A36" s="316" t="s">
        <v>352</v>
      </c>
      <c r="B36" s="307" t="s">
        <v>120</v>
      </c>
      <c r="C36" s="79" t="s">
        <v>353</v>
      </c>
      <c r="D36" s="82" t="s">
        <v>250</v>
      </c>
      <c r="E36" s="310" t="s">
        <v>418</v>
      </c>
      <c r="F36" s="310" t="s">
        <v>419</v>
      </c>
      <c r="G36" s="310" t="s">
        <v>424</v>
      </c>
      <c r="H36" s="310" t="s">
        <v>421</v>
      </c>
      <c r="I36" s="310" t="s">
        <v>422</v>
      </c>
      <c r="J36" s="310" t="s">
        <v>164</v>
      </c>
      <c r="K36" s="319" t="s">
        <v>955</v>
      </c>
      <c r="L36" s="310"/>
      <c r="M36" s="356" t="s">
        <v>952</v>
      </c>
      <c r="N36" s="330"/>
      <c r="R36" s="12" t="str">
        <f>IF(OR(J36='Drop downs'!$G$7,J36='Drop downs'!$G$5), B36&amp;": "&amp;K36&amp;CHAR(10),"")</f>
        <v/>
      </c>
      <c r="S36" s="12" t="str">
        <f>IF(J36='Drop downs'!$G$2,B36&amp;": "&amp;K36&amp;""," ")</f>
        <v xml:space="preserve"> </v>
      </c>
      <c r="T36" s="12" t="str">
        <f>IF(HO9_ALT_1!E36='Drop downs'!$B$6,HO9_ALT_1!B36&amp;": "&amp;HO9_ALT_1!K36&amp;"","")</f>
        <v/>
      </c>
      <c r="U36" t="str">
        <f t="shared" si="0"/>
        <v xml:space="preserve">IIA5:Mitigation: The inclusion of a policy referencing Large Scale Purpose Built Shared Living.
</v>
      </c>
      <c r="V36" t="str">
        <f>IF(N36&gt;0,B36&amp;":"&amp;N36&amp;"
","")</f>
        <v/>
      </c>
    </row>
    <row r="37" spans="1:22" ht="29" x14ac:dyDescent="0.35">
      <c r="A37" s="317"/>
      <c r="B37" s="308"/>
      <c r="C37" s="3" t="s">
        <v>354</v>
      </c>
      <c r="D37" s="3" t="s">
        <v>254</v>
      </c>
      <c r="E37" s="298"/>
      <c r="F37" s="298"/>
      <c r="G37" s="298"/>
      <c r="H37" s="298"/>
      <c r="I37" s="298"/>
      <c r="J37" s="298"/>
      <c r="K37" s="236"/>
      <c r="L37" s="298"/>
      <c r="M37" s="357"/>
      <c r="N37" s="331"/>
      <c r="R37" s="12"/>
      <c r="S37" s="12"/>
      <c r="T37" s="12"/>
    </row>
    <row r="38" spans="1:22" x14ac:dyDescent="0.35">
      <c r="A38" s="317"/>
      <c r="B38" s="308"/>
      <c r="C38" s="3" t="s">
        <v>355</v>
      </c>
      <c r="D38" s="3" t="s">
        <v>250</v>
      </c>
      <c r="E38" s="298"/>
      <c r="F38" s="298"/>
      <c r="G38" s="298"/>
      <c r="H38" s="298"/>
      <c r="I38" s="298"/>
      <c r="J38" s="298"/>
      <c r="K38" s="236"/>
      <c r="L38" s="298"/>
      <c r="M38" s="357"/>
      <c r="N38" s="331"/>
      <c r="R38" s="12"/>
      <c r="S38" s="12"/>
      <c r="T38" s="12"/>
    </row>
    <row r="39" spans="1:22" ht="29" x14ac:dyDescent="0.35">
      <c r="A39" s="317"/>
      <c r="B39" s="308"/>
      <c r="C39" s="3" t="s">
        <v>356</v>
      </c>
      <c r="D39" s="3" t="s">
        <v>254</v>
      </c>
      <c r="E39" s="298"/>
      <c r="F39" s="298"/>
      <c r="G39" s="298"/>
      <c r="H39" s="298"/>
      <c r="I39" s="298"/>
      <c r="J39" s="298"/>
      <c r="K39" s="236"/>
      <c r="L39" s="298"/>
      <c r="M39" s="357"/>
      <c r="N39" s="331"/>
      <c r="R39" s="12"/>
      <c r="S39" s="12"/>
      <c r="T39" s="12"/>
    </row>
    <row r="40" spans="1:22" ht="43.5" x14ac:dyDescent="0.35">
      <c r="A40" s="317"/>
      <c r="B40" s="308"/>
      <c r="C40" s="3" t="s">
        <v>357</v>
      </c>
      <c r="D40" s="3" t="s">
        <v>254</v>
      </c>
      <c r="E40" s="298"/>
      <c r="F40" s="298"/>
      <c r="G40" s="298"/>
      <c r="H40" s="298"/>
      <c r="I40" s="298"/>
      <c r="J40" s="298"/>
      <c r="K40" s="236"/>
      <c r="L40" s="298"/>
      <c r="M40" s="357"/>
      <c r="N40" s="331"/>
      <c r="R40" s="12"/>
      <c r="S40" s="12"/>
      <c r="T40" s="12"/>
    </row>
    <row r="41" spans="1:22" ht="52" customHeight="1" thickBot="1" x14ac:dyDescent="0.4">
      <c r="A41" s="322"/>
      <c r="B41" s="309"/>
      <c r="C41" s="80" t="s">
        <v>358</v>
      </c>
      <c r="D41" s="80" t="s">
        <v>250</v>
      </c>
      <c r="E41" s="299"/>
      <c r="F41" s="299"/>
      <c r="G41" s="299"/>
      <c r="H41" s="299"/>
      <c r="I41" s="299"/>
      <c r="J41" s="299"/>
      <c r="K41" s="301"/>
      <c r="L41" s="299"/>
      <c r="M41" s="361"/>
      <c r="N41" s="333"/>
      <c r="R41" s="12"/>
      <c r="S41" s="12"/>
      <c r="T41" s="12"/>
    </row>
    <row r="42" spans="1:22" ht="29" x14ac:dyDescent="0.35">
      <c r="A42" s="321" t="s">
        <v>359</v>
      </c>
      <c r="B42" s="307" t="s">
        <v>121</v>
      </c>
      <c r="C42" s="82" t="s">
        <v>360</v>
      </c>
      <c r="D42" s="82" t="s">
        <v>250</v>
      </c>
      <c r="E42" s="344" t="s">
        <v>101</v>
      </c>
      <c r="F42" s="344" t="s">
        <v>101</v>
      </c>
      <c r="G42" s="344" t="s">
        <v>101</v>
      </c>
      <c r="H42" s="344" t="s">
        <v>101</v>
      </c>
      <c r="I42" s="344" t="s">
        <v>101</v>
      </c>
      <c r="J42" s="344" t="s">
        <v>162</v>
      </c>
      <c r="K42" s="363" t="s">
        <v>956</v>
      </c>
      <c r="L42" s="272"/>
      <c r="M42" s="360" t="s">
        <v>952</v>
      </c>
      <c r="N42" s="334"/>
      <c r="R42" s="12" t="str">
        <f>IF(OR(J42='Drop downs'!$G$7,J42='Drop downs'!$G$5), B42&amp;": "&amp;K42&amp;CHAR(10),"")</f>
        <v xml:space="preserve">IIA6: The absence of a policy means that reliance will have to be placed on national and London Plan policies for determining the location of proposals. Although the London Plan (2021) requires schemes to be "located in an area well-connected to local services and employment by walking, cycling and public transport”, these may not be areas the local council would deem appropriate, such as areas characterised by family housing. Therefore, as proposed developments may be located in an area that is not entirely appropriate, an uncertain effect is recorded. 
</v>
      </c>
      <c r="S42" s="12" t="str">
        <f>IF(J42='Drop downs'!$G$2,B42&amp;": "&amp;K42&amp;""," ")</f>
        <v xml:space="preserve"> </v>
      </c>
      <c r="T42" s="12" t="str">
        <f>IF(HO9_ALT_1!E42='Drop downs'!$B$6,HO9_ALT_1!B42&amp;": "&amp;HO9_ALT_1!K42&amp;"","")</f>
        <v/>
      </c>
      <c r="U42" t="str">
        <f t="shared" si="0"/>
        <v xml:space="preserve">IIA6:Mitigation: The inclusion of a policy referencing Large Scale Purpose Built Shared Living.
</v>
      </c>
      <c r="V42" t="str">
        <f>IF(N42&gt;0,B42&amp;":"&amp;N42&amp;"
","")</f>
        <v/>
      </c>
    </row>
    <row r="43" spans="1:22" ht="30" customHeight="1" x14ac:dyDescent="0.35">
      <c r="A43" s="317"/>
      <c r="B43" s="308"/>
      <c r="C43" s="3" t="s">
        <v>361</v>
      </c>
      <c r="D43" s="3" t="s">
        <v>250</v>
      </c>
      <c r="E43" s="271"/>
      <c r="F43" s="271"/>
      <c r="G43" s="271"/>
      <c r="H43" s="271"/>
      <c r="I43" s="271"/>
      <c r="J43" s="271"/>
      <c r="K43" s="364"/>
      <c r="L43" s="298"/>
      <c r="M43" s="357"/>
      <c r="N43" s="331"/>
      <c r="R43" s="12"/>
      <c r="S43" s="12"/>
      <c r="T43" s="12"/>
    </row>
    <row r="44" spans="1:22" x14ac:dyDescent="0.35">
      <c r="A44" s="317"/>
      <c r="B44" s="308"/>
      <c r="C44" s="3" t="s">
        <v>362</v>
      </c>
      <c r="D44" s="3" t="s">
        <v>254</v>
      </c>
      <c r="E44" s="271"/>
      <c r="F44" s="271"/>
      <c r="G44" s="271"/>
      <c r="H44" s="271"/>
      <c r="I44" s="271"/>
      <c r="J44" s="271"/>
      <c r="K44" s="364"/>
      <c r="L44" s="298"/>
      <c r="M44" s="357"/>
      <c r="N44" s="331"/>
      <c r="R44" s="12"/>
      <c r="S44" s="12"/>
      <c r="T44" s="12"/>
    </row>
    <row r="45" spans="1:22" x14ac:dyDescent="0.35">
      <c r="A45" s="317"/>
      <c r="B45" s="308"/>
      <c r="C45" s="3" t="s">
        <v>363</v>
      </c>
      <c r="D45" s="3" t="s">
        <v>254</v>
      </c>
      <c r="E45" s="271"/>
      <c r="F45" s="271"/>
      <c r="G45" s="271"/>
      <c r="H45" s="271"/>
      <c r="I45" s="271"/>
      <c r="J45" s="271"/>
      <c r="K45" s="364"/>
      <c r="L45" s="298"/>
      <c r="M45" s="357"/>
      <c r="N45" s="331"/>
      <c r="R45" s="12"/>
      <c r="S45" s="12"/>
      <c r="T45" s="12"/>
    </row>
    <row r="46" spans="1:22" ht="71.150000000000006" customHeight="1" thickBot="1" x14ac:dyDescent="0.4">
      <c r="A46" s="322"/>
      <c r="B46" s="309"/>
      <c r="C46" s="80" t="s">
        <v>364</v>
      </c>
      <c r="D46" s="3" t="s">
        <v>254</v>
      </c>
      <c r="E46" s="345"/>
      <c r="F46" s="345"/>
      <c r="G46" s="345"/>
      <c r="H46" s="345"/>
      <c r="I46" s="345"/>
      <c r="J46" s="345"/>
      <c r="K46" s="365"/>
      <c r="L46" s="299"/>
      <c r="M46" s="361"/>
      <c r="N46" s="333"/>
      <c r="R46" s="12"/>
      <c r="S46" s="12"/>
      <c r="T46" s="12"/>
    </row>
    <row r="47" spans="1:22" ht="43.5" x14ac:dyDescent="0.35">
      <c r="A47" s="321" t="s">
        <v>365</v>
      </c>
      <c r="B47" s="307" t="s">
        <v>122</v>
      </c>
      <c r="C47" s="82" t="s">
        <v>366</v>
      </c>
      <c r="D47" s="82" t="s">
        <v>254</v>
      </c>
      <c r="E47" s="272" t="s">
        <v>101</v>
      </c>
      <c r="F47" s="272" t="s">
        <v>101</v>
      </c>
      <c r="G47" s="272" t="s">
        <v>101</v>
      </c>
      <c r="H47" s="272" t="s">
        <v>101</v>
      </c>
      <c r="I47" s="272" t="s">
        <v>101</v>
      </c>
      <c r="J47" s="272" t="s">
        <v>159</v>
      </c>
      <c r="K47" s="300" t="s">
        <v>570</v>
      </c>
      <c r="L47" s="272"/>
      <c r="M47" s="360"/>
      <c r="N47" s="334"/>
      <c r="R47" s="12" t="str">
        <f>IF(OR(J47='Drop downs'!$G$7,J47='Drop downs'!$G$5), B47&amp;": "&amp;K47&amp;CHAR(10),"")</f>
        <v/>
      </c>
      <c r="S47" s="12" t="str">
        <f>IF(J47='Drop downs'!$G$2,B47&amp;": "&amp;K47&amp;""," ")</f>
        <v xml:space="preserve"> </v>
      </c>
      <c r="T47" s="12" t="str">
        <f>IF(HO9_ALT_1!E47='Drop downs'!$B$6,HO9_ALT_1!B47&amp;": "&amp;HO9_ALT_1!K47&amp;"","")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58"/>
      <c r="N48" s="332"/>
      <c r="R48" s="12" t="str">
        <f>IF(OR(J48='Drop downs'!$G$7,J48='Drop downs'!$G$5), B48&amp;": "&amp;K48&amp;CHAR(10),"")</f>
        <v/>
      </c>
      <c r="S48" s="12" t="str">
        <f>IF(J48='Drop downs'!$G$2,B48&amp;": "&amp;K48&amp;""," ")</f>
        <v xml:space="preserve"> </v>
      </c>
      <c r="T48" s="12" t="str">
        <f>IF(HO9_ALT_1!E48='Drop downs'!$B$6,HO9_ALT_1!B48&amp;": "&amp;HO9_ALT_1!K48&amp;"","")</f>
        <v xml:space="preserve">: </v>
      </c>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570</v>
      </c>
      <c r="L49" s="310"/>
      <c r="M49" s="356"/>
      <c r="N49" s="330"/>
      <c r="R49" s="12" t="str">
        <f>IF(OR(J49='Drop downs'!$G$7,J49='Drop downs'!$G$5), B49&amp;": "&amp;K49&amp;CHAR(10),"")</f>
        <v/>
      </c>
      <c r="S49" s="12" t="str">
        <f>IF(J49='Drop downs'!$G$2,B49&amp;": "&amp;K49&amp;""," ")</f>
        <v xml:space="preserve"> </v>
      </c>
      <c r="T49" s="12" t="str">
        <f>IF(HO9_ALT_1!E49='Drop downs'!$B$6,HO9_ALT_1!B49&amp;": "&amp;HO9_ALT_1!K49&amp;"","")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357"/>
      <c r="N50" s="331"/>
      <c r="R50" s="12"/>
      <c r="S50" s="12"/>
      <c r="T50" s="12"/>
    </row>
    <row r="51" spans="1:22" x14ac:dyDescent="0.35">
      <c r="A51" s="317"/>
      <c r="B51" s="308"/>
      <c r="C51" s="97" t="s">
        <v>371</v>
      </c>
      <c r="D51" s="24" t="s">
        <v>254</v>
      </c>
      <c r="E51" s="298"/>
      <c r="F51" s="298"/>
      <c r="G51" s="298"/>
      <c r="H51" s="298"/>
      <c r="I51" s="298"/>
      <c r="J51" s="298"/>
      <c r="K51" s="236"/>
      <c r="L51" s="298"/>
      <c r="M51" s="357"/>
      <c r="N51" s="331"/>
      <c r="R51" s="12"/>
      <c r="S51" s="12"/>
      <c r="T51" s="12"/>
    </row>
    <row r="52" spans="1:22" x14ac:dyDescent="0.35">
      <c r="A52" s="317"/>
      <c r="B52" s="308"/>
      <c r="C52" s="24" t="s">
        <v>372</v>
      </c>
      <c r="D52" s="24" t="s">
        <v>254</v>
      </c>
      <c r="E52" s="298"/>
      <c r="F52" s="298"/>
      <c r="G52" s="298"/>
      <c r="H52" s="298"/>
      <c r="I52" s="298"/>
      <c r="J52" s="298"/>
      <c r="K52" s="236"/>
      <c r="L52" s="298"/>
      <c r="M52" s="357"/>
      <c r="N52" s="331"/>
      <c r="R52" s="12"/>
      <c r="S52" s="12"/>
      <c r="T52" s="12"/>
    </row>
    <row r="53" spans="1:22" ht="15" thickBot="1" x14ac:dyDescent="0.4">
      <c r="A53" s="318"/>
      <c r="B53" s="309"/>
      <c r="C53" s="19" t="s">
        <v>373</v>
      </c>
      <c r="D53" s="24" t="s">
        <v>254</v>
      </c>
      <c r="E53" s="270"/>
      <c r="F53" s="270"/>
      <c r="G53" s="270"/>
      <c r="H53" s="270"/>
      <c r="I53" s="270"/>
      <c r="J53" s="270"/>
      <c r="K53" s="320"/>
      <c r="L53" s="270"/>
      <c r="M53" s="358"/>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570</v>
      </c>
      <c r="L54" s="310"/>
      <c r="M54" s="356"/>
      <c r="N54" s="330"/>
      <c r="R54" s="12" t="str">
        <f>IF(OR(J54='Drop downs'!$G$7,J54='Drop downs'!$G$5), B54&amp;": "&amp;K54&amp;CHAR(10),"")</f>
        <v/>
      </c>
      <c r="S54" s="12" t="str">
        <f>IF(J54='Drop downs'!$G$2,B54&amp;": "&amp;K54&amp;""," ")</f>
        <v xml:space="preserve"> </v>
      </c>
      <c r="T54" s="12" t="str">
        <f>IF(HO9_ALT_1!E54='Drop downs'!$B$6,HO9_ALT_1!B54&amp;": "&amp;HO9_ALT_1!K54&amp;"","")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357"/>
      <c r="N55" s="331"/>
      <c r="R55" s="12"/>
      <c r="S55" s="12"/>
      <c r="T55" s="12"/>
    </row>
    <row r="56" spans="1:22" ht="29.5" thickBot="1" x14ac:dyDescent="0.4">
      <c r="A56" s="318"/>
      <c r="B56" s="309"/>
      <c r="C56" s="98" t="s">
        <v>377</v>
      </c>
      <c r="D56" s="19" t="s">
        <v>254</v>
      </c>
      <c r="E56" s="270"/>
      <c r="F56" s="270"/>
      <c r="G56" s="270"/>
      <c r="H56" s="270"/>
      <c r="I56" s="270"/>
      <c r="J56" s="270"/>
      <c r="K56" s="320"/>
      <c r="L56" s="270"/>
      <c r="M56" s="358"/>
      <c r="N56" s="332"/>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570</v>
      </c>
      <c r="L57" s="310"/>
      <c r="M57" s="356"/>
      <c r="N57" s="330"/>
      <c r="R57" s="12" t="str">
        <f>IF(OR(J57='Drop downs'!$G$7,J57='Drop downs'!$G$5), B57&amp;": "&amp;K57&amp;CHAR(10),"")</f>
        <v/>
      </c>
      <c r="S57" s="12" t="str">
        <f>IF(J57='Drop downs'!$G$2,B57&amp;": "&amp;K57&amp;""," ")</f>
        <v xml:space="preserve"> </v>
      </c>
      <c r="T57" s="12" t="str">
        <f>IF(HO9_ALT_1!E57='Drop downs'!$B$6,HO9_ALT_1!B57&amp;": "&amp;HO9_ALT_1!K57&amp;"","")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357"/>
      <c r="N58" s="331"/>
      <c r="R58" s="12"/>
      <c r="S58" s="12"/>
      <c r="T58" s="12"/>
    </row>
    <row r="59" spans="1:22" x14ac:dyDescent="0.35">
      <c r="A59" s="317"/>
      <c r="B59" s="308"/>
      <c r="C59" s="24" t="s">
        <v>381</v>
      </c>
      <c r="D59" s="24" t="s">
        <v>254</v>
      </c>
      <c r="E59" s="298"/>
      <c r="F59" s="298"/>
      <c r="G59" s="298"/>
      <c r="H59" s="298"/>
      <c r="I59" s="298"/>
      <c r="J59" s="298"/>
      <c r="K59" s="236"/>
      <c r="L59" s="298"/>
      <c r="M59" s="357"/>
      <c r="N59" s="331"/>
      <c r="R59" s="12"/>
      <c r="S59" s="12"/>
      <c r="T59" s="12"/>
    </row>
    <row r="60" spans="1:22" x14ac:dyDescent="0.35">
      <c r="A60" s="317"/>
      <c r="B60" s="308"/>
      <c r="C60" s="24" t="s">
        <v>382</v>
      </c>
      <c r="D60" s="24" t="s">
        <v>254</v>
      </c>
      <c r="E60" s="298"/>
      <c r="F60" s="298"/>
      <c r="G60" s="298"/>
      <c r="H60" s="298"/>
      <c r="I60" s="298"/>
      <c r="J60" s="298"/>
      <c r="K60" s="236"/>
      <c r="L60" s="298"/>
      <c r="M60" s="357"/>
      <c r="N60" s="331"/>
      <c r="R60" s="12"/>
      <c r="S60" s="12"/>
      <c r="T60" s="12"/>
    </row>
    <row r="61" spans="1:22" x14ac:dyDescent="0.35">
      <c r="A61" s="317"/>
      <c r="B61" s="308"/>
      <c r="C61" s="24" t="s">
        <v>383</v>
      </c>
      <c r="D61" s="24" t="s">
        <v>254</v>
      </c>
      <c r="E61" s="298"/>
      <c r="F61" s="298"/>
      <c r="G61" s="298"/>
      <c r="H61" s="298"/>
      <c r="I61" s="298"/>
      <c r="J61" s="298"/>
      <c r="K61" s="236"/>
      <c r="L61" s="298"/>
      <c r="M61" s="357"/>
      <c r="N61" s="331"/>
      <c r="R61" s="12"/>
      <c r="S61" s="12"/>
      <c r="T61" s="12"/>
    </row>
    <row r="62" spans="1:22" x14ac:dyDescent="0.35">
      <c r="A62" s="317"/>
      <c r="B62" s="308"/>
      <c r="C62" s="24" t="s">
        <v>384</v>
      </c>
      <c r="D62" s="24" t="s">
        <v>254</v>
      </c>
      <c r="E62" s="298"/>
      <c r="F62" s="298"/>
      <c r="G62" s="298"/>
      <c r="H62" s="298"/>
      <c r="I62" s="298"/>
      <c r="J62" s="298"/>
      <c r="K62" s="236"/>
      <c r="L62" s="298"/>
      <c r="M62" s="357"/>
      <c r="N62" s="331"/>
      <c r="R62" s="12"/>
      <c r="S62" s="12"/>
      <c r="T62" s="12"/>
    </row>
    <row r="63" spans="1:22" ht="29" x14ac:dyDescent="0.35">
      <c r="A63" s="317"/>
      <c r="B63" s="308"/>
      <c r="C63" s="24" t="s">
        <v>385</v>
      </c>
      <c r="D63" s="24" t="s">
        <v>254</v>
      </c>
      <c r="E63" s="298"/>
      <c r="F63" s="298"/>
      <c r="G63" s="298"/>
      <c r="H63" s="298"/>
      <c r="I63" s="298"/>
      <c r="J63" s="298"/>
      <c r="K63" s="236"/>
      <c r="L63" s="298"/>
      <c r="M63" s="357"/>
      <c r="N63" s="331"/>
      <c r="R63" s="12"/>
      <c r="S63" s="12"/>
      <c r="T63" s="12"/>
    </row>
    <row r="64" spans="1:22" ht="15" thickBot="1" x14ac:dyDescent="0.4">
      <c r="A64" s="318"/>
      <c r="B64" s="309"/>
      <c r="C64" s="19" t="s">
        <v>386</v>
      </c>
      <c r="D64" s="24" t="s">
        <v>254</v>
      </c>
      <c r="E64" s="299"/>
      <c r="F64" s="299"/>
      <c r="G64" s="299"/>
      <c r="H64" s="299"/>
      <c r="I64" s="299"/>
      <c r="J64" s="299"/>
      <c r="K64" s="301"/>
      <c r="L64" s="270"/>
      <c r="M64" s="358"/>
      <c r="N64" s="332"/>
      <c r="R64" s="12"/>
      <c r="S64" s="12"/>
      <c r="T64" s="12"/>
    </row>
    <row r="65" spans="1:22" x14ac:dyDescent="0.35">
      <c r="A65" s="316" t="s">
        <v>387</v>
      </c>
      <c r="B65" s="307" t="s">
        <v>126</v>
      </c>
      <c r="C65" s="85" t="s">
        <v>452</v>
      </c>
      <c r="D65" s="86" t="s">
        <v>254</v>
      </c>
      <c r="E65" s="272" t="s">
        <v>101</v>
      </c>
      <c r="F65" s="272" t="s">
        <v>101</v>
      </c>
      <c r="G65" s="272" t="s">
        <v>101</v>
      </c>
      <c r="H65" s="272" t="s">
        <v>101</v>
      </c>
      <c r="I65" s="272" t="s">
        <v>101</v>
      </c>
      <c r="J65" s="272" t="s">
        <v>159</v>
      </c>
      <c r="K65" s="300" t="s">
        <v>570</v>
      </c>
      <c r="L65" s="310"/>
      <c r="M65" s="356"/>
      <c r="N65" s="330"/>
      <c r="R65" s="12" t="str">
        <f>IF(OR(J65='Drop downs'!$G$7,J65='Drop downs'!$G$5), B65&amp;": "&amp;K65&amp;CHAR(10),"")</f>
        <v/>
      </c>
      <c r="S65" s="12" t="str">
        <f>IF(J65='Drop downs'!$G$2,B65&amp;": "&amp;K65&amp;""," ")</f>
        <v xml:space="preserve"> </v>
      </c>
      <c r="T65" s="12" t="str">
        <f>IF(HO9_ALT_1!E65='Drop downs'!$B$6,HO9_ALT_1!B65&amp;": "&amp;HO9_ALT_1!K65&amp;"","")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357"/>
      <c r="N66" s="331"/>
      <c r="R66" s="12"/>
      <c r="S66" s="12"/>
      <c r="T66" s="12"/>
    </row>
    <row r="67" spans="1:22" ht="29" x14ac:dyDescent="0.35">
      <c r="A67" s="317"/>
      <c r="B67" s="308"/>
      <c r="C67" s="83" t="s">
        <v>390</v>
      </c>
      <c r="D67" s="24" t="s">
        <v>254</v>
      </c>
      <c r="E67" s="298"/>
      <c r="F67" s="298"/>
      <c r="G67" s="298"/>
      <c r="H67" s="298"/>
      <c r="I67" s="298"/>
      <c r="J67" s="298"/>
      <c r="K67" s="236"/>
      <c r="L67" s="298"/>
      <c r="M67" s="357"/>
      <c r="N67" s="331"/>
      <c r="R67" s="12"/>
      <c r="S67" s="12"/>
      <c r="T67" s="12"/>
    </row>
    <row r="68" spans="1:22" x14ac:dyDescent="0.35">
      <c r="A68" s="317"/>
      <c r="B68" s="308"/>
      <c r="C68" s="83" t="s">
        <v>391</v>
      </c>
      <c r="D68" s="24" t="s">
        <v>254</v>
      </c>
      <c r="E68" s="298"/>
      <c r="F68" s="298"/>
      <c r="G68" s="298"/>
      <c r="H68" s="298"/>
      <c r="I68" s="298"/>
      <c r="J68" s="298"/>
      <c r="K68" s="236"/>
      <c r="L68" s="298"/>
      <c r="M68" s="357"/>
      <c r="N68" s="331"/>
      <c r="R68" s="12"/>
      <c r="S68" s="12"/>
      <c r="T68" s="12"/>
    </row>
    <row r="69" spans="1:22" x14ac:dyDescent="0.35">
      <c r="A69" s="317"/>
      <c r="B69" s="308"/>
      <c r="C69" s="83" t="s">
        <v>454</v>
      </c>
      <c r="D69" s="24" t="s">
        <v>254</v>
      </c>
      <c r="E69" s="298"/>
      <c r="F69" s="298"/>
      <c r="G69" s="298"/>
      <c r="H69" s="298"/>
      <c r="I69" s="298"/>
      <c r="J69" s="298"/>
      <c r="K69" s="236"/>
      <c r="L69" s="298"/>
      <c r="M69" s="357"/>
      <c r="N69" s="331"/>
      <c r="R69" s="12"/>
      <c r="S69" s="12"/>
      <c r="T69" s="12"/>
    </row>
    <row r="70" spans="1:22" x14ac:dyDescent="0.35">
      <c r="A70" s="317"/>
      <c r="B70" s="308"/>
      <c r="C70" s="83" t="s">
        <v>393</v>
      </c>
      <c r="D70" s="24" t="s">
        <v>254</v>
      </c>
      <c r="E70" s="298"/>
      <c r="F70" s="298"/>
      <c r="G70" s="298"/>
      <c r="H70" s="298"/>
      <c r="I70" s="298"/>
      <c r="J70" s="298"/>
      <c r="K70" s="236"/>
      <c r="L70" s="298"/>
      <c r="M70" s="357"/>
      <c r="N70" s="331"/>
      <c r="R70" s="12"/>
      <c r="S70" s="12"/>
      <c r="T70" s="12"/>
    </row>
    <row r="71" spans="1:22" ht="15" thickBot="1" x14ac:dyDescent="0.4">
      <c r="A71" s="318"/>
      <c r="B71" s="309"/>
      <c r="C71" s="100" t="s">
        <v>394</v>
      </c>
      <c r="D71" s="24" t="s">
        <v>254</v>
      </c>
      <c r="E71" s="299"/>
      <c r="F71" s="299"/>
      <c r="G71" s="299"/>
      <c r="H71" s="299"/>
      <c r="I71" s="299"/>
      <c r="J71" s="299"/>
      <c r="K71" s="301"/>
      <c r="L71" s="270"/>
      <c r="M71" s="358"/>
      <c r="N71" s="332"/>
      <c r="R71" s="12"/>
      <c r="S71" s="12"/>
      <c r="T71" s="12"/>
    </row>
    <row r="72" spans="1:22" ht="14.5" customHeight="1" x14ac:dyDescent="0.35">
      <c r="A72" s="316" t="s">
        <v>395</v>
      </c>
      <c r="B72" s="307" t="s">
        <v>127</v>
      </c>
      <c r="C72" s="85" t="s">
        <v>396</v>
      </c>
      <c r="D72" s="86" t="s">
        <v>250</v>
      </c>
      <c r="E72" s="344" t="s">
        <v>418</v>
      </c>
      <c r="F72" s="344" t="s">
        <v>419</v>
      </c>
      <c r="G72" s="344" t="s">
        <v>424</v>
      </c>
      <c r="H72" s="344" t="s">
        <v>421</v>
      </c>
      <c r="I72" s="344" t="s">
        <v>422</v>
      </c>
      <c r="J72" s="344" t="s">
        <v>164</v>
      </c>
      <c r="K72" s="311" t="s">
        <v>957</v>
      </c>
      <c r="L72" s="310"/>
      <c r="M72" s="356" t="s">
        <v>952</v>
      </c>
      <c r="N72" s="330"/>
      <c r="R72" s="12" t="str">
        <f>IF(OR(J72='Drop downs'!$G$7,J72='Drop downs'!$G$5), B72&amp;": "&amp;K72&amp;CHAR(10),"")</f>
        <v/>
      </c>
      <c r="S72" s="12" t="str">
        <f>IF(J72='Drop downs'!$G$2,B72&amp;": "&amp;K72&amp;""," ")</f>
        <v xml:space="preserve"> </v>
      </c>
      <c r="T72" s="12" t="str">
        <f>IF(HO9_ALT_1!E72='Drop downs'!$B$6,HO9_ALT_1!B72&amp;": "&amp;HO9_ALT_1!K72&amp;"","")</f>
        <v/>
      </c>
      <c r="U72" t="str">
        <f t="shared" si="0"/>
        <v xml:space="preserve">IIA12:Mitigation: The inclusion of a policy referencing Large Scale Purpose Built Shared Living.
</v>
      </c>
      <c r="V72" t="str">
        <f>IF(N72&gt;0,B72&amp;":"&amp;N72&amp;"
","")</f>
        <v/>
      </c>
    </row>
    <row r="73" spans="1:22" x14ac:dyDescent="0.35">
      <c r="A73" s="317"/>
      <c r="B73" s="308"/>
      <c r="C73" s="83" t="s">
        <v>397</v>
      </c>
      <c r="D73" s="24" t="s">
        <v>250</v>
      </c>
      <c r="E73" s="271"/>
      <c r="F73" s="271"/>
      <c r="G73" s="271"/>
      <c r="H73" s="271"/>
      <c r="I73" s="271"/>
      <c r="J73" s="271"/>
      <c r="K73" s="424"/>
      <c r="L73" s="298"/>
      <c r="M73" s="357"/>
      <c r="N73" s="331"/>
      <c r="R73" s="12"/>
      <c r="S73" s="12"/>
      <c r="T73" s="12"/>
    </row>
    <row r="74" spans="1:22" x14ac:dyDescent="0.35">
      <c r="A74" s="317"/>
      <c r="B74" s="308"/>
      <c r="C74" s="83" t="s">
        <v>398</v>
      </c>
      <c r="D74" s="24" t="s">
        <v>254</v>
      </c>
      <c r="E74" s="271"/>
      <c r="F74" s="271"/>
      <c r="G74" s="271"/>
      <c r="H74" s="271"/>
      <c r="I74" s="271"/>
      <c r="J74" s="271"/>
      <c r="K74" s="424"/>
      <c r="L74" s="298"/>
      <c r="M74" s="357"/>
      <c r="N74" s="331"/>
      <c r="R74" s="12"/>
      <c r="S74" s="12"/>
      <c r="T74" s="12"/>
    </row>
    <row r="75" spans="1:22" x14ac:dyDescent="0.35">
      <c r="A75" s="317"/>
      <c r="B75" s="308"/>
      <c r="C75" s="83" t="s">
        <v>399</v>
      </c>
      <c r="D75" s="24" t="s">
        <v>254</v>
      </c>
      <c r="E75" s="271"/>
      <c r="F75" s="271"/>
      <c r="G75" s="271"/>
      <c r="H75" s="271"/>
      <c r="I75" s="271"/>
      <c r="J75" s="271"/>
      <c r="K75" s="424"/>
      <c r="L75" s="298"/>
      <c r="M75" s="357"/>
      <c r="N75" s="331"/>
      <c r="R75" s="12"/>
      <c r="S75" s="12"/>
      <c r="T75" s="12"/>
    </row>
    <row r="76" spans="1:22" ht="187" customHeight="1" thickBot="1" x14ac:dyDescent="0.4">
      <c r="A76" s="318"/>
      <c r="B76" s="308"/>
      <c r="C76" s="89" t="s">
        <v>400</v>
      </c>
      <c r="D76" s="24" t="s">
        <v>254</v>
      </c>
      <c r="E76" s="271"/>
      <c r="F76" s="271"/>
      <c r="G76" s="271"/>
      <c r="H76" s="271"/>
      <c r="I76" s="271"/>
      <c r="J76" s="271"/>
      <c r="K76" s="424"/>
      <c r="L76" s="270"/>
      <c r="M76" s="358"/>
      <c r="N76" s="332"/>
      <c r="R76" s="12"/>
      <c r="S76" s="12"/>
      <c r="T76" s="12"/>
    </row>
    <row r="77" spans="1:22" x14ac:dyDescent="0.35">
      <c r="A77" s="323" t="s">
        <v>401</v>
      </c>
      <c r="B77" s="307" t="s">
        <v>128</v>
      </c>
      <c r="C77" s="85" t="s">
        <v>402</v>
      </c>
      <c r="D77" s="82" t="s">
        <v>254</v>
      </c>
      <c r="E77" s="310" t="s">
        <v>101</v>
      </c>
      <c r="F77" s="310" t="s">
        <v>101</v>
      </c>
      <c r="G77" s="310" t="s">
        <v>101</v>
      </c>
      <c r="H77" s="310" t="s">
        <v>101</v>
      </c>
      <c r="I77" s="310" t="s">
        <v>101</v>
      </c>
      <c r="J77" s="310" t="s">
        <v>159</v>
      </c>
      <c r="K77" s="427" t="s">
        <v>570</v>
      </c>
      <c r="L77" s="310"/>
      <c r="M77" s="356"/>
      <c r="N77" s="330"/>
      <c r="R77" s="12" t="str">
        <f>IF(OR(J77='Drop downs'!$G$7,J77='Drop downs'!$G$5), B77&amp;": "&amp;K77&amp;CHAR(10),"")</f>
        <v/>
      </c>
      <c r="S77" s="12" t="str">
        <f>IF(J77='Drop downs'!$G$2,B77&amp;": "&amp;K77&amp;""," ")</f>
        <v xml:space="preserve"> </v>
      </c>
      <c r="T77" s="12" t="str">
        <f>IF(HO9_ALT_1!E77='Drop downs'!$B$6,HO9_ALT_1!B77&amp;": "&amp;HO9_ALT_1!K77&amp;"","")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368"/>
      <c r="L78" s="298"/>
      <c r="M78" s="357"/>
      <c r="N78" s="331"/>
      <c r="R78" s="12"/>
      <c r="S78" s="12"/>
      <c r="T78" s="12"/>
    </row>
    <row r="79" spans="1:22" x14ac:dyDescent="0.35">
      <c r="A79" s="305"/>
      <c r="B79" s="308"/>
      <c r="C79" s="83" t="s">
        <v>404</v>
      </c>
      <c r="D79" s="3" t="s">
        <v>254</v>
      </c>
      <c r="E79" s="298"/>
      <c r="F79" s="298"/>
      <c r="G79" s="298"/>
      <c r="H79" s="298"/>
      <c r="I79" s="298"/>
      <c r="J79" s="298"/>
      <c r="K79" s="368"/>
      <c r="L79" s="298"/>
      <c r="M79" s="357"/>
      <c r="N79" s="331"/>
      <c r="R79" s="12"/>
      <c r="S79" s="12"/>
      <c r="T79" s="12"/>
    </row>
    <row r="80" spans="1:22" x14ac:dyDescent="0.35">
      <c r="A80" s="305"/>
      <c r="B80" s="308"/>
      <c r="C80" s="84" t="s">
        <v>405</v>
      </c>
      <c r="D80" s="3" t="s">
        <v>254</v>
      </c>
      <c r="E80" s="298"/>
      <c r="F80" s="298"/>
      <c r="G80" s="298"/>
      <c r="H80" s="298"/>
      <c r="I80" s="298"/>
      <c r="J80" s="298"/>
      <c r="K80" s="368"/>
      <c r="L80" s="298"/>
      <c r="M80" s="357"/>
      <c r="N80" s="331"/>
      <c r="R80" s="12"/>
      <c r="S80" s="12"/>
      <c r="T80" s="12"/>
    </row>
    <row r="81" spans="1:22" ht="29" x14ac:dyDescent="0.35">
      <c r="A81" s="305"/>
      <c r="B81" s="308"/>
      <c r="C81" s="84" t="s">
        <v>406</v>
      </c>
      <c r="D81" s="3" t="s">
        <v>254</v>
      </c>
      <c r="E81" s="298"/>
      <c r="F81" s="298"/>
      <c r="G81" s="298"/>
      <c r="H81" s="298"/>
      <c r="I81" s="298"/>
      <c r="J81" s="298"/>
      <c r="K81" s="368"/>
      <c r="L81" s="298"/>
      <c r="M81" s="357"/>
      <c r="N81" s="331"/>
      <c r="R81" s="12"/>
      <c r="S81" s="12"/>
      <c r="T81" s="12"/>
    </row>
    <row r="82" spans="1:22" ht="29" x14ac:dyDescent="0.35">
      <c r="A82" s="305"/>
      <c r="B82" s="308"/>
      <c r="C82" s="84" t="s">
        <v>407</v>
      </c>
      <c r="D82" s="3" t="s">
        <v>254</v>
      </c>
      <c r="E82" s="298"/>
      <c r="F82" s="298"/>
      <c r="G82" s="298"/>
      <c r="H82" s="298"/>
      <c r="I82" s="298"/>
      <c r="J82" s="298"/>
      <c r="K82" s="368"/>
      <c r="L82" s="298"/>
      <c r="M82" s="357"/>
      <c r="N82" s="331"/>
      <c r="R82" s="12"/>
      <c r="S82" s="12"/>
      <c r="T82" s="12"/>
    </row>
    <row r="83" spans="1:22" ht="15" thickBot="1" x14ac:dyDescent="0.4">
      <c r="A83" s="306"/>
      <c r="B83" s="309"/>
      <c r="C83" s="90" t="s">
        <v>408</v>
      </c>
      <c r="D83" s="15" t="s">
        <v>254</v>
      </c>
      <c r="E83" s="299"/>
      <c r="F83" s="299"/>
      <c r="G83" s="299"/>
      <c r="H83" s="299"/>
      <c r="I83" s="299"/>
      <c r="J83" s="299"/>
      <c r="K83" s="369"/>
      <c r="L83" s="299"/>
      <c r="M83" s="361"/>
      <c r="N83" s="333"/>
      <c r="R83" s="12"/>
      <c r="S83" s="12"/>
      <c r="T83" s="12"/>
    </row>
    <row r="84" spans="1:22" ht="14.5" customHeight="1" x14ac:dyDescent="0.35">
      <c r="A84" s="323" t="s">
        <v>409</v>
      </c>
      <c r="B84" s="307" t="s">
        <v>129</v>
      </c>
      <c r="C84" s="99" t="s">
        <v>410</v>
      </c>
      <c r="D84" s="79" t="s">
        <v>254</v>
      </c>
      <c r="E84" s="310" t="s">
        <v>418</v>
      </c>
      <c r="F84" s="310" t="s">
        <v>419</v>
      </c>
      <c r="G84" s="310" t="s">
        <v>424</v>
      </c>
      <c r="H84" s="310" t="s">
        <v>421</v>
      </c>
      <c r="I84" s="310" t="s">
        <v>436</v>
      </c>
      <c r="J84" s="310" t="s">
        <v>164</v>
      </c>
      <c r="K84" s="319" t="s">
        <v>958</v>
      </c>
      <c r="L84" s="310"/>
      <c r="M84" s="356" t="s">
        <v>952</v>
      </c>
      <c r="N84" s="330"/>
      <c r="R84" s="12" t="str">
        <f>IF(OR(J84='Drop downs'!$G$7,J84='Drop downs'!$G$5), B84&amp;": "&amp;K84&amp;CHAR(10),"")</f>
        <v/>
      </c>
      <c r="S84" s="12" t="str">
        <f>IF(J84='Drop downs'!$G$2,B84&amp;": "&amp;K84&amp;""," ")</f>
        <v xml:space="preserve"> </v>
      </c>
      <c r="T84" s="12" t="str">
        <f>IF(HO9_ALT_1!E84='Drop downs'!$B$6,HO9_ALT_1!B84&amp;": "&amp;HO9_ALT_1!K84&amp;"","")</f>
        <v/>
      </c>
      <c r="U84" t="str">
        <f t="shared" si="1"/>
        <v xml:space="preserve">IIA14:Mitigation: The inclusion of a policy referencing Large Scale Purpose Built Shared Living.
</v>
      </c>
      <c r="V84" t="str">
        <f>IF(N84&gt;0,B84&amp;":"&amp;N84&amp;"
","")</f>
        <v/>
      </c>
    </row>
    <row r="85" spans="1:22" x14ac:dyDescent="0.35">
      <c r="A85" s="305"/>
      <c r="B85" s="308"/>
      <c r="C85" s="84" t="s">
        <v>411</v>
      </c>
      <c r="D85" s="3" t="s">
        <v>250</v>
      </c>
      <c r="E85" s="298"/>
      <c r="F85" s="298"/>
      <c r="G85" s="298"/>
      <c r="H85" s="298"/>
      <c r="I85" s="298"/>
      <c r="J85" s="298"/>
      <c r="K85" s="236"/>
      <c r="L85" s="298"/>
      <c r="M85" s="357"/>
      <c r="N85" s="331"/>
      <c r="R85" s="12"/>
      <c r="S85" s="12"/>
      <c r="T85" s="12"/>
    </row>
    <row r="86" spans="1:22" x14ac:dyDescent="0.35">
      <c r="A86" s="305"/>
      <c r="B86" s="308"/>
      <c r="C86" s="84" t="s">
        <v>412</v>
      </c>
      <c r="D86" s="3" t="s">
        <v>250</v>
      </c>
      <c r="E86" s="298"/>
      <c r="F86" s="298"/>
      <c r="G86" s="298"/>
      <c r="H86" s="298"/>
      <c r="I86" s="298"/>
      <c r="J86" s="298"/>
      <c r="K86" s="236"/>
      <c r="L86" s="298"/>
      <c r="M86" s="357"/>
      <c r="N86" s="331"/>
      <c r="R86" s="12"/>
      <c r="S86" s="12"/>
      <c r="T86" s="12"/>
    </row>
    <row r="87" spans="1:22" ht="108.65" customHeight="1" thickBot="1" x14ac:dyDescent="0.4">
      <c r="A87" s="306"/>
      <c r="B87" s="309"/>
      <c r="C87" s="87" t="s">
        <v>413</v>
      </c>
      <c r="D87" s="80" t="s">
        <v>254</v>
      </c>
      <c r="E87" s="299"/>
      <c r="F87" s="299"/>
      <c r="G87" s="299"/>
      <c r="H87" s="299"/>
      <c r="I87" s="299"/>
      <c r="J87" s="299"/>
      <c r="K87" s="301"/>
      <c r="L87" s="299"/>
      <c r="M87" s="361"/>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xml:space="preserve">IIA6: The absence of a policy means that reliance will have to be placed on national and London Plan policies for determining the location of proposals. Although the London Plan (2021) requires schemes to be "located in an area well-connected to local services and employment by walking, cycling and public transport”, these may not be areas the local council would deem appropriate, such as areas characterised by family housing. Therefore, as proposed developments may be located in an area that is not entirely appropriate, an uncertain effect is recorded.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xml:space="preserve">IIA1:Mitigation: The inclusion of a policy referencing Large Scale Purpose Built Shared Living.
IIA2:Mitigation: The inclusion of a policy referencing Large Scale Purpose Built Shared Living.
IIA4:Mitigation: The inclusion of a policy referencing Large Scale Purpose Built Shared Living.
IIA5:Mitigation: The inclusion of a policy referencing Large Scale Purpose Built Shared Living.
IIA6:Mitigation: The inclusion of a policy referencing Large Scale Purpose Built Shared Living.
IIA12:Mitigation: The inclusion of a policy referencing Large Scale Purpose Built Shared Living.
IIA14:Mitigation: The inclusion of a policy referencing Large Scale Purpose Built Shared Living.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J1hr8P6HlQeeYwhvMFETASOvQ2CfIlyn1DNKP0NPKicrTGlGxmlYXHSma3rJO4ZxnjVUJqIF980rYZXXU37+vQ==" saltValue="a4gWbvBO9CD5VEMT4/5rH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A65:A71"/>
    <mergeCell ref="B65:B71"/>
    <mergeCell ref="E65:E71"/>
    <mergeCell ref="F65:F71"/>
    <mergeCell ref="G65:G71"/>
    <mergeCell ref="L65:L71"/>
    <mergeCell ref="M65:M71"/>
    <mergeCell ref="H72:H76"/>
    <mergeCell ref="I84:I87"/>
    <mergeCell ref="J84:J87"/>
    <mergeCell ref="K84:K87"/>
    <mergeCell ref="L84:L87"/>
    <mergeCell ref="M84:M87"/>
    <mergeCell ref="N18:N19"/>
    <mergeCell ref="N20:N27"/>
    <mergeCell ref="N28:N35"/>
    <mergeCell ref="N36:N41"/>
    <mergeCell ref="N42:N46"/>
    <mergeCell ref="N47:N48"/>
    <mergeCell ref="N49:N53"/>
    <mergeCell ref="N54:N56"/>
    <mergeCell ref="N57:N6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M20:M27"/>
    <mergeCell ref="I18:I19"/>
    <mergeCell ref="J18:J19"/>
    <mergeCell ref="K18:K19"/>
    <mergeCell ref="L18:L19"/>
    <mergeCell ref="M18:M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M36:M41"/>
    <mergeCell ref="I28:I35"/>
    <mergeCell ref="J28:J35"/>
    <mergeCell ref="K28:K35"/>
    <mergeCell ref="L28:L35"/>
    <mergeCell ref="M28:M35"/>
    <mergeCell ref="H28:H35"/>
    <mergeCell ref="A47:A48"/>
    <mergeCell ref="B47:B48"/>
    <mergeCell ref="E47:E48"/>
    <mergeCell ref="F47:F48"/>
    <mergeCell ref="G47:G48"/>
    <mergeCell ref="A42:A46"/>
    <mergeCell ref="B42:B46"/>
    <mergeCell ref="E42:E46"/>
    <mergeCell ref="F42:F46"/>
    <mergeCell ref="G42:G46"/>
    <mergeCell ref="H47:H48"/>
    <mergeCell ref="I47:I48"/>
    <mergeCell ref="J47:J48"/>
    <mergeCell ref="K47:K48"/>
    <mergeCell ref="L47:L48"/>
    <mergeCell ref="M47:M48"/>
    <mergeCell ref="I42:I46"/>
    <mergeCell ref="J42:J46"/>
    <mergeCell ref="K42:K46"/>
    <mergeCell ref="L42:L46"/>
    <mergeCell ref="M42:M46"/>
    <mergeCell ref="H42:H46"/>
    <mergeCell ref="A54:A56"/>
    <mergeCell ref="B54:B56"/>
    <mergeCell ref="E54:E56"/>
    <mergeCell ref="F54:F56"/>
    <mergeCell ref="G54:G56"/>
    <mergeCell ref="A49:A53"/>
    <mergeCell ref="B49:B53"/>
    <mergeCell ref="E49:E53"/>
    <mergeCell ref="F49:F53"/>
    <mergeCell ref="G49:G53"/>
    <mergeCell ref="H54:H56"/>
    <mergeCell ref="I54:I56"/>
    <mergeCell ref="J54:J56"/>
    <mergeCell ref="K54:K56"/>
    <mergeCell ref="L54:L56"/>
    <mergeCell ref="M54:M56"/>
    <mergeCell ref="I49:I53"/>
    <mergeCell ref="J49:J53"/>
    <mergeCell ref="K49:K53"/>
    <mergeCell ref="L49:L53"/>
    <mergeCell ref="M49:M53"/>
    <mergeCell ref="H49:H53"/>
    <mergeCell ref="A57:A64"/>
    <mergeCell ref="B57:B64"/>
    <mergeCell ref="E57:E64"/>
    <mergeCell ref="F57:F64"/>
    <mergeCell ref="G57:G64"/>
    <mergeCell ref="H65:H71"/>
    <mergeCell ref="I65:I71"/>
    <mergeCell ref="J65:J71"/>
    <mergeCell ref="K65:K71"/>
    <mergeCell ref="I57:I64"/>
    <mergeCell ref="J57:J64"/>
    <mergeCell ref="K57:K64"/>
    <mergeCell ref="L57:L64"/>
    <mergeCell ref="M57:M64"/>
    <mergeCell ref="H57:H64"/>
    <mergeCell ref="A77:A83"/>
    <mergeCell ref="B77:B83"/>
    <mergeCell ref="E77:E83"/>
    <mergeCell ref="F77:F83"/>
    <mergeCell ref="G77:G83"/>
    <mergeCell ref="A72:A76"/>
    <mergeCell ref="B72:B76"/>
    <mergeCell ref="E72:E76"/>
    <mergeCell ref="F72:F76"/>
    <mergeCell ref="G72:G76"/>
    <mergeCell ref="H77:H83"/>
    <mergeCell ref="I77:I83"/>
    <mergeCell ref="J77:J83"/>
    <mergeCell ref="K77:K83"/>
    <mergeCell ref="L77:L83"/>
    <mergeCell ref="M77:M83"/>
    <mergeCell ref="I72:I76"/>
    <mergeCell ref="J72:J76"/>
    <mergeCell ref="K72:K76"/>
    <mergeCell ref="L72:L76"/>
    <mergeCell ref="M72:M76"/>
    <mergeCell ref="A84:A87"/>
    <mergeCell ref="B84:B87"/>
    <mergeCell ref="E84:E87"/>
    <mergeCell ref="F84:F87"/>
    <mergeCell ref="G84:G87"/>
    <mergeCell ref="H84:H87"/>
    <mergeCell ref="A94:N94"/>
    <mergeCell ref="A95:N95"/>
    <mergeCell ref="A96:N96"/>
  </mergeCells>
  <conditionalFormatting sqref="C8:D87">
    <cfRule type="expression" dxfId="2660" priority="1">
      <formula>$D8="No"</formula>
    </cfRule>
  </conditionalFormatting>
  <conditionalFormatting sqref="J8 J18 J28 J72">
    <cfRule type="cellIs" dxfId="2659" priority="76" operator="equal">
      <formula>"Minor Positive"</formula>
    </cfRule>
    <cfRule type="cellIs" dxfId="2658" priority="75" operator="equal">
      <formula>"Neutral"</formula>
    </cfRule>
    <cfRule type="cellIs" dxfId="2657" priority="74" operator="equal">
      <formula>"Uncertain"</formula>
    </cfRule>
    <cfRule type="cellIs" dxfId="2656" priority="73" operator="equal">
      <formula>"Minor Negative"</formula>
    </cfRule>
    <cfRule type="cellIs" dxfId="2655" priority="72" operator="equal">
      <formula>"Significant Negative"</formula>
    </cfRule>
    <cfRule type="cellIs" dxfId="2654" priority="77" operator="equal">
      <formula>"Significant Positive"</formula>
    </cfRule>
  </conditionalFormatting>
  <conditionalFormatting sqref="J20">
    <cfRule type="cellIs" dxfId="2653" priority="69" operator="equal">
      <formula>"Neutral"</formula>
    </cfRule>
    <cfRule type="cellIs" dxfId="2652" priority="71" operator="equal">
      <formula>"Significant Positive"</formula>
    </cfRule>
    <cfRule type="cellIs" dxfId="2651" priority="70" operator="equal">
      <formula>"Minor Positive"</formula>
    </cfRule>
    <cfRule type="cellIs" dxfId="2650" priority="68" operator="equal">
      <formula>"Uncertain"</formula>
    </cfRule>
    <cfRule type="cellIs" dxfId="2649" priority="67" operator="equal">
      <formula>"Minor Negative"</formula>
    </cfRule>
    <cfRule type="cellIs" dxfId="2648" priority="66" operator="equal">
      <formula>"Significant Negative"</formula>
    </cfRule>
  </conditionalFormatting>
  <conditionalFormatting sqref="J36">
    <cfRule type="cellIs" dxfId="2647" priority="61" operator="equal">
      <formula>"Minor Negative"</formula>
    </cfRule>
    <cfRule type="cellIs" dxfId="2646" priority="65" operator="equal">
      <formula>"Significant Positive"</formula>
    </cfRule>
    <cfRule type="cellIs" dxfId="2645" priority="64" operator="equal">
      <formula>"Minor Positive"</formula>
    </cfRule>
    <cfRule type="cellIs" dxfId="2644" priority="63" operator="equal">
      <formula>"Neutral"</formula>
    </cfRule>
    <cfRule type="cellIs" dxfId="2643" priority="62" operator="equal">
      <formula>"Uncertain"</formula>
    </cfRule>
    <cfRule type="cellIs" dxfId="2642" priority="60" operator="equal">
      <formula>"Significant Negative"</formula>
    </cfRule>
  </conditionalFormatting>
  <conditionalFormatting sqref="J42">
    <cfRule type="cellIs" dxfId="2641" priority="35" operator="equal">
      <formula>"Significant Negative"</formula>
    </cfRule>
    <cfRule type="cellIs" dxfId="2640" priority="36" operator="equal">
      <formula>"Minor Negative"</formula>
    </cfRule>
    <cfRule type="cellIs" dxfId="2639" priority="37" operator="equal">
      <formula>"Uncertain"</formula>
    </cfRule>
    <cfRule type="cellIs" dxfId="2638" priority="38" operator="equal">
      <formula>"Neutral"</formula>
    </cfRule>
    <cfRule type="cellIs" dxfId="2637" priority="39" operator="equal">
      <formula>"Minor Positive"</formula>
    </cfRule>
    <cfRule type="cellIs" dxfId="2636" priority="40" operator="equal">
      <formula>"Significant Positive"</formula>
    </cfRule>
  </conditionalFormatting>
  <conditionalFormatting sqref="J47">
    <cfRule type="cellIs" dxfId="2635" priority="41" operator="equal">
      <formula>"Significant Negative"</formula>
    </cfRule>
    <cfRule type="cellIs" dxfId="2634" priority="42" operator="equal">
      <formula>"Minor Negative"</formula>
    </cfRule>
    <cfRule type="cellIs" dxfId="2633" priority="43" operator="equal">
      <formula>"Uncertain"</formula>
    </cfRule>
    <cfRule type="cellIs" dxfId="2632" priority="44" operator="equal">
      <formula>"Neutral"</formula>
    </cfRule>
    <cfRule type="cellIs" dxfId="2631" priority="45" operator="equal">
      <formula>"Minor Positive"</formula>
    </cfRule>
    <cfRule type="cellIs" dxfId="2630" priority="46" operator="equal">
      <formula>"Significant Positive"</formula>
    </cfRule>
  </conditionalFormatting>
  <conditionalFormatting sqref="J49">
    <cfRule type="cellIs" dxfId="2629" priority="47" operator="equal">
      <formula>"Significant Negative"</formula>
    </cfRule>
    <cfRule type="cellIs" dxfId="2628" priority="48" operator="equal">
      <formula>"Minor Negative"</formula>
    </cfRule>
    <cfRule type="cellIs" dxfId="2627" priority="49" operator="equal">
      <formula>"Uncertain"</formula>
    </cfRule>
    <cfRule type="cellIs" dxfId="2626" priority="50" operator="equal">
      <formula>"Neutral"</formula>
    </cfRule>
    <cfRule type="cellIs" dxfId="2625" priority="51" operator="equal">
      <formula>"Minor Positive"</formula>
    </cfRule>
    <cfRule type="cellIs" dxfId="2624" priority="52" operator="equal">
      <formula>"Significant Positive"</formula>
    </cfRule>
  </conditionalFormatting>
  <conditionalFormatting sqref="J54">
    <cfRule type="cellIs" dxfId="2623" priority="53" operator="equal">
      <formula>"Significant Negative"</formula>
    </cfRule>
    <cfRule type="cellIs" dxfId="2622" priority="54" operator="equal">
      <formula>"Minor Negative"</formula>
    </cfRule>
    <cfRule type="cellIs" dxfId="2621" priority="55" operator="equal">
      <formula>"Uncertain"</formula>
    </cfRule>
    <cfRule type="cellIs" dxfId="2620" priority="56" operator="equal">
      <formula>"Neutral"</formula>
    </cfRule>
    <cfRule type="cellIs" dxfId="2619" priority="57" operator="equal">
      <formula>"Minor Positive"</formula>
    </cfRule>
    <cfRule type="cellIs" dxfId="2618" priority="58" operator="equal">
      <formula>"Significant Positive"</formula>
    </cfRule>
  </conditionalFormatting>
  <conditionalFormatting sqref="J57">
    <cfRule type="cellIs" dxfId="2617" priority="34" operator="equal">
      <formula>"Significant Positive"</formula>
    </cfRule>
    <cfRule type="cellIs" dxfId="2616" priority="29" operator="equal">
      <formula>"Significant Negative"</formula>
    </cfRule>
    <cfRule type="cellIs" dxfId="2615" priority="30" operator="equal">
      <formula>"Minor Negative"</formula>
    </cfRule>
    <cfRule type="cellIs" dxfId="2614" priority="31" operator="equal">
      <formula>"Uncertain"</formula>
    </cfRule>
    <cfRule type="cellIs" dxfId="2613" priority="32" operator="equal">
      <formula>"Neutral"</formula>
    </cfRule>
    <cfRule type="cellIs" dxfId="2612" priority="33" operator="equal">
      <formula>"Minor Positive"</formula>
    </cfRule>
  </conditionalFormatting>
  <conditionalFormatting sqref="J65">
    <cfRule type="cellIs" dxfId="2611" priority="28" operator="equal">
      <formula>"Significant Positive"</formula>
    </cfRule>
    <cfRule type="cellIs" dxfId="2610" priority="27" operator="equal">
      <formula>"Minor Positive"</formula>
    </cfRule>
    <cfRule type="cellIs" dxfId="2609" priority="26" operator="equal">
      <formula>"Neutral"</formula>
    </cfRule>
    <cfRule type="cellIs" dxfId="2608" priority="25" operator="equal">
      <formula>"Uncertain"</formula>
    </cfRule>
    <cfRule type="cellIs" dxfId="2607" priority="24" operator="equal">
      <formula>"Minor Negative"</formula>
    </cfRule>
    <cfRule type="cellIs" dxfId="2606" priority="23" operator="equal">
      <formula>"Significant Negative"</formula>
    </cfRule>
  </conditionalFormatting>
  <conditionalFormatting sqref="J77">
    <cfRule type="cellIs" dxfId="2605" priority="17" operator="equal">
      <formula>"Significant Negative"</formula>
    </cfRule>
    <cfRule type="cellIs" dxfId="2604" priority="18" operator="equal">
      <formula>"Minor Negative"</formula>
    </cfRule>
    <cfRule type="cellIs" dxfId="2603" priority="22" operator="equal">
      <formula>"Significant Positive"</formula>
    </cfRule>
    <cfRule type="cellIs" dxfId="2602" priority="21" operator="equal">
      <formula>"Minor Positive"</formula>
    </cfRule>
    <cfRule type="cellIs" dxfId="2601" priority="20" operator="equal">
      <formula>"Neutral"</formula>
    </cfRule>
    <cfRule type="cellIs" dxfId="2600" priority="19" operator="equal">
      <formula>"Uncertain"</formula>
    </cfRule>
  </conditionalFormatting>
  <conditionalFormatting sqref="J84">
    <cfRule type="cellIs" dxfId="2599" priority="9" operator="equal">
      <formula>"Minor Positive"</formula>
    </cfRule>
    <cfRule type="cellIs" dxfId="2598" priority="8" operator="equal">
      <formula>"Neutral"</formula>
    </cfRule>
    <cfRule type="cellIs" dxfId="2597" priority="7" operator="equal">
      <formula>"Uncertain"</formula>
    </cfRule>
    <cfRule type="cellIs" dxfId="2596" priority="6" operator="equal">
      <formula>"Minor Negative"</formula>
    </cfRule>
    <cfRule type="cellIs" dxfId="2595" priority="10" operator="equal">
      <formula>"Significant Positive"</formula>
    </cfRule>
    <cfRule type="cellIs" dxfId="2594" priority="5" operator="equal">
      <formula>"Significant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279B1826-AE69-4394-AE77-90C648DE1695}">
          <x14:formula1>
            <xm:f>'Drop downs'!$G$2:$G$7</xm:f>
          </x14:formula1>
          <xm:sqref>J8 J18 J20 J28 J36 J72 J77 J57 J49 J42 J54 J47 J65 J84</xm:sqref>
        </x14:dataValidation>
        <x14:dataValidation type="list" allowBlank="1" showInputMessage="1" showErrorMessage="1" xr:uid="{28360EB1-3D5D-4E97-A625-E5F117914F4B}">
          <x14:formula1>
            <xm:f>'Drop downs'!$F$2:$F$6</xm:f>
          </x14:formula1>
          <xm:sqref>I8 I18 I20 I28 I36 I72 I77 I57 I49 I42 I54 I47 I65 I84</xm:sqref>
        </x14:dataValidation>
        <x14:dataValidation type="list" allowBlank="1" showInputMessage="1" showErrorMessage="1" xr:uid="{42E54FDF-147A-4E20-AD74-5FE8AD6D49F9}">
          <x14:formula1>
            <xm:f>'Drop downs'!$E$2:$E$6</xm:f>
          </x14:formula1>
          <xm:sqref>H8 H18 H20 H28 H36 H72 H77 H57 H49 H42 H54 H47 H65 H84</xm:sqref>
        </x14:dataValidation>
        <x14:dataValidation type="list" allowBlank="1" showInputMessage="1" showErrorMessage="1" xr:uid="{0B8229A0-37B3-4A2E-9395-E9E9A09297C1}">
          <x14:formula1>
            <xm:f>'Drop downs'!$D$2:$D$7</xm:f>
          </x14:formula1>
          <xm:sqref>G8 G18 G20 G28 G36 G72 G77 G57 G49 G42 G54 G47 G65 G84</xm:sqref>
        </x14:dataValidation>
        <x14:dataValidation type="list" allowBlank="1" showInputMessage="1" showErrorMessage="1" xr:uid="{28212368-3EC1-4BFE-95D2-3450124B50DE}">
          <x14:formula1>
            <xm:f>'Drop downs'!$C$2:$C$5</xm:f>
          </x14:formula1>
          <xm:sqref>F8 F18 F20 F28 F36 F72 F77 F57 F49 F42 F54 F47 F65 F84</xm:sqref>
        </x14:dataValidation>
        <x14:dataValidation type="list" allowBlank="1" showInputMessage="1" showErrorMessage="1" xr:uid="{0262267D-B87A-4CBB-9C4C-94B437D38589}">
          <x14:formula1>
            <xm:f>'Drop downs'!$B$2:$B$4</xm:f>
          </x14:formula1>
          <xm:sqref>E8 E18 E20 E28 E36 E72 E77 E57 E49 E42 E54 E47 E65 E84</xm:sqref>
        </x14:dataValidation>
        <x14:dataValidation type="list" allowBlank="1" showInputMessage="1" showErrorMessage="1" xr:uid="{6246E100-74F0-4184-B4F8-BD49CEECCEBE}">
          <x14:formula1>
            <xm:f>'Drop downs'!$J$2:$J$3</xm:f>
          </x14:formula1>
          <xm:sqref>L8 L18 L20 L28 L36 L42 L84 L54 L57 L65 L72 L77 L47 L49</xm:sqref>
        </x14:dataValidation>
        <x14:dataValidation type="list" allowBlank="1" showInputMessage="1" showErrorMessage="1" xr:uid="{5A510DEB-78FF-49BB-86E6-C438B6C81C3E}">
          <x14:formula1>
            <xm:f>'Drop downs'!$A$2:$A$3</xm:f>
          </x14:formula1>
          <xm:sqref>D8:D87</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05175-7543-4D54-B891-E46FF1656BDE}">
  <sheetPr codeName="Sheet105">
    <tabColor rgb="FF7030A0"/>
  </sheetPr>
  <dimension ref="A1:V98"/>
  <sheetViews>
    <sheetView topLeftCell="A49" zoomScale="60" zoomScaleNormal="60" workbookViewId="0">
      <selection activeCell="K20" sqref="K20:K2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60.179687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959</v>
      </c>
      <c r="D1" s="263"/>
      <c r="E1" s="263"/>
      <c r="F1" s="264"/>
      <c r="G1" s="16"/>
      <c r="I1" s="7"/>
      <c r="J1" s="7"/>
      <c r="K1" s="7"/>
    </row>
    <row r="2" spans="1:22" x14ac:dyDescent="0.35">
      <c r="A2" s="74" t="s">
        <v>29</v>
      </c>
      <c r="B2" s="9"/>
      <c r="C2" s="263" t="s">
        <v>940</v>
      </c>
      <c r="D2" s="263"/>
      <c r="E2" s="263"/>
      <c r="F2" s="264"/>
      <c r="I2" s="8"/>
      <c r="J2" s="8"/>
      <c r="K2" s="8"/>
    </row>
    <row r="3" spans="1:22" x14ac:dyDescent="0.35">
      <c r="A3" s="75" t="s">
        <v>30</v>
      </c>
      <c r="B3" s="4"/>
      <c r="C3" s="263" t="s">
        <v>960</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250</v>
      </c>
      <c r="E8" s="325" t="s">
        <v>418</v>
      </c>
      <c r="F8" s="325" t="s">
        <v>419</v>
      </c>
      <c r="G8" s="325" t="s">
        <v>424</v>
      </c>
      <c r="H8" s="325" t="s">
        <v>421</v>
      </c>
      <c r="I8" s="325" t="s">
        <v>422</v>
      </c>
      <c r="J8" s="310" t="s">
        <v>157</v>
      </c>
      <c r="K8" s="319" t="s">
        <v>961</v>
      </c>
      <c r="L8" s="310"/>
      <c r="M8" s="314"/>
      <c r="N8" s="330"/>
      <c r="R8" s="12" t="str">
        <f>IF(OR(J8='Drop downs'!$G$7,J8='Drop downs'!$G$5), B8&amp;": "&amp;K8&amp;CHAR(10),"")</f>
        <v/>
      </c>
      <c r="S8" s="12" t="str">
        <f>IF(J8='Drop downs'!$G$2,B8&amp;": "&amp;K8&amp;""," ")</f>
        <v xml:space="preserve"> </v>
      </c>
      <c r="T8" s="12" t="str">
        <f>IF(HO9_ALT_2!E8='Drop downs'!$B$6,HO9_ALT_2!B8&amp;": "&amp;HO9_ALT_2!K8&amp;"","")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250</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ht="29.15" customHeight="1" x14ac:dyDescent="0.35">
      <c r="A14" s="317"/>
      <c r="B14" s="328"/>
      <c r="C14" s="24" t="s">
        <v>327</v>
      </c>
      <c r="D14" s="24" t="s">
        <v>250</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30" customHeight="1" thickBot="1" x14ac:dyDescent="0.4">
      <c r="A17" s="318"/>
      <c r="B17" s="267"/>
      <c r="C17" s="19" t="s">
        <v>330</v>
      </c>
      <c r="D17" s="19" t="s">
        <v>250</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250</v>
      </c>
      <c r="E18" s="310" t="s">
        <v>418</v>
      </c>
      <c r="F18" s="310" t="s">
        <v>441</v>
      </c>
      <c r="G18" s="310" t="s">
        <v>519</v>
      </c>
      <c r="H18" s="310" t="s">
        <v>421</v>
      </c>
      <c r="I18" s="310" t="s">
        <v>422</v>
      </c>
      <c r="J18" s="310" t="s">
        <v>157</v>
      </c>
      <c r="K18" s="319" t="s">
        <v>962</v>
      </c>
      <c r="L18" s="310"/>
      <c r="M18" s="314"/>
      <c r="N18" s="330"/>
      <c r="R18" s="12" t="str">
        <f>IF(OR(J18='Drop downs'!$G$7,J18='Drop downs'!$G$5), B18&amp;": "&amp;K18&amp;CHAR(10),"")</f>
        <v/>
      </c>
      <c r="S18" s="12" t="str">
        <f>IF(J18='Drop downs'!$G$2,B18&amp;": "&amp;K18&amp;""," ")</f>
        <v xml:space="preserve"> </v>
      </c>
      <c r="T18" s="12" t="str">
        <f>IF(HO9_ALT_2!E18='Drop downs'!$B$6,HO9_ALT_2!B18&amp;": "&amp;HO9_ALT_2!K18&amp;"","")</f>
        <v/>
      </c>
      <c r="U18" t="str">
        <f t="shared" ref="U18:U72" si="0">IF(M18&gt;0,B18&amp;":"&amp;M18&amp;"
","")</f>
        <v/>
      </c>
      <c r="V18" t="str">
        <f>IF(N18&gt;0,B18&amp;":"&amp;N18&amp;"
","")</f>
        <v/>
      </c>
    </row>
    <row r="19" spans="1:22" ht="61.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254</v>
      </c>
      <c r="E20" s="310" t="s">
        <v>418</v>
      </c>
      <c r="F20" s="310" t="s">
        <v>441</v>
      </c>
      <c r="G20" s="310" t="s">
        <v>424</v>
      </c>
      <c r="H20" s="310" t="s">
        <v>421</v>
      </c>
      <c r="I20" s="310" t="s">
        <v>422</v>
      </c>
      <c r="J20" s="310" t="s">
        <v>157</v>
      </c>
      <c r="K20" s="319" t="s">
        <v>963</v>
      </c>
      <c r="L20" s="310"/>
      <c r="M20" s="314"/>
      <c r="N20" s="330"/>
      <c r="R20" s="12" t="str">
        <f>IF(OR(J20='Drop downs'!$G$7,J20='Drop downs'!$G$5), B20&amp;": "&amp;K20&amp;CHAR(10),"")</f>
        <v/>
      </c>
      <c r="S20" s="12" t="str">
        <f>IF(J20='Drop downs'!$G$2,B20&amp;": "&amp;K20&amp;""," ")</f>
        <v xml:space="preserve"> </v>
      </c>
      <c r="T20" s="12" t="str">
        <f>IF(HO9_ALT_2!E20='Drop downs'!$B$6,HO9_ALT_2!B20&amp;": "&amp;HO9_ALT_2!K20&amp;"","")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250</v>
      </c>
      <c r="E26" s="298"/>
      <c r="F26" s="298"/>
      <c r="G26" s="298"/>
      <c r="H26" s="298"/>
      <c r="I26" s="298"/>
      <c r="J26" s="298"/>
      <c r="K26" s="236"/>
      <c r="L26" s="298"/>
      <c r="M26" s="233"/>
      <c r="N26" s="331"/>
      <c r="R26" s="12"/>
      <c r="S26" s="12"/>
      <c r="T26" s="12"/>
    </row>
    <row r="27" spans="1:22" ht="29.5" thickBot="1" x14ac:dyDescent="0.4">
      <c r="A27" s="318"/>
      <c r="B27" s="309"/>
      <c r="C27" s="15" t="s">
        <v>342</v>
      </c>
      <c r="D27" s="19" t="s">
        <v>250</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250</v>
      </c>
      <c r="E28" s="310" t="s">
        <v>418</v>
      </c>
      <c r="F28" s="310" t="s">
        <v>419</v>
      </c>
      <c r="G28" s="310" t="s">
        <v>424</v>
      </c>
      <c r="H28" s="310" t="s">
        <v>421</v>
      </c>
      <c r="I28" s="310" t="s">
        <v>422</v>
      </c>
      <c r="J28" s="310" t="s">
        <v>157</v>
      </c>
      <c r="K28" s="319" t="s">
        <v>964</v>
      </c>
      <c r="L28" s="310"/>
      <c r="M28" s="314"/>
      <c r="N28" s="330"/>
      <c r="R28" s="12" t="str">
        <f>IF(OR(J28='Drop downs'!$G$7,J28='Drop downs'!$G$5), B28&amp;": "&amp;K28&amp;CHAR(10),"")</f>
        <v/>
      </c>
      <c r="S28" s="12" t="str">
        <f>IF(J28='Drop downs'!$G$2,B28&amp;": "&amp;K28&amp;""," ")</f>
        <v xml:space="preserve"> </v>
      </c>
      <c r="T28" s="12" t="str">
        <f>IF(HO9_ALT_2!E28='Drop downs'!$B$6,HO9_ALT_2!B28&amp;": "&amp;HO9_ALT_2!K28&amp;"","")</f>
        <v/>
      </c>
      <c r="U28" t="str">
        <f t="shared" si="0"/>
        <v/>
      </c>
      <c r="V28" t="str">
        <f>IF(N28&gt;0,B28&amp;":"&amp;N28&amp;"
","")</f>
        <v/>
      </c>
    </row>
    <row r="29" spans="1:22" ht="29" x14ac:dyDescent="0.35">
      <c r="A29" s="317"/>
      <c r="B29" s="308"/>
      <c r="C29" s="83" t="s">
        <v>345</v>
      </c>
      <c r="D29" s="3" t="s">
        <v>250</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250</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89.15" customHeight="1" thickBot="1" x14ac:dyDescent="0.4">
      <c r="A35" s="322"/>
      <c r="B35" s="309"/>
      <c r="C35" s="93" t="s">
        <v>351</v>
      </c>
      <c r="D35" s="3" t="s">
        <v>254</v>
      </c>
      <c r="E35" s="299"/>
      <c r="F35" s="299"/>
      <c r="G35" s="299"/>
      <c r="H35" s="299"/>
      <c r="I35" s="299"/>
      <c r="J35" s="299"/>
      <c r="K35" s="301"/>
      <c r="L35" s="299"/>
      <c r="M35" s="303"/>
      <c r="N35" s="333"/>
      <c r="R35" s="12"/>
      <c r="S35" s="12"/>
      <c r="T35" s="12"/>
    </row>
    <row r="36" spans="1:22" x14ac:dyDescent="0.35">
      <c r="A36" s="321" t="s">
        <v>352</v>
      </c>
      <c r="B36" s="307" t="s">
        <v>120</v>
      </c>
      <c r="C36" s="82" t="s">
        <v>353</v>
      </c>
      <c r="D36" s="82" t="s">
        <v>250</v>
      </c>
      <c r="E36" s="272" t="s">
        <v>418</v>
      </c>
      <c r="F36" s="272" t="s">
        <v>419</v>
      </c>
      <c r="G36" s="272" t="s">
        <v>424</v>
      </c>
      <c r="H36" s="272" t="s">
        <v>421</v>
      </c>
      <c r="I36" s="272" t="s">
        <v>422</v>
      </c>
      <c r="J36" s="272" t="s">
        <v>164</v>
      </c>
      <c r="K36" s="300" t="s">
        <v>965</v>
      </c>
      <c r="L36" s="272"/>
      <c r="M36" s="302"/>
      <c r="N36" s="334"/>
      <c r="R36" s="12" t="str">
        <f>IF(OR(J36='Drop downs'!$G$7,J36='Drop downs'!$G$5), B36&amp;": "&amp;K36&amp;CHAR(10),"")</f>
        <v/>
      </c>
      <c r="S36" s="12" t="str">
        <f>IF(J36='Drop downs'!$G$2,B36&amp;": "&amp;K36&amp;""," ")</f>
        <v xml:space="preserve"> </v>
      </c>
      <c r="T36" s="12" t="str">
        <f>IF(HO9_ALT_2!E36='Drop downs'!$B$6,HO9_ALT_2!B36&amp;": "&amp;HO9_ALT_2!K36&amp;"","")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250</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85.5" customHeight="1" thickBot="1" x14ac:dyDescent="0.4">
      <c r="A41" s="322"/>
      <c r="B41" s="309"/>
      <c r="C41" s="80" t="s">
        <v>358</v>
      </c>
      <c r="D41" s="80" t="s">
        <v>250</v>
      </c>
      <c r="E41" s="299"/>
      <c r="F41" s="299"/>
      <c r="G41" s="299"/>
      <c r="H41" s="299"/>
      <c r="I41" s="299"/>
      <c r="J41" s="299"/>
      <c r="K41" s="301"/>
      <c r="L41" s="299"/>
      <c r="M41" s="303"/>
      <c r="N41" s="333"/>
      <c r="R41" s="12"/>
      <c r="S41" s="12"/>
      <c r="T41" s="12"/>
    </row>
    <row r="42" spans="1:22" ht="29" x14ac:dyDescent="0.35">
      <c r="A42" s="321" t="s">
        <v>359</v>
      </c>
      <c r="B42" s="307" t="s">
        <v>121</v>
      </c>
      <c r="C42" s="82" t="s">
        <v>360</v>
      </c>
      <c r="D42" s="82" t="s">
        <v>250</v>
      </c>
      <c r="E42" s="272" t="s">
        <v>418</v>
      </c>
      <c r="F42" s="272" t="s">
        <v>441</v>
      </c>
      <c r="G42" s="272" t="s">
        <v>424</v>
      </c>
      <c r="H42" s="272" t="s">
        <v>421</v>
      </c>
      <c r="I42" s="272" t="s">
        <v>422</v>
      </c>
      <c r="J42" s="272" t="s">
        <v>157</v>
      </c>
      <c r="K42" s="300" t="s">
        <v>966</v>
      </c>
      <c r="L42" s="272"/>
      <c r="M42" s="302"/>
      <c r="N42" s="334"/>
      <c r="R42" s="12" t="str">
        <f>IF(OR(J42='Drop downs'!$G$7,J42='Drop downs'!$G$5), B42&amp;": "&amp;K42&amp;CHAR(10),"")</f>
        <v/>
      </c>
      <c r="S42" s="12" t="str">
        <f>IF(J42='Drop downs'!$G$2,B42&amp;": "&amp;K42&amp;""," ")</f>
        <v xml:space="preserve"> </v>
      </c>
      <c r="T42" s="12" t="str">
        <f>IF(HO9_ALT_2!E42='Drop downs'!$B$6,HO9_ALT_2!B42&amp;": "&amp;HO9_ALT_2!K42&amp;"","")</f>
        <v/>
      </c>
      <c r="U42" t="str">
        <f t="shared" si="0"/>
        <v/>
      </c>
      <c r="V42" t="str">
        <f>IF(N42&gt;0,B42&amp;":"&amp;N42&amp;"
","")</f>
        <v/>
      </c>
    </row>
    <row r="43" spans="1:22" ht="30" customHeight="1" x14ac:dyDescent="0.35">
      <c r="A43" s="317"/>
      <c r="B43" s="308"/>
      <c r="C43" s="3" t="s">
        <v>361</v>
      </c>
      <c r="D43" s="3" t="s">
        <v>250</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22"/>
      <c r="B46" s="309"/>
      <c r="C46" s="80" t="s">
        <v>364</v>
      </c>
      <c r="D46" s="3" t="s">
        <v>254</v>
      </c>
      <c r="E46" s="299"/>
      <c r="F46" s="299"/>
      <c r="G46" s="299"/>
      <c r="H46" s="299"/>
      <c r="I46" s="299"/>
      <c r="J46" s="299"/>
      <c r="K46" s="301"/>
      <c r="L46" s="299"/>
      <c r="M46" s="303"/>
      <c r="N46" s="333"/>
      <c r="R46" s="12"/>
      <c r="S46" s="12"/>
      <c r="T46" s="12"/>
    </row>
    <row r="47" spans="1:22" ht="43.5" x14ac:dyDescent="0.35">
      <c r="A47" s="321" t="s">
        <v>365</v>
      </c>
      <c r="B47" s="307" t="s">
        <v>122</v>
      </c>
      <c r="C47" s="82" t="s">
        <v>366</v>
      </c>
      <c r="D47" s="82" t="s">
        <v>254</v>
      </c>
      <c r="E47" s="272" t="s">
        <v>101</v>
      </c>
      <c r="F47" s="272" t="s">
        <v>101</v>
      </c>
      <c r="G47" s="272" t="s">
        <v>101</v>
      </c>
      <c r="H47" s="272" t="s">
        <v>101</v>
      </c>
      <c r="I47" s="272" t="s">
        <v>101</v>
      </c>
      <c r="J47" s="272" t="s">
        <v>159</v>
      </c>
      <c r="K47" s="300" t="s">
        <v>570</v>
      </c>
      <c r="L47" s="272"/>
      <c r="M47" s="302"/>
      <c r="N47" s="334"/>
      <c r="R47" s="12" t="str">
        <f>IF(OR(J47='Drop downs'!$G$7,J47='Drop downs'!$G$5), B47&amp;": "&amp;K47&amp;CHAR(10),"")</f>
        <v/>
      </c>
      <c r="S47" s="12" t="str">
        <f>IF(J47='Drop downs'!$G$2,B47&amp;": "&amp;K47&amp;""," ")</f>
        <v xml:space="preserve"> </v>
      </c>
      <c r="T47" s="12" t="str">
        <f>IF(HO9_ALT_2!E47='Drop downs'!$B$6,HO9_ALT_2!B47&amp;": "&amp;HO9_ALT_2!K47&amp;"","")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IF(HO9_ALT_2!E48='Drop downs'!$B$6,HO9_ALT_2!B48&amp;": "&amp;HO9_ALT_2!K48&amp;"","")</f>
        <v xml:space="preserve">: </v>
      </c>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570</v>
      </c>
      <c r="L49" s="310"/>
      <c r="M49" s="314"/>
      <c r="N49" s="330"/>
      <c r="R49" s="12" t="str">
        <f>IF(OR(J49='Drop downs'!$G$7,J49='Drop downs'!$G$5), B49&amp;": "&amp;K49&amp;CHAR(10),"")</f>
        <v/>
      </c>
      <c r="S49" s="12" t="str">
        <f>IF(J49='Drop downs'!$G$2,B49&amp;": "&amp;K49&amp;""," ")</f>
        <v xml:space="preserve"> </v>
      </c>
      <c r="T49" s="12" t="str">
        <f>IF(HO9_ALT_2!E49='Drop downs'!$B$6,HO9_ALT_2!B49&amp;": "&amp;HO9_ALT_2!K49&amp;"","")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233"/>
      <c r="N50" s="331"/>
      <c r="R50" s="12"/>
      <c r="S50" s="12"/>
      <c r="T50" s="12"/>
    </row>
    <row r="51" spans="1:22" x14ac:dyDescent="0.35">
      <c r="A51" s="317"/>
      <c r="B51" s="308"/>
      <c r="C51" s="97" t="s">
        <v>371</v>
      </c>
      <c r="D51" s="24" t="s">
        <v>254</v>
      </c>
      <c r="E51" s="298"/>
      <c r="F51" s="298"/>
      <c r="G51" s="298"/>
      <c r="H51" s="298"/>
      <c r="I51" s="298"/>
      <c r="J51" s="298"/>
      <c r="K51" s="236"/>
      <c r="L51" s="298"/>
      <c r="M51" s="233"/>
      <c r="N51" s="331"/>
      <c r="R51" s="12"/>
      <c r="S51" s="12"/>
      <c r="T51" s="12"/>
    </row>
    <row r="52" spans="1:22" x14ac:dyDescent="0.35">
      <c r="A52" s="317"/>
      <c r="B52" s="308"/>
      <c r="C52" s="24" t="s">
        <v>372</v>
      </c>
      <c r="D52" s="24" t="s">
        <v>254</v>
      </c>
      <c r="E52" s="298"/>
      <c r="F52" s="298"/>
      <c r="G52" s="298"/>
      <c r="H52" s="298"/>
      <c r="I52" s="298"/>
      <c r="J52" s="298"/>
      <c r="K52" s="236"/>
      <c r="L52" s="298"/>
      <c r="M52" s="233"/>
      <c r="N52" s="331"/>
      <c r="R52" s="12"/>
      <c r="S52" s="12"/>
      <c r="T52" s="12"/>
    </row>
    <row r="53" spans="1:22" ht="15" thickBot="1" x14ac:dyDescent="0.4">
      <c r="A53" s="318"/>
      <c r="B53" s="309"/>
      <c r="C53" s="19" t="s">
        <v>373</v>
      </c>
      <c r="D53" s="24" t="s">
        <v>254</v>
      </c>
      <c r="E53" s="270"/>
      <c r="F53" s="270"/>
      <c r="G53" s="270"/>
      <c r="H53" s="270"/>
      <c r="I53" s="270"/>
      <c r="J53" s="270"/>
      <c r="K53" s="32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570</v>
      </c>
      <c r="L54" s="310"/>
      <c r="M54" s="314"/>
      <c r="N54" s="330"/>
      <c r="R54" s="12" t="str">
        <f>IF(OR(J54='Drop downs'!$G$7,J54='Drop downs'!$G$5), B54&amp;": "&amp;K54&amp;CHAR(10),"")</f>
        <v/>
      </c>
      <c r="S54" s="12" t="str">
        <f>IF(J54='Drop downs'!$G$2,B54&amp;": "&amp;K54&amp;""," ")</f>
        <v xml:space="preserve"> </v>
      </c>
      <c r="T54" s="12" t="str">
        <f>IF(HO9_ALT_2!E54='Drop downs'!$B$6,HO9_ALT_2!B54&amp;": "&amp;HO9_ALT_2!K54&amp;"","")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570</v>
      </c>
      <c r="L57" s="310"/>
      <c r="M57" s="314"/>
      <c r="N57" s="330"/>
      <c r="R57" s="12" t="str">
        <f>IF(OR(J57='Drop downs'!$G$7,J57='Drop downs'!$G$5), B57&amp;": "&amp;K57&amp;CHAR(10),"")</f>
        <v/>
      </c>
      <c r="S57" s="12" t="str">
        <f>IF(J57='Drop downs'!$G$2,B57&amp;": "&amp;K57&amp;""," ")</f>
        <v xml:space="preserve"> </v>
      </c>
      <c r="T57" s="12" t="str">
        <f>IF(HO9_ALT_2!E57='Drop downs'!$B$6,HO9_ALT_2!B57&amp;": "&amp;HO9_ALT_2!K57&amp;"","")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254</v>
      </c>
      <c r="E60" s="298"/>
      <c r="F60" s="298"/>
      <c r="G60" s="298"/>
      <c r="H60" s="298"/>
      <c r="I60" s="298"/>
      <c r="J60" s="298"/>
      <c r="K60" s="236"/>
      <c r="L60" s="298"/>
      <c r="M60" s="233"/>
      <c r="N60" s="331"/>
      <c r="R60" s="12"/>
      <c r="S60" s="12"/>
      <c r="T60" s="12"/>
    </row>
    <row r="61" spans="1:22" x14ac:dyDescent="0.35">
      <c r="A61" s="317"/>
      <c r="B61" s="308"/>
      <c r="C61" s="24" t="s">
        <v>383</v>
      </c>
      <c r="D61" s="24" t="s">
        <v>254</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24" t="s">
        <v>254</v>
      </c>
      <c r="E64" s="299"/>
      <c r="F64" s="299"/>
      <c r="G64" s="299"/>
      <c r="H64" s="299"/>
      <c r="I64" s="299"/>
      <c r="J64" s="299"/>
      <c r="K64" s="301"/>
      <c r="L64" s="270"/>
      <c r="M64" s="315"/>
      <c r="N64" s="332"/>
      <c r="R64" s="12"/>
      <c r="S64" s="12"/>
      <c r="T64" s="12"/>
    </row>
    <row r="65" spans="1:22" x14ac:dyDescent="0.35">
      <c r="A65" s="316" t="s">
        <v>387</v>
      </c>
      <c r="B65" s="307" t="s">
        <v>126</v>
      </c>
      <c r="C65" s="85" t="s">
        <v>452</v>
      </c>
      <c r="D65" s="86" t="s">
        <v>254</v>
      </c>
      <c r="E65" s="272" t="s">
        <v>101</v>
      </c>
      <c r="F65" s="272" t="s">
        <v>101</v>
      </c>
      <c r="G65" s="272" t="s">
        <v>101</v>
      </c>
      <c r="H65" s="272" t="s">
        <v>101</v>
      </c>
      <c r="I65" s="272" t="s">
        <v>101</v>
      </c>
      <c r="J65" s="272" t="s">
        <v>159</v>
      </c>
      <c r="K65" s="300" t="s">
        <v>570</v>
      </c>
      <c r="L65" s="310"/>
      <c r="M65" s="314"/>
      <c r="N65" s="330"/>
      <c r="R65" s="12" t="str">
        <f>IF(OR(J65='Drop downs'!$G$7,J65='Drop downs'!$G$5), B65&amp;": "&amp;K65&amp;CHAR(10),"")</f>
        <v/>
      </c>
      <c r="S65" s="12" t="str">
        <f>IF(J65='Drop downs'!$G$2,B65&amp;": "&amp;K65&amp;""," ")</f>
        <v xml:space="preserve"> </v>
      </c>
      <c r="T65" s="12" t="str">
        <f>IF(HO9_ALT_2!E65='Drop downs'!$B$6,HO9_ALT_2!B65&amp;": "&amp;HO9_ALT_2!K65&amp;"","")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454</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99"/>
      <c r="F71" s="299"/>
      <c r="G71" s="299"/>
      <c r="H71" s="299"/>
      <c r="I71" s="299"/>
      <c r="J71" s="299"/>
      <c r="K71" s="301"/>
      <c r="L71" s="270"/>
      <c r="M71" s="315"/>
      <c r="N71" s="332"/>
      <c r="R71" s="12"/>
      <c r="S71" s="12"/>
      <c r="T71" s="12"/>
    </row>
    <row r="72" spans="1:22" x14ac:dyDescent="0.35">
      <c r="A72" s="316" t="s">
        <v>395</v>
      </c>
      <c r="B72" s="307" t="s">
        <v>127</v>
      </c>
      <c r="C72" s="85" t="s">
        <v>396</v>
      </c>
      <c r="D72" s="86" t="s">
        <v>250</v>
      </c>
      <c r="E72" s="310" t="s">
        <v>418</v>
      </c>
      <c r="F72" s="310" t="s">
        <v>419</v>
      </c>
      <c r="G72" s="310" t="s">
        <v>424</v>
      </c>
      <c r="H72" s="310" t="s">
        <v>421</v>
      </c>
      <c r="I72" s="310" t="s">
        <v>422</v>
      </c>
      <c r="J72" s="310" t="s">
        <v>157</v>
      </c>
      <c r="K72" s="311" t="s">
        <v>967</v>
      </c>
      <c r="L72" s="310"/>
      <c r="M72" s="314"/>
      <c r="N72" s="330"/>
      <c r="R72" s="12" t="str">
        <f>IF(OR(J72='Drop downs'!$G$7,J72='Drop downs'!$G$5), B72&amp;": "&amp;K72&amp;CHAR(10),"")</f>
        <v/>
      </c>
      <c r="S72" s="12" t="str">
        <f>IF(J72='Drop downs'!$G$2,B72&amp;": "&amp;K72&amp;""," ")</f>
        <v xml:space="preserve"> </v>
      </c>
      <c r="T72" s="12" t="str">
        <f>IF(HO9_ALT_2!E72='Drop downs'!$B$6,HO9_ALT_2!B72&amp;": "&amp;HO9_ALT_2!K72&amp;"","")</f>
        <v/>
      </c>
      <c r="U72" t="str">
        <f t="shared" si="0"/>
        <v/>
      </c>
      <c r="V72" t="str">
        <f>IF(N72&gt;0,B72&amp;":"&amp;N72&amp;"
","")</f>
        <v/>
      </c>
    </row>
    <row r="73" spans="1:22" x14ac:dyDescent="0.35">
      <c r="A73" s="317"/>
      <c r="B73" s="308"/>
      <c r="C73" s="83" t="s">
        <v>397</v>
      </c>
      <c r="D73" s="24" t="s">
        <v>250</v>
      </c>
      <c r="E73" s="298"/>
      <c r="F73" s="298"/>
      <c r="G73" s="298"/>
      <c r="H73" s="298"/>
      <c r="I73" s="298"/>
      <c r="J73" s="298"/>
      <c r="K73" s="312"/>
      <c r="L73" s="298"/>
      <c r="M73" s="233"/>
      <c r="N73" s="331"/>
      <c r="R73" s="12"/>
      <c r="S73" s="12"/>
      <c r="T73" s="12"/>
    </row>
    <row r="74" spans="1:22" x14ac:dyDescent="0.35">
      <c r="A74" s="317"/>
      <c r="B74" s="308"/>
      <c r="C74" s="83" t="s">
        <v>398</v>
      </c>
      <c r="D74" s="24" t="s">
        <v>254</v>
      </c>
      <c r="E74" s="298"/>
      <c r="F74" s="298"/>
      <c r="G74" s="298"/>
      <c r="H74" s="298"/>
      <c r="I74" s="298"/>
      <c r="J74" s="298"/>
      <c r="K74" s="312"/>
      <c r="L74" s="298"/>
      <c r="M74" s="233"/>
      <c r="N74" s="331"/>
      <c r="R74" s="12"/>
      <c r="S74" s="12"/>
      <c r="T74" s="12"/>
    </row>
    <row r="75" spans="1:22" x14ac:dyDescent="0.35">
      <c r="A75" s="317"/>
      <c r="B75" s="308"/>
      <c r="C75" s="83" t="s">
        <v>399</v>
      </c>
      <c r="D75" s="24" t="s">
        <v>254</v>
      </c>
      <c r="E75" s="298"/>
      <c r="F75" s="298"/>
      <c r="G75" s="298"/>
      <c r="H75" s="298"/>
      <c r="I75" s="298"/>
      <c r="J75" s="298"/>
      <c r="K75" s="312"/>
      <c r="L75" s="298"/>
      <c r="M75" s="233"/>
      <c r="N75" s="331"/>
      <c r="R75" s="12"/>
      <c r="S75" s="12"/>
      <c r="T75" s="12"/>
    </row>
    <row r="76" spans="1:22" ht="50.5" customHeight="1" thickBot="1" x14ac:dyDescent="0.4">
      <c r="A76" s="322"/>
      <c r="B76" s="309"/>
      <c r="C76" s="87" t="s">
        <v>400</v>
      </c>
      <c r="D76" s="24" t="s">
        <v>254</v>
      </c>
      <c r="E76" s="299"/>
      <c r="F76" s="299"/>
      <c r="G76" s="299"/>
      <c r="H76" s="299"/>
      <c r="I76" s="299"/>
      <c r="J76" s="299"/>
      <c r="K76" s="313"/>
      <c r="L76" s="299"/>
      <c r="M76" s="303"/>
      <c r="N76" s="333"/>
      <c r="R76" s="12"/>
      <c r="S76" s="12"/>
      <c r="T76" s="12"/>
    </row>
    <row r="77" spans="1:22" x14ac:dyDescent="0.35">
      <c r="A77" s="304" t="s">
        <v>401</v>
      </c>
      <c r="B77" s="307" t="s">
        <v>128</v>
      </c>
      <c r="C77" s="91" t="s">
        <v>402</v>
      </c>
      <c r="D77" s="82" t="s">
        <v>254</v>
      </c>
      <c r="E77" s="272" t="s">
        <v>101</v>
      </c>
      <c r="F77" s="272" t="s">
        <v>101</v>
      </c>
      <c r="G77" s="272" t="s">
        <v>101</v>
      </c>
      <c r="H77" s="272" t="s">
        <v>101</v>
      </c>
      <c r="I77" s="272" t="s">
        <v>101</v>
      </c>
      <c r="J77" s="272" t="s">
        <v>159</v>
      </c>
      <c r="K77" s="367" t="s">
        <v>570</v>
      </c>
      <c r="L77" s="272"/>
      <c r="M77" s="302"/>
      <c r="N77" s="334"/>
      <c r="R77" s="12" t="str">
        <f>IF(OR(J77='Drop downs'!$G$7,J77='Drop downs'!$G$5), B77&amp;": "&amp;K77&amp;CHAR(10),"")</f>
        <v/>
      </c>
      <c r="S77" s="12" t="str">
        <f>IF(J77='Drop downs'!$G$2,B77&amp;": "&amp;K77&amp;""," ")</f>
        <v xml:space="preserve"> </v>
      </c>
      <c r="T77" s="12" t="str">
        <f>IF(HO9_ALT_2!E77='Drop downs'!$B$6,HO9_ALT_2!B77&amp;": "&amp;HO9_ALT_2!K77&amp;"","")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368"/>
      <c r="L78" s="298"/>
      <c r="M78" s="233"/>
      <c r="N78" s="331"/>
      <c r="R78" s="12"/>
      <c r="S78" s="12"/>
      <c r="T78" s="12"/>
    </row>
    <row r="79" spans="1:22" x14ac:dyDescent="0.35">
      <c r="A79" s="305"/>
      <c r="B79" s="308"/>
      <c r="C79" s="83" t="s">
        <v>404</v>
      </c>
      <c r="D79" s="3" t="s">
        <v>254</v>
      </c>
      <c r="E79" s="298"/>
      <c r="F79" s="298"/>
      <c r="G79" s="298"/>
      <c r="H79" s="298"/>
      <c r="I79" s="298"/>
      <c r="J79" s="298"/>
      <c r="K79" s="368"/>
      <c r="L79" s="298"/>
      <c r="M79" s="233"/>
      <c r="N79" s="331"/>
      <c r="R79" s="12"/>
      <c r="S79" s="12"/>
      <c r="T79" s="12"/>
    </row>
    <row r="80" spans="1:22" x14ac:dyDescent="0.35">
      <c r="A80" s="305"/>
      <c r="B80" s="308"/>
      <c r="C80" s="84" t="s">
        <v>405</v>
      </c>
      <c r="D80" s="3" t="s">
        <v>254</v>
      </c>
      <c r="E80" s="298"/>
      <c r="F80" s="298"/>
      <c r="G80" s="298"/>
      <c r="H80" s="298"/>
      <c r="I80" s="298"/>
      <c r="J80" s="298"/>
      <c r="K80" s="368"/>
      <c r="L80" s="298"/>
      <c r="M80" s="233"/>
      <c r="N80" s="331"/>
      <c r="R80" s="12"/>
      <c r="S80" s="12"/>
      <c r="T80" s="12"/>
    </row>
    <row r="81" spans="1:22" ht="29" x14ac:dyDescent="0.35">
      <c r="A81" s="305"/>
      <c r="B81" s="308"/>
      <c r="C81" s="84" t="s">
        <v>406</v>
      </c>
      <c r="D81" s="3" t="s">
        <v>254</v>
      </c>
      <c r="E81" s="298"/>
      <c r="F81" s="298"/>
      <c r="G81" s="298"/>
      <c r="H81" s="298"/>
      <c r="I81" s="298"/>
      <c r="J81" s="298"/>
      <c r="K81" s="368"/>
      <c r="L81" s="298"/>
      <c r="M81" s="233"/>
      <c r="N81" s="331"/>
      <c r="R81" s="12"/>
      <c r="S81" s="12"/>
      <c r="T81" s="12"/>
    </row>
    <row r="82" spans="1:22" ht="29" x14ac:dyDescent="0.35">
      <c r="A82" s="305"/>
      <c r="B82" s="308"/>
      <c r="C82" s="84" t="s">
        <v>407</v>
      </c>
      <c r="D82" s="3" t="s">
        <v>254</v>
      </c>
      <c r="E82" s="298"/>
      <c r="F82" s="298"/>
      <c r="G82" s="298"/>
      <c r="H82" s="298"/>
      <c r="I82" s="298"/>
      <c r="J82" s="298"/>
      <c r="K82" s="368"/>
      <c r="L82" s="298"/>
      <c r="M82" s="233"/>
      <c r="N82" s="331"/>
      <c r="R82" s="12"/>
      <c r="S82" s="12"/>
      <c r="T82" s="12"/>
    </row>
    <row r="83" spans="1:22" ht="15" thickBot="1" x14ac:dyDescent="0.4">
      <c r="A83" s="324"/>
      <c r="B83" s="308"/>
      <c r="C83" s="98" t="s">
        <v>408</v>
      </c>
      <c r="D83" s="15" t="s">
        <v>254</v>
      </c>
      <c r="E83" s="299"/>
      <c r="F83" s="299"/>
      <c r="G83" s="299"/>
      <c r="H83" s="299"/>
      <c r="I83" s="299"/>
      <c r="J83" s="299"/>
      <c r="K83" s="369"/>
      <c r="L83" s="270"/>
      <c r="M83" s="315"/>
      <c r="N83" s="332"/>
      <c r="R83" s="12"/>
      <c r="S83" s="12"/>
      <c r="T83" s="12"/>
    </row>
    <row r="84" spans="1:22" x14ac:dyDescent="0.35">
      <c r="A84" s="323" t="s">
        <v>409</v>
      </c>
      <c r="B84" s="307" t="s">
        <v>129</v>
      </c>
      <c r="C84" s="99" t="s">
        <v>410</v>
      </c>
      <c r="D84" s="79" t="s">
        <v>254</v>
      </c>
      <c r="E84" s="310" t="s">
        <v>418</v>
      </c>
      <c r="F84" s="310" t="s">
        <v>419</v>
      </c>
      <c r="G84" s="310" t="s">
        <v>424</v>
      </c>
      <c r="H84" s="310" t="s">
        <v>421</v>
      </c>
      <c r="I84" s="310" t="s">
        <v>422</v>
      </c>
      <c r="J84" s="310" t="s">
        <v>157</v>
      </c>
      <c r="K84" s="319" t="s">
        <v>968</v>
      </c>
      <c r="L84" s="310"/>
      <c r="M84" s="314"/>
      <c r="N84" s="330"/>
      <c r="R84" s="12" t="str">
        <f>IF(OR(J84='Drop downs'!$G$7,J84='Drop downs'!$G$5), B84&amp;": "&amp;K84&amp;CHAR(10),"")</f>
        <v/>
      </c>
      <c r="S84" s="12" t="str">
        <f>IF(J84='Drop downs'!$G$2,B84&amp;": "&amp;K84&amp;""," ")</f>
        <v xml:space="preserve"> </v>
      </c>
      <c r="T84" s="12" t="str">
        <f>IF(HO9_ALT_2!E84='Drop downs'!$B$6,HO9_ALT_2!B84&amp;": "&amp;HO9_ALT_2!K84&amp;"","")</f>
        <v/>
      </c>
      <c r="U84" t="str">
        <f t="shared" si="1"/>
        <v/>
      </c>
      <c r="V84" t="str">
        <f>IF(N84&gt;0,B84&amp;":"&amp;N84&amp;"
","")</f>
        <v/>
      </c>
    </row>
    <row r="85" spans="1:22" x14ac:dyDescent="0.35">
      <c r="A85" s="305"/>
      <c r="B85" s="308"/>
      <c r="C85" s="84" t="s">
        <v>411</v>
      </c>
      <c r="D85" s="3" t="s">
        <v>250</v>
      </c>
      <c r="E85" s="298"/>
      <c r="F85" s="298"/>
      <c r="G85" s="298"/>
      <c r="H85" s="298"/>
      <c r="I85" s="298"/>
      <c r="J85" s="298"/>
      <c r="K85" s="236"/>
      <c r="L85" s="298"/>
      <c r="M85" s="233"/>
      <c r="N85" s="331"/>
      <c r="R85" s="12"/>
      <c r="S85" s="12"/>
      <c r="T85" s="12"/>
    </row>
    <row r="86" spans="1:22" x14ac:dyDescent="0.35">
      <c r="A86" s="305"/>
      <c r="B86" s="308"/>
      <c r="C86" s="84" t="s">
        <v>412</v>
      </c>
      <c r="D86" s="3" t="s">
        <v>250</v>
      </c>
      <c r="E86" s="298"/>
      <c r="F86" s="298"/>
      <c r="G86" s="298"/>
      <c r="H86" s="298"/>
      <c r="I86" s="298"/>
      <c r="J86" s="298"/>
      <c r="K86" s="236"/>
      <c r="L86" s="298"/>
      <c r="M86" s="233"/>
      <c r="N86" s="331"/>
      <c r="R86" s="12"/>
      <c r="S86" s="12"/>
      <c r="T86" s="12"/>
    </row>
    <row r="87" spans="1:22" ht="102.65" customHeight="1" thickBot="1" x14ac:dyDescent="0.4">
      <c r="A87" s="306"/>
      <c r="B87" s="309"/>
      <c r="C87" s="87" t="s">
        <v>413</v>
      </c>
      <c r="D87" s="80" t="s">
        <v>254</v>
      </c>
      <c r="E87" s="299"/>
      <c r="F87" s="299"/>
      <c r="G87" s="299"/>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9KkJ9iN5w9/HHIJzLlwxJiNhiXvZNdKtnfBVR93+tm3Va924ZKiIYvpCYO7t6KuAUxVj7+cy7Gq2YQGn72w9rw==" saltValue="b3TmY/Q7jG+9m/bodMegc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A65:A71"/>
    <mergeCell ref="B65:B71"/>
    <mergeCell ref="E65:E71"/>
    <mergeCell ref="F65:F71"/>
    <mergeCell ref="G65:G71"/>
    <mergeCell ref="L65:L71"/>
    <mergeCell ref="M65:M71"/>
    <mergeCell ref="H72:H76"/>
    <mergeCell ref="I84:I87"/>
    <mergeCell ref="J84:J87"/>
    <mergeCell ref="K84:K87"/>
    <mergeCell ref="L84:L87"/>
    <mergeCell ref="M84:M87"/>
    <mergeCell ref="N18:N19"/>
    <mergeCell ref="N20:N27"/>
    <mergeCell ref="N28:N35"/>
    <mergeCell ref="N36:N41"/>
    <mergeCell ref="N42:N46"/>
    <mergeCell ref="N47:N48"/>
    <mergeCell ref="N49:N53"/>
    <mergeCell ref="N54:N56"/>
    <mergeCell ref="N57:N6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M20:M27"/>
    <mergeCell ref="I18:I19"/>
    <mergeCell ref="J18:J19"/>
    <mergeCell ref="K18:K19"/>
    <mergeCell ref="L18:L19"/>
    <mergeCell ref="M18:M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M36:M41"/>
    <mergeCell ref="I28:I35"/>
    <mergeCell ref="J28:J35"/>
    <mergeCell ref="K28:K35"/>
    <mergeCell ref="L28:L35"/>
    <mergeCell ref="M28:M35"/>
    <mergeCell ref="H28:H35"/>
    <mergeCell ref="A47:A48"/>
    <mergeCell ref="B47:B48"/>
    <mergeCell ref="E47:E48"/>
    <mergeCell ref="F47:F48"/>
    <mergeCell ref="G47:G48"/>
    <mergeCell ref="A42:A46"/>
    <mergeCell ref="B42:B46"/>
    <mergeCell ref="E42:E46"/>
    <mergeCell ref="F42:F46"/>
    <mergeCell ref="G42:G46"/>
    <mergeCell ref="H47:H48"/>
    <mergeCell ref="I47:I48"/>
    <mergeCell ref="J47:J48"/>
    <mergeCell ref="K47:K48"/>
    <mergeCell ref="L47:L48"/>
    <mergeCell ref="M47:M48"/>
    <mergeCell ref="I42:I46"/>
    <mergeCell ref="J42:J46"/>
    <mergeCell ref="K42:K46"/>
    <mergeCell ref="L42:L46"/>
    <mergeCell ref="M42:M46"/>
    <mergeCell ref="H42:H46"/>
    <mergeCell ref="A54:A56"/>
    <mergeCell ref="B54:B56"/>
    <mergeCell ref="E54:E56"/>
    <mergeCell ref="F54:F56"/>
    <mergeCell ref="G54:G56"/>
    <mergeCell ref="A49:A53"/>
    <mergeCell ref="B49:B53"/>
    <mergeCell ref="E49:E53"/>
    <mergeCell ref="F49:F53"/>
    <mergeCell ref="G49:G53"/>
    <mergeCell ref="H54:H56"/>
    <mergeCell ref="I54:I56"/>
    <mergeCell ref="J54:J56"/>
    <mergeCell ref="K54:K56"/>
    <mergeCell ref="L54:L56"/>
    <mergeCell ref="M54:M56"/>
    <mergeCell ref="I49:I53"/>
    <mergeCell ref="J49:J53"/>
    <mergeCell ref="K49:K53"/>
    <mergeCell ref="L49:L53"/>
    <mergeCell ref="M49:M53"/>
    <mergeCell ref="H49:H53"/>
    <mergeCell ref="A57:A64"/>
    <mergeCell ref="B57:B64"/>
    <mergeCell ref="E57:E64"/>
    <mergeCell ref="F57:F64"/>
    <mergeCell ref="G57:G64"/>
    <mergeCell ref="H65:H71"/>
    <mergeCell ref="I65:I71"/>
    <mergeCell ref="J65:J71"/>
    <mergeCell ref="K65:K71"/>
    <mergeCell ref="I57:I64"/>
    <mergeCell ref="J57:J64"/>
    <mergeCell ref="K57:K64"/>
    <mergeCell ref="L57:L64"/>
    <mergeCell ref="M57:M64"/>
    <mergeCell ref="H57:H64"/>
    <mergeCell ref="A77:A83"/>
    <mergeCell ref="B77:B83"/>
    <mergeCell ref="E77:E83"/>
    <mergeCell ref="F77:F83"/>
    <mergeCell ref="G77:G83"/>
    <mergeCell ref="A72:A76"/>
    <mergeCell ref="B72:B76"/>
    <mergeCell ref="E72:E76"/>
    <mergeCell ref="F72:F76"/>
    <mergeCell ref="G72:G76"/>
    <mergeCell ref="H77:H83"/>
    <mergeCell ref="I77:I83"/>
    <mergeCell ref="J77:J83"/>
    <mergeCell ref="K77:K83"/>
    <mergeCell ref="L77:L83"/>
    <mergeCell ref="M77:M83"/>
    <mergeCell ref="I72:I76"/>
    <mergeCell ref="J72:J76"/>
    <mergeCell ref="K72:K76"/>
    <mergeCell ref="L72:L76"/>
    <mergeCell ref="M72:M76"/>
    <mergeCell ref="A84:A87"/>
    <mergeCell ref="B84:B87"/>
    <mergeCell ref="E84:E87"/>
    <mergeCell ref="F84:F87"/>
    <mergeCell ref="G84:G87"/>
    <mergeCell ref="H84:H87"/>
    <mergeCell ref="A94:N94"/>
    <mergeCell ref="A95:N95"/>
    <mergeCell ref="A96:N96"/>
  </mergeCells>
  <conditionalFormatting sqref="C8:D87">
    <cfRule type="expression" dxfId="2593" priority="1">
      <formula>$D8="No"</formula>
    </cfRule>
  </conditionalFormatting>
  <conditionalFormatting sqref="J8 J18 J28 J72 J84">
    <cfRule type="cellIs" dxfId="2592" priority="61" operator="equal">
      <formula>"Minor Positive"</formula>
    </cfRule>
    <cfRule type="cellIs" dxfId="2591" priority="60" operator="equal">
      <formula>"Neutral"</formula>
    </cfRule>
    <cfRule type="cellIs" dxfId="2590" priority="59" operator="equal">
      <formula>"Uncertain"</formula>
    </cfRule>
    <cfRule type="cellIs" dxfId="2589" priority="58" operator="equal">
      <formula>"Minor Negative"</formula>
    </cfRule>
    <cfRule type="cellIs" dxfId="2588" priority="57" operator="equal">
      <formula>"Significant Negative"</formula>
    </cfRule>
    <cfRule type="cellIs" dxfId="2587" priority="62" operator="equal">
      <formula>"Significant Positive"</formula>
    </cfRule>
  </conditionalFormatting>
  <conditionalFormatting sqref="J20">
    <cfRule type="cellIs" dxfId="2586" priority="55" operator="equal">
      <formula>"Minor Positive"</formula>
    </cfRule>
    <cfRule type="cellIs" dxfId="2585" priority="56" operator="equal">
      <formula>"Significant Positive"</formula>
    </cfRule>
    <cfRule type="cellIs" dxfId="2584" priority="54" operator="equal">
      <formula>"Neutral"</formula>
    </cfRule>
    <cfRule type="cellIs" dxfId="2583" priority="53" operator="equal">
      <formula>"Uncertain"</formula>
    </cfRule>
    <cfRule type="cellIs" dxfId="2582" priority="52" operator="equal">
      <formula>"Minor Negative"</formula>
    </cfRule>
    <cfRule type="cellIs" dxfId="2581" priority="51" operator="equal">
      <formula>"Significant Negative"</formula>
    </cfRule>
  </conditionalFormatting>
  <conditionalFormatting sqref="J36">
    <cfRule type="cellIs" dxfId="2580" priority="48" operator="equal">
      <formula>"Neutral"</formula>
    </cfRule>
    <cfRule type="cellIs" dxfId="2579" priority="50" operator="equal">
      <formula>"Significant Positive"</formula>
    </cfRule>
    <cfRule type="cellIs" dxfId="2578" priority="49" operator="equal">
      <formula>"Minor Positive"</formula>
    </cfRule>
    <cfRule type="cellIs" dxfId="2577" priority="47" operator="equal">
      <formula>"Uncertain"</formula>
    </cfRule>
    <cfRule type="cellIs" dxfId="2576" priority="46" operator="equal">
      <formula>"Minor Negative"</formula>
    </cfRule>
    <cfRule type="cellIs" dxfId="2575" priority="45" operator="equal">
      <formula>"Significant Negative"</formula>
    </cfRule>
  </conditionalFormatting>
  <conditionalFormatting sqref="J42">
    <cfRule type="cellIs" dxfId="2574" priority="20" operator="equal">
      <formula>"Significant Negative"</formula>
    </cfRule>
    <cfRule type="cellIs" dxfId="2573" priority="21" operator="equal">
      <formula>"Minor Negative"</formula>
    </cfRule>
    <cfRule type="cellIs" dxfId="2572" priority="22" operator="equal">
      <formula>"Uncertain"</formula>
    </cfRule>
    <cfRule type="cellIs" dxfId="2571" priority="23" operator="equal">
      <formula>"Neutral"</formula>
    </cfRule>
    <cfRule type="cellIs" dxfId="2570" priority="24" operator="equal">
      <formula>"Minor Positive"</formula>
    </cfRule>
    <cfRule type="cellIs" dxfId="2569" priority="25" operator="equal">
      <formula>"Significant Positive"</formula>
    </cfRule>
  </conditionalFormatting>
  <conditionalFormatting sqref="J47">
    <cfRule type="cellIs" dxfId="2568" priority="26" operator="equal">
      <formula>"Significant Negative"</formula>
    </cfRule>
    <cfRule type="cellIs" dxfId="2567" priority="27" operator="equal">
      <formula>"Minor Negative"</formula>
    </cfRule>
    <cfRule type="cellIs" dxfId="2566" priority="28" operator="equal">
      <formula>"Uncertain"</formula>
    </cfRule>
    <cfRule type="cellIs" dxfId="2565" priority="29" operator="equal">
      <formula>"Neutral"</formula>
    </cfRule>
    <cfRule type="cellIs" dxfId="2564" priority="30" operator="equal">
      <formula>"Minor Positive"</formula>
    </cfRule>
    <cfRule type="cellIs" dxfId="2563" priority="31" operator="equal">
      <formula>"Significant Positive"</formula>
    </cfRule>
  </conditionalFormatting>
  <conditionalFormatting sqref="J49">
    <cfRule type="cellIs" dxfId="2562" priority="32" operator="equal">
      <formula>"Significant Negative"</formula>
    </cfRule>
    <cfRule type="cellIs" dxfId="2561" priority="33" operator="equal">
      <formula>"Minor Negative"</formula>
    </cfRule>
    <cfRule type="cellIs" dxfId="2560" priority="34" operator="equal">
      <formula>"Uncertain"</formula>
    </cfRule>
    <cfRule type="cellIs" dxfId="2559" priority="35" operator="equal">
      <formula>"Neutral"</formula>
    </cfRule>
    <cfRule type="cellIs" dxfId="2558" priority="36" operator="equal">
      <formula>"Minor Positive"</formula>
    </cfRule>
    <cfRule type="cellIs" dxfId="2557" priority="37" operator="equal">
      <formula>"Significant Positive"</formula>
    </cfRule>
  </conditionalFormatting>
  <conditionalFormatting sqref="J54">
    <cfRule type="cellIs" dxfId="2556" priority="38" operator="equal">
      <formula>"Significant Negative"</formula>
    </cfRule>
    <cfRule type="cellIs" dxfId="2555" priority="39" operator="equal">
      <formula>"Minor Negative"</formula>
    </cfRule>
    <cfRule type="cellIs" dxfId="2554" priority="40" operator="equal">
      <formula>"Uncertain"</formula>
    </cfRule>
    <cfRule type="cellIs" dxfId="2553" priority="41" operator="equal">
      <formula>"Neutral"</formula>
    </cfRule>
    <cfRule type="cellIs" dxfId="2552" priority="42" operator="equal">
      <formula>"Minor Positive"</formula>
    </cfRule>
    <cfRule type="cellIs" dxfId="2551" priority="43" operator="equal">
      <formula>"Significant Positive"</formula>
    </cfRule>
  </conditionalFormatting>
  <conditionalFormatting sqref="J57">
    <cfRule type="cellIs" dxfId="2550" priority="19" operator="equal">
      <formula>"Significant Positive"</formula>
    </cfRule>
    <cfRule type="cellIs" dxfId="2549" priority="18" operator="equal">
      <formula>"Minor Positive"</formula>
    </cfRule>
    <cfRule type="cellIs" dxfId="2548" priority="17" operator="equal">
      <formula>"Neutral"</formula>
    </cfRule>
    <cfRule type="cellIs" dxfId="2547" priority="16" operator="equal">
      <formula>"Uncertain"</formula>
    </cfRule>
    <cfRule type="cellIs" dxfId="2546" priority="14" operator="equal">
      <formula>"Significant Negative"</formula>
    </cfRule>
    <cfRule type="cellIs" dxfId="2545" priority="15" operator="equal">
      <formula>"Minor Negative"</formula>
    </cfRule>
  </conditionalFormatting>
  <conditionalFormatting sqref="J65">
    <cfRule type="cellIs" dxfId="2544" priority="8" operator="equal">
      <formula>"Significant Negative"</formula>
    </cfRule>
    <cfRule type="cellIs" dxfId="2543" priority="13" operator="equal">
      <formula>"Significant Positive"</formula>
    </cfRule>
    <cfRule type="cellIs" dxfId="2542" priority="12" operator="equal">
      <formula>"Minor Positive"</formula>
    </cfRule>
    <cfRule type="cellIs" dxfId="2541" priority="11" operator="equal">
      <formula>"Neutral"</formula>
    </cfRule>
    <cfRule type="cellIs" dxfId="2540" priority="10" operator="equal">
      <formula>"Uncertain"</formula>
    </cfRule>
    <cfRule type="cellIs" dxfId="2539" priority="9" operator="equal">
      <formula>"Minor Negative"</formula>
    </cfRule>
  </conditionalFormatting>
  <conditionalFormatting sqref="J77">
    <cfRule type="cellIs" dxfId="2538" priority="7" operator="equal">
      <formula>"Significant Positive"</formula>
    </cfRule>
    <cfRule type="cellIs" dxfId="2537" priority="6" operator="equal">
      <formula>"Minor Positive"</formula>
    </cfRule>
    <cfRule type="cellIs" dxfId="2536" priority="5" operator="equal">
      <formula>"Neutral"</formula>
    </cfRule>
    <cfRule type="cellIs" dxfId="2535" priority="4" operator="equal">
      <formula>"Uncertain"</formula>
    </cfRule>
    <cfRule type="cellIs" dxfId="2534" priority="3" operator="equal">
      <formula>"Minor Negative"</formula>
    </cfRule>
    <cfRule type="cellIs" dxfId="2533" priority="2" operator="equal">
      <formula>"Significant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6325A480-241A-4281-A01D-34345E14E120}">
          <x14:formula1>
            <xm:f>'Drop downs'!$A$2:$A$3</xm:f>
          </x14:formula1>
          <xm:sqref>D8:D87</xm:sqref>
        </x14:dataValidation>
        <x14:dataValidation type="list" allowBlank="1" showInputMessage="1" showErrorMessage="1" xr:uid="{278109D8-25CB-4723-AACE-14DB768DDD5E}">
          <x14:formula1>
            <xm:f>'Drop downs'!$J$2:$J$3</xm:f>
          </x14:formula1>
          <xm:sqref>L8 L18 L20 L28 L36 L42 L84 L54 L57 L65 L72 L77 L47 L49</xm:sqref>
        </x14:dataValidation>
        <x14:dataValidation type="list" allowBlank="1" showInputMessage="1" showErrorMessage="1" xr:uid="{B39482D8-539E-4CDA-85BA-A0A39DD6AE96}">
          <x14:formula1>
            <xm:f>'Drop downs'!$B$2:$B$4</xm:f>
          </x14:formula1>
          <xm:sqref>E8 E18 E20 E28 E36 E72 E84 E57 E49 E42 E54 E47 E65 E77</xm:sqref>
        </x14:dataValidation>
        <x14:dataValidation type="list" allowBlank="1" showInputMessage="1" showErrorMessage="1" xr:uid="{594C74A1-FC5B-4421-A612-713A7956B6A2}">
          <x14:formula1>
            <xm:f>'Drop downs'!$C$2:$C$5</xm:f>
          </x14:formula1>
          <xm:sqref>F8 F18 F20 F28 F36 F72 F84 F57 F49 F42 F54 F47 F65 F77</xm:sqref>
        </x14:dataValidation>
        <x14:dataValidation type="list" allowBlank="1" showInputMessage="1" showErrorMessage="1" xr:uid="{4F577E5D-52B3-4540-B7BB-962DA1A9E5F8}">
          <x14:formula1>
            <xm:f>'Drop downs'!$D$2:$D$7</xm:f>
          </x14:formula1>
          <xm:sqref>G8 G18 G20 G28 G36 G72 G84 G57 G49 G42 G54 G47 G65 G77</xm:sqref>
        </x14:dataValidation>
        <x14:dataValidation type="list" allowBlank="1" showInputMessage="1" showErrorMessage="1" xr:uid="{644A5B5F-4688-4D9E-A7A2-83679E3570E6}">
          <x14:formula1>
            <xm:f>'Drop downs'!$E$2:$E$6</xm:f>
          </x14:formula1>
          <xm:sqref>H8 H18 H20 H28 H36 H72 H84 H57 H49 H42 H54 H47 H65 H77</xm:sqref>
        </x14:dataValidation>
        <x14:dataValidation type="list" allowBlank="1" showInputMessage="1" showErrorMessage="1" xr:uid="{65ACEDD0-2FCD-41C4-BFCE-DEA3489E2696}">
          <x14:formula1>
            <xm:f>'Drop downs'!$F$2:$F$6</xm:f>
          </x14:formula1>
          <xm:sqref>I8 I18 I20 I28 I36 I72 I84 I57 I49 I42 I54 I47 I65 I77</xm:sqref>
        </x14:dataValidation>
        <x14:dataValidation type="list" allowBlank="1" showInputMessage="1" showErrorMessage="1" xr:uid="{C54BFFC7-762D-4678-81DF-268F8CECA47A}">
          <x14:formula1>
            <xm:f>'Drop downs'!$G$2:$G$7</xm:f>
          </x14:formula1>
          <xm:sqref>J8 J18 J20 J28 J36 J72 J84 J57 J49 J42 J54 J47 J65 J77</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33A86-2961-4822-B7E8-AD0A7B30833F}">
  <sheetPr codeName="Sheet106">
    <tabColor rgb="FF7030A0"/>
  </sheetPr>
  <dimension ref="A1:V98"/>
  <sheetViews>
    <sheetView topLeftCell="A48" zoomScale="60" zoomScaleNormal="60" workbookViewId="0">
      <selection activeCell="M36" sqref="M36:M41"/>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62.72656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969</v>
      </c>
      <c r="D1" s="263"/>
      <c r="E1" s="263"/>
      <c r="F1" s="264"/>
      <c r="G1" s="16"/>
      <c r="I1" s="7"/>
      <c r="J1" s="7"/>
      <c r="K1" s="7"/>
    </row>
    <row r="2" spans="1:22" x14ac:dyDescent="0.35">
      <c r="A2" s="74" t="s">
        <v>29</v>
      </c>
      <c r="B2" s="9"/>
      <c r="C2" s="263" t="s">
        <v>940</v>
      </c>
      <c r="D2" s="263"/>
      <c r="E2" s="263"/>
      <c r="F2" s="264"/>
      <c r="I2" s="8"/>
      <c r="J2" s="8"/>
      <c r="K2" s="8"/>
    </row>
    <row r="3" spans="1:22" ht="26.5" customHeight="1" x14ac:dyDescent="0.35">
      <c r="A3" s="75" t="s">
        <v>30</v>
      </c>
      <c r="B3" s="4"/>
      <c r="C3" s="263" t="s">
        <v>970</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250</v>
      </c>
      <c r="E8" s="325" t="s">
        <v>418</v>
      </c>
      <c r="F8" s="325" t="s">
        <v>419</v>
      </c>
      <c r="G8" s="325" t="s">
        <v>424</v>
      </c>
      <c r="H8" s="325" t="s">
        <v>421</v>
      </c>
      <c r="I8" s="325" t="s">
        <v>422</v>
      </c>
      <c r="J8" s="310" t="s">
        <v>157</v>
      </c>
      <c r="K8" s="319" t="s">
        <v>971</v>
      </c>
      <c r="L8" s="310"/>
      <c r="M8" s="314"/>
      <c r="N8" s="330"/>
      <c r="R8" s="12" t="str">
        <f>IF(OR(J8='Drop downs'!$G$7,J8='Drop downs'!$G$5), B8&amp;": "&amp;K8&amp;CHAR(10),"")</f>
        <v/>
      </c>
      <c r="S8" s="12" t="str">
        <f>IF(J8='Drop downs'!$G$2,B8&amp;": "&amp;K8&amp;""," ")</f>
        <v xml:space="preserve"> </v>
      </c>
      <c r="T8" s="12" t="str">
        <f>IF(HO9_ALT_3!E8='Drop downs'!$B$6,HO9_ALT_3!B8&amp;": "&amp;HO9_ALT_3!K8&amp;"","")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250</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ht="14.5" customHeight="1"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ht="29.15" customHeight="1" x14ac:dyDescent="0.35">
      <c r="A14" s="317"/>
      <c r="B14" s="328"/>
      <c r="C14" s="24" t="s">
        <v>327</v>
      </c>
      <c r="D14" s="24" t="s">
        <v>250</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15" thickBot="1" x14ac:dyDescent="0.4">
      <c r="A17" s="318"/>
      <c r="B17" s="267"/>
      <c r="C17" s="19" t="s">
        <v>330</v>
      </c>
      <c r="D17" s="19" t="s">
        <v>254</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250</v>
      </c>
      <c r="E18" s="310" t="s">
        <v>418</v>
      </c>
      <c r="F18" s="310" t="s">
        <v>441</v>
      </c>
      <c r="G18" s="310" t="s">
        <v>519</v>
      </c>
      <c r="H18" s="310" t="s">
        <v>421</v>
      </c>
      <c r="I18" s="310" t="s">
        <v>436</v>
      </c>
      <c r="J18" s="310" t="s">
        <v>157</v>
      </c>
      <c r="K18" s="319" t="s">
        <v>962</v>
      </c>
      <c r="L18" s="310"/>
      <c r="M18" s="314"/>
      <c r="N18" s="330"/>
      <c r="R18" s="12" t="str">
        <f>IF(OR(J18='Drop downs'!$G$7,J18='Drop downs'!$G$5), B18&amp;": "&amp;K18&amp;CHAR(10),"")</f>
        <v/>
      </c>
      <c r="S18" s="12" t="str">
        <f>IF(J18='Drop downs'!$G$2,B18&amp;": "&amp;K18&amp;""," ")</f>
        <v xml:space="preserve"> </v>
      </c>
      <c r="T18" s="12" t="str">
        <f>IF(HO9_ALT_3!E18='Drop downs'!$B$6,HO9_ALT_3!B18&amp;": "&amp;HO9_ALT_3!K18&amp;"","")</f>
        <v/>
      </c>
      <c r="U18" t="str">
        <f t="shared" ref="U18:U72" si="0">IF(M18&gt;0,B18&amp;":"&amp;M18&amp;"
","")</f>
        <v/>
      </c>
      <c r="V18" t="str">
        <f>IF(N18&gt;0,B18&amp;":"&amp;N18&amp;"
","")</f>
        <v/>
      </c>
    </row>
    <row r="19" spans="1:22" ht="60"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254</v>
      </c>
      <c r="E20" s="310" t="s">
        <v>418</v>
      </c>
      <c r="F20" s="310" t="s">
        <v>441</v>
      </c>
      <c r="G20" s="310" t="s">
        <v>424</v>
      </c>
      <c r="H20" s="310" t="s">
        <v>421</v>
      </c>
      <c r="I20" s="310" t="s">
        <v>436</v>
      </c>
      <c r="J20" s="310" t="s">
        <v>157</v>
      </c>
      <c r="K20" s="319" t="s">
        <v>963</v>
      </c>
      <c r="L20" s="310"/>
      <c r="M20" s="314"/>
      <c r="N20" s="330"/>
      <c r="R20" s="12" t="str">
        <f>IF(OR(J20='Drop downs'!$G$7,J20='Drop downs'!$G$5), B20&amp;": "&amp;K20&amp;CHAR(10),"")</f>
        <v/>
      </c>
      <c r="S20" s="12" t="str">
        <f>IF(J20='Drop downs'!$G$2,B20&amp;": "&amp;K20&amp;""," ")</f>
        <v xml:space="preserve"> </v>
      </c>
      <c r="T20" s="12" t="str">
        <f>IF(HO9_ALT_3!E20='Drop downs'!$B$6,HO9_ALT_3!B20&amp;": "&amp;HO9_ALT_3!K20&amp;"","")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250</v>
      </c>
      <c r="E26" s="298"/>
      <c r="F26" s="298"/>
      <c r="G26" s="298"/>
      <c r="H26" s="298"/>
      <c r="I26" s="298"/>
      <c r="J26" s="298"/>
      <c r="K26" s="236"/>
      <c r="L26" s="298"/>
      <c r="M26" s="233"/>
      <c r="N26" s="331"/>
      <c r="R26" s="12"/>
      <c r="S26" s="12"/>
      <c r="T26" s="12"/>
    </row>
    <row r="27" spans="1:22" ht="29.5" thickBot="1" x14ac:dyDescent="0.4">
      <c r="A27" s="318"/>
      <c r="B27" s="309"/>
      <c r="C27" s="15" t="s">
        <v>342</v>
      </c>
      <c r="D27" s="19" t="s">
        <v>250</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250</v>
      </c>
      <c r="E28" s="310" t="s">
        <v>418</v>
      </c>
      <c r="F28" s="310" t="s">
        <v>419</v>
      </c>
      <c r="G28" s="310" t="s">
        <v>424</v>
      </c>
      <c r="H28" s="310" t="s">
        <v>421</v>
      </c>
      <c r="I28" s="310" t="s">
        <v>436</v>
      </c>
      <c r="J28" s="310" t="s">
        <v>157</v>
      </c>
      <c r="K28" s="319" t="s">
        <v>964</v>
      </c>
      <c r="L28" s="310"/>
      <c r="M28" s="314"/>
      <c r="N28" s="330"/>
      <c r="R28" s="12" t="str">
        <f>IF(OR(J28='Drop downs'!$G$7,J28='Drop downs'!$G$5), B28&amp;": "&amp;K28&amp;CHAR(10),"")</f>
        <v/>
      </c>
      <c r="S28" s="12" t="str">
        <f>IF(J28='Drop downs'!$G$2,B28&amp;": "&amp;K28&amp;""," ")</f>
        <v xml:space="preserve"> </v>
      </c>
      <c r="T28" s="12" t="str">
        <f>IF(HO9_ALT_3!E28='Drop downs'!$B$6,HO9_ALT_3!B28&amp;": "&amp;HO9_ALT_3!K28&amp;"","")</f>
        <v/>
      </c>
      <c r="U28" t="str">
        <f t="shared" si="0"/>
        <v/>
      </c>
      <c r="V28" t="str">
        <f>IF(N28&gt;0,B28&amp;":"&amp;N28&amp;"
","")</f>
        <v/>
      </c>
    </row>
    <row r="29" spans="1:22" ht="29" x14ac:dyDescent="0.35">
      <c r="A29" s="317"/>
      <c r="B29" s="308"/>
      <c r="C29" s="83" t="s">
        <v>345</v>
      </c>
      <c r="D29" s="3" t="s">
        <v>250</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250</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80.150000000000006" customHeight="1" thickBot="1" x14ac:dyDescent="0.4">
      <c r="A35" s="322"/>
      <c r="B35" s="309"/>
      <c r="C35" s="93" t="s">
        <v>351</v>
      </c>
      <c r="D35" s="3" t="s">
        <v>254</v>
      </c>
      <c r="E35" s="299"/>
      <c r="F35" s="299"/>
      <c r="G35" s="299"/>
      <c r="H35" s="299"/>
      <c r="I35" s="299"/>
      <c r="J35" s="299"/>
      <c r="K35" s="301"/>
      <c r="L35" s="299"/>
      <c r="M35" s="303"/>
      <c r="N35" s="333"/>
      <c r="R35" s="12"/>
      <c r="S35" s="12"/>
      <c r="T35" s="12"/>
    </row>
    <row r="36" spans="1:22" x14ac:dyDescent="0.35">
      <c r="A36" s="321" t="s">
        <v>352</v>
      </c>
      <c r="B36" s="307" t="s">
        <v>120</v>
      </c>
      <c r="C36" s="82" t="s">
        <v>353</v>
      </c>
      <c r="D36" s="82" t="s">
        <v>250</v>
      </c>
      <c r="E36" s="272" t="s">
        <v>101</v>
      </c>
      <c r="F36" s="272" t="s">
        <v>101</v>
      </c>
      <c r="G36" s="272" t="s">
        <v>101</v>
      </c>
      <c r="H36" s="272" t="s">
        <v>101</v>
      </c>
      <c r="I36" s="272" t="s">
        <v>101</v>
      </c>
      <c r="J36" s="272" t="s">
        <v>162</v>
      </c>
      <c r="K36" s="300" t="s">
        <v>972</v>
      </c>
      <c r="L36" s="272"/>
      <c r="M36" s="302"/>
      <c r="N36" s="334"/>
      <c r="R36" s="12" t="str">
        <f>IF(OR(J36='Drop downs'!$G$7,J36='Drop downs'!$G$5), B36&amp;": "&amp;K36&amp;CHAR(10),"")</f>
        <v xml:space="preserve">IIA5: The alternative supports the provision of LSPBSL schemes, which will contribute to the number of additional homes being delivered within the Borough. The policy highlights that proposals for the development of LSPBSL schemes will require affordable housing contributions, in line with London Plan Policy H16. The affordability of the scheme will have to be demonstrated in comparison to alternative housing products within the Harrow private rental sector. Proposals will also be required to demonstrate how they are meeting an identified local housing need, based on local incomes, rent levels and existing/future demographics of the Borough. However, by allowing the development of LSPBSL schemes in more areas of the Borough, this may lead to the delivery of a significant number of LSPBSL schemes, which may undermine the delivery of smaller family housing, required to meet the housing needs of the Borough. It must also be considered that alternative town centre use such as offices, and C1 hotels or mixed-use schemes will be preferred to the development of LSPBSL schemes, and this may subsequently reduce the provision of them. Therefore, an uncertain effect is recorded.  
</v>
      </c>
      <c r="S36" s="12" t="str">
        <f>IF(J36='Drop downs'!$G$2,B36&amp;": "&amp;K36&amp;""," ")</f>
        <v xml:space="preserve"> </v>
      </c>
      <c r="T36" s="12" t="str">
        <f>IF(HO9_ALT_3!E36='Drop downs'!$B$6,HO9_ALT_3!B36&amp;": "&amp;HO9_ALT_3!K36&amp;"","")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250</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166.5" customHeight="1" thickBot="1" x14ac:dyDescent="0.4">
      <c r="A41" s="322"/>
      <c r="B41" s="309"/>
      <c r="C41" s="80" t="s">
        <v>358</v>
      </c>
      <c r="D41" s="80" t="s">
        <v>250</v>
      </c>
      <c r="E41" s="299"/>
      <c r="F41" s="299"/>
      <c r="G41" s="299"/>
      <c r="H41" s="299"/>
      <c r="I41" s="299"/>
      <c r="J41" s="299"/>
      <c r="K41" s="301"/>
      <c r="L41" s="299"/>
      <c r="M41" s="303"/>
      <c r="N41" s="333"/>
      <c r="R41" s="12"/>
      <c r="S41" s="12"/>
      <c r="T41" s="12"/>
    </row>
    <row r="42" spans="1:22" ht="29" x14ac:dyDescent="0.35">
      <c r="A42" s="321" t="s">
        <v>359</v>
      </c>
      <c r="B42" s="307" t="s">
        <v>121</v>
      </c>
      <c r="C42" s="82" t="s">
        <v>360</v>
      </c>
      <c r="D42" s="82" t="s">
        <v>250</v>
      </c>
      <c r="E42" s="272" t="s">
        <v>418</v>
      </c>
      <c r="F42" s="272" t="s">
        <v>441</v>
      </c>
      <c r="G42" s="272" t="s">
        <v>424</v>
      </c>
      <c r="H42" s="272" t="s">
        <v>421</v>
      </c>
      <c r="I42" s="272" t="s">
        <v>436</v>
      </c>
      <c r="J42" s="272" t="s">
        <v>157</v>
      </c>
      <c r="K42" s="300" t="s">
        <v>973</v>
      </c>
      <c r="L42" s="272"/>
      <c r="M42" s="302"/>
      <c r="N42" s="334"/>
      <c r="R42" s="12" t="str">
        <f>IF(OR(J42='Drop downs'!$G$7,J42='Drop downs'!$G$5), B42&amp;": "&amp;K42&amp;CHAR(10),"")</f>
        <v/>
      </c>
      <c r="S42" s="12" t="str">
        <f>IF(J42='Drop downs'!$G$2,B42&amp;": "&amp;K42&amp;""," ")</f>
        <v xml:space="preserve"> </v>
      </c>
      <c r="T42" s="12" t="str">
        <f>IF(HO9_ALT_3!E42='Drop downs'!$B$6,HO9_ALT_3!B42&amp;": "&amp;HO9_ALT_3!K42&amp;"","")</f>
        <v/>
      </c>
      <c r="U42" t="str">
        <f t="shared" si="0"/>
        <v/>
      </c>
      <c r="V42" t="str">
        <f>IF(N42&gt;0,B42&amp;":"&amp;N42&amp;"
","")</f>
        <v/>
      </c>
    </row>
    <row r="43" spans="1:22" ht="30" customHeight="1" x14ac:dyDescent="0.35">
      <c r="A43" s="317"/>
      <c r="B43" s="308"/>
      <c r="C43" s="3" t="s">
        <v>361</v>
      </c>
      <c r="D43" s="3" t="s">
        <v>250</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ht="14.5" customHeight="1"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22"/>
      <c r="B46" s="309"/>
      <c r="C46" s="80" t="s">
        <v>364</v>
      </c>
      <c r="D46" s="3" t="s">
        <v>254</v>
      </c>
      <c r="E46" s="299"/>
      <c r="F46" s="299"/>
      <c r="G46" s="299"/>
      <c r="H46" s="299"/>
      <c r="I46" s="299"/>
      <c r="J46" s="299"/>
      <c r="K46" s="301"/>
      <c r="L46" s="299"/>
      <c r="M46" s="303"/>
      <c r="N46" s="333"/>
      <c r="R46" s="12"/>
      <c r="S46" s="12"/>
      <c r="T46" s="12"/>
    </row>
    <row r="47" spans="1:22" ht="43.5" x14ac:dyDescent="0.35">
      <c r="A47" s="321" t="s">
        <v>365</v>
      </c>
      <c r="B47" s="307" t="s">
        <v>122</v>
      </c>
      <c r="C47" s="82" t="s">
        <v>366</v>
      </c>
      <c r="D47" s="82" t="s">
        <v>254</v>
      </c>
      <c r="E47" s="272" t="s">
        <v>101</v>
      </c>
      <c r="F47" s="272" t="s">
        <v>101</v>
      </c>
      <c r="G47" s="272" t="s">
        <v>101</v>
      </c>
      <c r="H47" s="272" t="s">
        <v>101</v>
      </c>
      <c r="I47" s="272" t="s">
        <v>101</v>
      </c>
      <c r="J47" s="272" t="s">
        <v>159</v>
      </c>
      <c r="K47" s="300" t="s">
        <v>570</v>
      </c>
      <c r="L47" s="272"/>
      <c r="M47" s="302"/>
      <c r="N47" s="334"/>
      <c r="R47" s="12" t="str">
        <f>IF(OR(J47='Drop downs'!$G$7,J47='Drop downs'!$G$5), B47&amp;": "&amp;K47&amp;CHAR(10),"")</f>
        <v/>
      </c>
      <c r="S47" s="12" t="str">
        <f>IF(J47='Drop downs'!$G$2,B47&amp;": "&amp;K47&amp;""," ")</f>
        <v xml:space="preserve"> </v>
      </c>
      <c r="T47" s="12" t="str">
        <f>IF(HO9_ALT_3!E47='Drop downs'!$B$6,HO9_ALT_3!B47&amp;": "&amp;HO9_ALT_3!K47&amp;"","")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IF(HO9_ALT_3!E48='Drop downs'!$B$6,HO9_ALT_3!B48&amp;": "&amp;HO9_ALT_3!K48&amp;"","")</f>
        <v xml:space="preserve">: </v>
      </c>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570</v>
      </c>
      <c r="L49" s="310"/>
      <c r="M49" s="314"/>
      <c r="N49" s="330"/>
      <c r="R49" s="12" t="str">
        <f>IF(OR(J49='Drop downs'!$G$7,J49='Drop downs'!$G$5), B49&amp;": "&amp;K49&amp;CHAR(10),"")</f>
        <v/>
      </c>
      <c r="S49" s="12" t="str">
        <f>IF(J49='Drop downs'!$G$2,B49&amp;": "&amp;K49&amp;""," ")</f>
        <v xml:space="preserve"> </v>
      </c>
      <c r="T49" s="12" t="str">
        <f>IF(HO9_ALT_3!E49='Drop downs'!$B$6,HO9_ALT_3!B49&amp;": "&amp;HO9_ALT_3!K49&amp;"","")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233"/>
      <c r="N50" s="331"/>
      <c r="R50" s="12"/>
      <c r="S50" s="12"/>
      <c r="T50" s="12"/>
    </row>
    <row r="51" spans="1:22" x14ac:dyDescent="0.35">
      <c r="A51" s="317"/>
      <c r="B51" s="308"/>
      <c r="C51" s="97" t="s">
        <v>371</v>
      </c>
      <c r="D51" s="24" t="s">
        <v>254</v>
      </c>
      <c r="E51" s="298"/>
      <c r="F51" s="298"/>
      <c r="G51" s="298"/>
      <c r="H51" s="298"/>
      <c r="I51" s="298"/>
      <c r="J51" s="298"/>
      <c r="K51" s="236"/>
      <c r="L51" s="298"/>
      <c r="M51" s="233"/>
      <c r="N51" s="331"/>
      <c r="R51" s="12"/>
      <c r="S51" s="12"/>
      <c r="T51" s="12"/>
    </row>
    <row r="52" spans="1:22" x14ac:dyDescent="0.35">
      <c r="A52" s="317"/>
      <c r="B52" s="308"/>
      <c r="C52" s="24" t="s">
        <v>372</v>
      </c>
      <c r="D52" s="24" t="s">
        <v>254</v>
      </c>
      <c r="E52" s="298"/>
      <c r="F52" s="298"/>
      <c r="G52" s="298"/>
      <c r="H52" s="298"/>
      <c r="I52" s="298"/>
      <c r="J52" s="298"/>
      <c r="K52" s="236"/>
      <c r="L52" s="298"/>
      <c r="M52" s="233"/>
      <c r="N52" s="331"/>
      <c r="R52" s="12"/>
      <c r="S52" s="12"/>
      <c r="T52" s="12"/>
    </row>
    <row r="53" spans="1:22" ht="15" thickBot="1" x14ac:dyDescent="0.4">
      <c r="A53" s="318"/>
      <c r="B53" s="309"/>
      <c r="C53" s="19" t="s">
        <v>373</v>
      </c>
      <c r="D53" s="24" t="s">
        <v>254</v>
      </c>
      <c r="E53" s="270"/>
      <c r="F53" s="270"/>
      <c r="G53" s="270"/>
      <c r="H53" s="270"/>
      <c r="I53" s="270"/>
      <c r="J53" s="270"/>
      <c r="K53" s="32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570</v>
      </c>
      <c r="L54" s="310"/>
      <c r="M54" s="314"/>
      <c r="N54" s="330"/>
      <c r="R54" s="12" t="str">
        <f>IF(OR(J54='Drop downs'!$G$7,J54='Drop downs'!$G$5), B54&amp;": "&amp;K54&amp;CHAR(10),"")</f>
        <v/>
      </c>
      <c r="S54" s="12" t="str">
        <f>IF(J54='Drop downs'!$G$2,B54&amp;": "&amp;K54&amp;""," ")</f>
        <v xml:space="preserve"> </v>
      </c>
      <c r="T54" s="12" t="str">
        <f>IF(HO9_ALT_3!E54='Drop downs'!$B$6,HO9_ALT_3!B54&amp;": "&amp;HO9_ALT_3!K54&amp;"","")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570</v>
      </c>
      <c r="L57" s="310"/>
      <c r="M57" s="314"/>
      <c r="N57" s="330"/>
      <c r="R57" s="12" t="str">
        <f>IF(OR(J57='Drop downs'!$G$7,J57='Drop downs'!$G$5), B57&amp;": "&amp;K57&amp;CHAR(10),"")</f>
        <v/>
      </c>
      <c r="S57" s="12" t="str">
        <f>IF(J57='Drop downs'!$G$2,B57&amp;": "&amp;K57&amp;""," ")</f>
        <v xml:space="preserve"> </v>
      </c>
      <c r="T57" s="12" t="str">
        <f>IF(HO9_ALT_3!E57='Drop downs'!$B$6,HO9_ALT_3!B57&amp;": "&amp;HO9_ALT_3!K57&amp;"","")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254</v>
      </c>
      <c r="E60" s="298"/>
      <c r="F60" s="298"/>
      <c r="G60" s="298"/>
      <c r="H60" s="298"/>
      <c r="I60" s="298"/>
      <c r="J60" s="298"/>
      <c r="K60" s="236"/>
      <c r="L60" s="298"/>
      <c r="M60" s="233"/>
      <c r="N60" s="331"/>
      <c r="R60" s="12"/>
      <c r="S60" s="12"/>
      <c r="T60" s="12"/>
    </row>
    <row r="61" spans="1:22" x14ac:dyDescent="0.35">
      <c r="A61" s="317"/>
      <c r="B61" s="308"/>
      <c r="C61" s="24" t="s">
        <v>383</v>
      </c>
      <c r="D61" s="24" t="s">
        <v>254</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24" t="s">
        <v>254</v>
      </c>
      <c r="E64" s="299"/>
      <c r="F64" s="299"/>
      <c r="G64" s="299"/>
      <c r="H64" s="299"/>
      <c r="I64" s="299"/>
      <c r="J64" s="299"/>
      <c r="K64" s="301"/>
      <c r="L64" s="270"/>
      <c r="M64" s="315"/>
      <c r="N64" s="332"/>
      <c r="R64" s="12"/>
      <c r="S64" s="12"/>
      <c r="T64" s="12"/>
    </row>
    <row r="65" spans="1:22" x14ac:dyDescent="0.35">
      <c r="A65" s="316" t="s">
        <v>387</v>
      </c>
      <c r="B65" s="307" t="s">
        <v>126</v>
      </c>
      <c r="C65" s="85" t="s">
        <v>452</v>
      </c>
      <c r="D65" s="86" t="s">
        <v>254</v>
      </c>
      <c r="E65" s="272" t="s">
        <v>101</v>
      </c>
      <c r="F65" s="272" t="s">
        <v>101</v>
      </c>
      <c r="G65" s="272" t="s">
        <v>101</v>
      </c>
      <c r="H65" s="272" t="s">
        <v>101</v>
      </c>
      <c r="I65" s="272" t="s">
        <v>101</v>
      </c>
      <c r="J65" s="272" t="s">
        <v>159</v>
      </c>
      <c r="K65" s="300" t="s">
        <v>570</v>
      </c>
      <c r="L65" s="310"/>
      <c r="M65" s="314"/>
      <c r="N65" s="330"/>
      <c r="R65" s="12" t="str">
        <f>IF(OR(J65='Drop downs'!$G$7,J65='Drop downs'!$G$5), B65&amp;": "&amp;K65&amp;CHAR(10),"")</f>
        <v/>
      </c>
      <c r="S65" s="12" t="str">
        <f>IF(J65='Drop downs'!$G$2,B65&amp;": "&amp;K65&amp;""," ")</f>
        <v xml:space="preserve"> </v>
      </c>
      <c r="T65" s="12" t="str">
        <f>IF(HO9_ALT_3!E65='Drop downs'!$B$6,HO9_ALT_3!B65&amp;": "&amp;HO9_ALT_3!K65&amp;"","")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454</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99"/>
      <c r="F71" s="299"/>
      <c r="G71" s="299"/>
      <c r="H71" s="299"/>
      <c r="I71" s="299"/>
      <c r="J71" s="299"/>
      <c r="K71" s="301"/>
      <c r="L71" s="270"/>
      <c r="M71" s="315"/>
      <c r="N71" s="332"/>
      <c r="R71" s="12"/>
      <c r="S71" s="12"/>
      <c r="T71" s="12"/>
    </row>
    <row r="72" spans="1:22" ht="14.5" customHeight="1" x14ac:dyDescent="0.35">
      <c r="A72" s="316" t="s">
        <v>395</v>
      </c>
      <c r="B72" s="307" t="s">
        <v>127</v>
      </c>
      <c r="C72" s="85" t="s">
        <v>396</v>
      </c>
      <c r="D72" s="86" t="s">
        <v>250</v>
      </c>
      <c r="E72" s="310" t="s">
        <v>418</v>
      </c>
      <c r="F72" s="310" t="s">
        <v>419</v>
      </c>
      <c r="G72" s="310" t="s">
        <v>424</v>
      </c>
      <c r="H72" s="310" t="s">
        <v>421</v>
      </c>
      <c r="I72" s="310" t="s">
        <v>422</v>
      </c>
      <c r="J72" s="310" t="s">
        <v>164</v>
      </c>
      <c r="K72" s="319" t="s">
        <v>974</v>
      </c>
      <c r="L72" s="310"/>
      <c r="M72" s="314"/>
      <c r="N72" s="330"/>
      <c r="R72" s="12" t="str">
        <f>IF(OR(J72='Drop downs'!$G$7,J72='Drop downs'!$G$5), B72&amp;": "&amp;K72&amp;CHAR(10),"")</f>
        <v/>
      </c>
      <c r="S72" s="12" t="str">
        <f>IF(J72='Drop downs'!$G$2,B72&amp;": "&amp;K72&amp;""," ")</f>
        <v xml:space="preserve"> </v>
      </c>
      <c r="T72" s="12" t="str">
        <f>IF(HO9_ALT_3!E72='Drop downs'!$B$6,HO9_ALT_3!B72&amp;": "&amp;HO9_ALT_3!K72&amp;"","")</f>
        <v/>
      </c>
      <c r="U72" t="str">
        <f t="shared" si="0"/>
        <v/>
      </c>
      <c r="V72" t="str">
        <f>IF(N72&gt;0,B72&amp;":"&amp;N72&amp;"
","")</f>
        <v/>
      </c>
    </row>
    <row r="73" spans="1:22" x14ac:dyDescent="0.35">
      <c r="A73" s="317"/>
      <c r="B73" s="308"/>
      <c r="C73" s="83" t="s">
        <v>397</v>
      </c>
      <c r="D73" s="24" t="s">
        <v>250</v>
      </c>
      <c r="E73" s="298"/>
      <c r="F73" s="298"/>
      <c r="G73" s="298"/>
      <c r="H73" s="298"/>
      <c r="I73" s="298"/>
      <c r="J73" s="298"/>
      <c r="K73" s="236"/>
      <c r="L73" s="298"/>
      <c r="M73" s="233"/>
      <c r="N73" s="331"/>
      <c r="R73" s="12"/>
      <c r="S73" s="12"/>
      <c r="T73" s="12"/>
    </row>
    <row r="74" spans="1:22" x14ac:dyDescent="0.35">
      <c r="A74" s="317"/>
      <c r="B74" s="308"/>
      <c r="C74" s="83" t="s">
        <v>398</v>
      </c>
      <c r="D74" s="24" t="s">
        <v>254</v>
      </c>
      <c r="E74" s="298"/>
      <c r="F74" s="298"/>
      <c r="G74" s="298"/>
      <c r="H74" s="298"/>
      <c r="I74" s="298"/>
      <c r="J74" s="298"/>
      <c r="K74" s="236"/>
      <c r="L74" s="298"/>
      <c r="M74" s="233"/>
      <c r="N74" s="331"/>
      <c r="R74" s="12"/>
      <c r="S74" s="12"/>
      <c r="T74" s="12"/>
    </row>
    <row r="75" spans="1:22" x14ac:dyDescent="0.35">
      <c r="A75" s="317"/>
      <c r="B75" s="308"/>
      <c r="C75" s="83" t="s">
        <v>399</v>
      </c>
      <c r="D75" s="24" t="s">
        <v>254</v>
      </c>
      <c r="E75" s="298"/>
      <c r="F75" s="298"/>
      <c r="G75" s="298"/>
      <c r="H75" s="298"/>
      <c r="I75" s="298"/>
      <c r="J75" s="298"/>
      <c r="K75" s="236"/>
      <c r="L75" s="298"/>
      <c r="M75" s="233"/>
      <c r="N75" s="331"/>
      <c r="R75" s="12"/>
      <c r="S75" s="12"/>
      <c r="T75" s="12"/>
    </row>
    <row r="76" spans="1:22" ht="84.65" customHeight="1" thickBot="1" x14ac:dyDescent="0.4">
      <c r="A76" s="322"/>
      <c r="B76" s="309"/>
      <c r="C76" s="87" t="s">
        <v>400</v>
      </c>
      <c r="D76" s="24" t="s">
        <v>254</v>
      </c>
      <c r="E76" s="299"/>
      <c r="F76" s="299"/>
      <c r="G76" s="299"/>
      <c r="H76" s="299"/>
      <c r="I76" s="299"/>
      <c r="J76" s="299"/>
      <c r="K76" s="301"/>
      <c r="L76" s="299"/>
      <c r="M76" s="303"/>
      <c r="N76" s="333"/>
      <c r="R76" s="12"/>
      <c r="S76" s="12"/>
      <c r="T76" s="12"/>
    </row>
    <row r="77" spans="1:22" x14ac:dyDescent="0.35">
      <c r="A77" s="304" t="s">
        <v>401</v>
      </c>
      <c r="B77" s="307" t="s">
        <v>128</v>
      </c>
      <c r="C77" s="91" t="s">
        <v>402</v>
      </c>
      <c r="D77" s="82" t="s">
        <v>254</v>
      </c>
      <c r="E77" s="272" t="s">
        <v>101</v>
      </c>
      <c r="F77" s="272" t="s">
        <v>101</v>
      </c>
      <c r="G77" s="272" t="s">
        <v>101</v>
      </c>
      <c r="H77" s="272" t="s">
        <v>101</v>
      </c>
      <c r="I77" s="272" t="s">
        <v>101</v>
      </c>
      <c r="J77" s="272" t="s">
        <v>159</v>
      </c>
      <c r="K77" s="367" t="s">
        <v>570</v>
      </c>
      <c r="L77" s="272"/>
      <c r="M77" s="302"/>
      <c r="N77" s="334"/>
      <c r="R77" s="12" t="str">
        <f>IF(OR(J77='Drop downs'!$G$7,J77='Drop downs'!$G$5), B77&amp;": "&amp;K77&amp;CHAR(10),"")</f>
        <v/>
      </c>
      <c r="S77" s="12" t="str">
        <f>IF(J77='Drop downs'!$G$2,B77&amp;": "&amp;K77&amp;""," ")</f>
        <v xml:space="preserve"> </v>
      </c>
      <c r="T77" s="12" t="str">
        <f>IF(HO9_ALT_3!E77='Drop downs'!$B$6,HO9_ALT_3!B77&amp;": "&amp;HO9_ALT_3!K77&amp;"","")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368"/>
      <c r="L78" s="298"/>
      <c r="M78" s="233"/>
      <c r="N78" s="331"/>
      <c r="R78" s="12"/>
      <c r="S78" s="12"/>
      <c r="T78" s="12"/>
    </row>
    <row r="79" spans="1:22" x14ac:dyDescent="0.35">
      <c r="A79" s="305"/>
      <c r="B79" s="308"/>
      <c r="C79" s="83" t="s">
        <v>404</v>
      </c>
      <c r="D79" s="3" t="s">
        <v>254</v>
      </c>
      <c r="E79" s="298"/>
      <c r="F79" s="298"/>
      <c r="G79" s="298"/>
      <c r="H79" s="298"/>
      <c r="I79" s="298"/>
      <c r="J79" s="298"/>
      <c r="K79" s="368"/>
      <c r="L79" s="298"/>
      <c r="M79" s="233"/>
      <c r="N79" s="331"/>
      <c r="R79" s="12"/>
      <c r="S79" s="12"/>
      <c r="T79" s="12"/>
    </row>
    <row r="80" spans="1:22" x14ac:dyDescent="0.35">
      <c r="A80" s="305"/>
      <c r="B80" s="308"/>
      <c r="C80" s="84" t="s">
        <v>405</v>
      </c>
      <c r="D80" s="3" t="s">
        <v>254</v>
      </c>
      <c r="E80" s="298"/>
      <c r="F80" s="298"/>
      <c r="G80" s="298"/>
      <c r="H80" s="298"/>
      <c r="I80" s="298"/>
      <c r="J80" s="298"/>
      <c r="K80" s="368"/>
      <c r="L80" s="298"/>
      <c r="M80" s="233"/>
      <c r="N80" s="331"/>
      <c r="R80" s="12"/>
      <c r="S80" s="12"/>
      <c r="T80" s="12"/>
    </row>
    <row r="81" spans="1:22" ht="29" x14ac:dyDescent="0.35">
      <c r="A81" s="305"/>
      <c r="B81" s="308"/>
      <c r="C81" s="84" t="s">
        <v>406</v>
      </c>
      <c r="D81" s="3" t="s">
        <v>254</v>
      </c>
      <c r="E81" s="298"/>
      <c r="F81" s="298"/>
      <c r="G81" s="298"/>
      <c r="H81" s="298"/>
      <c r="I81" s="298"/>
      <c r="J81" s="298"/>
      <c r="K81" s="368"/>
      <c r="L81" s="298"/>
      <c r="M81" s="233"/>
      <c r="N81" s="331"/>
      <c r="R81" s="12"/>
      <c r="S81" s="12"/>
      <c r="T81" s="12"/>
    </row>
    <row r="82" spans="1:22" ht="29" x14ac:dyDescent="0.35">
      <c r="A82" s="305"/>
      <c r="B82" s="308"/>
      <c r="C82" s="84" t="s">
        <v>407</v>
      </c>
      <c r="D82" s="3" t="s">
        <v>254</v>
      </c>
      <c r="E82" s="298"/>
      <c r="F82" s="298"/>
      <c r="G82" s="298"/>
      <c r="H82" s="298"/>
      <c r="I82" s="298"/>
      <c r="J82" s="298"/>
      <c r="K82" s="368"/>
      <c r="L82" s="298"/>
      <c r="M82" s="233"/>
      <c r="N82" s="331"/>
      <c r="R82" s="12"/>
      <c r="S82" s="12"/>
      <c r="T82" s="12"/>
    </row>
    <row r="83" spans="1:22" ht="15" thickBot="1" x14ac:dyDescent="0.4">
      <c r="A83" s="324"/>
      <c r="B83" s="308"/>
      <c r="C83" s="98" t="s">
        <v>408</v>
      </c>
      <c r="D83" s="15" t="s">
        <v>254</v>
      </c>
      <c r="E83" s="299"/>
      <c r="F83" s="299"/>
      <c r="G83" s="299"/>
      <c r="H83" s="299"/>
      <c r="I83" s="299"/>
      <c r="J83" s="299"/>
      <c r="K83" s="369"/>
      <c r="L83" s="270"/>
      <c r="M83" s="315"/>
      <c r="N83" s="332"/>
      <c r="R83" s="12"/>
      <c r="S83" s="12"/>
      <c r="T83" s="12"/>
    </row>
    <row r="84" spans="1:22" x14ac:dyDescent="0.35">
      <c r="A84" s="323" t="s">
        <v>409</v>
      </c>
      <c r="B84" s="307" t="s">
        <v>129</v>
      </c>
      <c r="C84" s="99" t="s">
        <v>410</v>
      </c>
      <c r="D84" s="79" t="s">
        <v>254</v>
      </c>
      <c r="E84" s="310" t="s">
        <v>418</v>
      </c>
      <c r="F84" s="310" t="s">
        <v>419</v>
      </c>
      <c r="G84" s="310" t="s">
        <v>424</v>
      </c>
      <c r="H84" s="310" t="s">
        <v>421</v>
      </c>
      <c r="I84" s="310" t="s">
        <v>436</v>
      </c>
      <c r="J84" s="310" t="s">
        <v>157</v>
      </c>
      <c r="K84" s="319" t="s">
        <v>968</v>
      </c>
      <c r="L84" s="310"/>
      <c r="M84" s="314"/>
      <c r="N84" s="330"/>
      <c r="R84" s="12" t="str">
        <f>IF(OR(J84='Drop downs'!$G$7,J84='Drop downs'!$G$5), B84&amp;": "&amp;K84&amp;CHAR(10),"")</f>
        <v/>
      </c>
      <c r="S84" s="12" t="str">
        <f>IF(J84='Drop downs'!$G$2,B84&amp;": "&amp;K84&amp;""," ")</f>
        <v xml:space="preserve"> </v>
      </c>
      <c r="T84" s="12" t="str">
        <f>IF(HO9_ALT_3!E84='Drop downs'!$B$6,HO9_ALT_3!B84&amp;": "&amp;HO9_ALT_3!K84&amp;"","")</f>
        <v/>
      </c>
      <c r="U84" t="str">
        <f t="shared" si="1"/>
        <v/>
      </c>
      <c r="V84" t="str">
        <f>IF(N84&gt;0,B84&amp;":"&amp;N84&amp;"
","")</f>
        <v/>
      </c>
    </row>
    <row r="85" spans="1:22" x14ac:dyDescent="0.35">
      <c r="A85" s="305"/>
      <c r="B85" s="308"/>
      <c r="C85" s="84" t="s">
        <v>411</v>
      </c>
      <c r="D85" s="3" t="s">
        <v>250</v>
      </c>
      <c r="E85" s="298"/>
      <c r="F85" s="298"/>
      <c r="G85" s="298"/>
      <c r="H85" s="298"/>
      <c r="I85" s="298"/>
      <c r="J85" s="298"/>
      <c r="K85" s="236"/>
      <c r="L85" s="298"/>
      <c r="M85" s="233"/>
      <c r="N85" s="331"/>
      <c r="R85" s="12"/>
      <c r="S85" s="12"/>
      <c r="T85" s="12"/>
    </row>
    <row r="86" spans="1:22" x14ac:dyDescent="0.35">
      <c r="A86" s="305"/>
      <c r="B86" s="308"/>
      <c r="C86" s="84" t="s">
        <v>412</v>
      </c>
      <c r="D86" s="3" t="s">
        <v>250</v>
      </c>
      <c r="E86" s="298"/>
      <c r="F86" s="298"/>
      <c r="G86" s="298"/>
      <c r="H86" s="298"/>
      <c r="I86" s="298"/>
      <c r="J86" s="298"/>
      <c r="K86" s="236"/>
      <c r="L86" s="298"/>
      <c r="M86" s="233"/>
      <c r="N86" s="331"/>
      <c r="R86" s="12"/>
      <c r="S86" s="12"/>
      <c r="T86" s="12"/>
    </row>
    <row r="87" spans="1:22" ht="95.5" customHeight="1" thickBot="1" x14ac:dyDescent="0.4">
      <c r="A87" s="306"/>
      <c r="B87" s="309"/>
      <c r="C87" s="87" t="s">
        <v>413</v>
      </c>
      <c r="D87" s="80" t="s">
        <v>254</v>
      </c>
      <c r="E87" s="299"/>
      <c r="F87" s="299"/>
      <c r="G87" s="299"/>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xml:space="preserve">IIA5: The alternative supports the provision of LSPBSL schemes, which will contribute to the number of additional homes being delivered within the Borough. The policy highlights that proposals for the development of LSPBSL schemes will require affordable housing contributions, in line with London Plan Policy H16. The affordability of the scheme will have to be demonstrated in comparison to alternative housing products within the Harrow private rental sector. Proposals will also be required to demonstrate how they are meeting an identified local housing need, based on local incomes, rent levels and existing/future demographics of the Borough. However, by allowing the development of LSPBSL schemes in more areas of the Borough, this may lead to the delivery of a significant number of LSPBSL schemes, which may undermine the delivery of smaller family housing, required to meet the housing needs of the Borough. It must also be considered that alternative town centre use such as offices, and C1 hotels or mixed-use schemes will be preferred to the development of LSPBSL schemes, and this may subsequently reduce the provision of them. Therefore, an uncertain effect is recorded.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X9idqpAwhSB4uJYzNodzXttROq9m8EGbX4M/eaCjwZs4JjKnHEvkEeNE6X9+jDGOhWJICvT/1NQSaAgIPi/w0w==" saltValue="wbxNucTae/mAyehK2ezOCg=="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A65:A71"/>
    <mergeCell ref="B65:B71"/>
    <mergeCell ref="E65:E71"/>
    <mergeCell ref="F65:F71"/>
    <mergeCell ref="G65:G71"/>
    <mergeCell ref="L65:L71"/>
    <mergeCell ref="M65:M71"/>
    <mergeCell ref="H72:H76"/>
    <mergeCell ref="I84:I87"/>
    <mergeCell ref="J84:J87"/>
    <mergeCell ref="K84:K87"/>
    <mergeCell ref="L84:L87"/>
    <mergeCell ref="M84:M87"/>
    <mergeCell ref="N18:N19"/>
    <mergeCell ref="N20:N27"/>
    <mergeCell ref="N28:N35"/>
    <mergeCell ref="N36:N41"/>
    <mergeCell ref="N42:N46"/>
    <mergeCell ref="N47:N48"/>
    <mergeCell ref="N49:N53"/>
    <mergeCell ref="N54:N56"/>
    <mergeCell ref="N57:N6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M20:M27"/>
    <mergeCell ref="I18:I19"/>
    <mergeCell ref="J18:J19"/>
    <mergeCell ref="K18:K19"/>
    <mergeCell ref="L18:L19"/>
    <mergeCell ref="M18:M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M36:M41"/>
    <mergeCell ref="I28:I35"/>
    <mergeCell ref="J28:J35"/>
    <mergeCell ref="K28:K35"/>
    <mergeCell ref="L28:L35"/>
    <mergeCell ref="M28:M35"/>
    <mergeCell ref="H28:H35"/>
    <mergeCell ref="A47:A48"/>
    <mergeCell ref="B47:B48"/>
    <mergeCell ref="E47:E48"/>
    <mergeCell ref="F47:F48"/>
    <mergeCell ref="G47:G48"/>
    <mergeCell ref="A42:A46"/>
    <mergeCell ref="B42:B46"/>
    <mergeCell ref="E42:E46"/>
    <mergeCell ref="F42:F46"/>
    <mergeCell ref="G42:G46"/>
    <mergeCell ref="H47:H48"/>
    <mergeCell ref="I47:I48"/>
    <mergeCell ref="J47:J48"/>
    <mergeCell ref="K47:K48"/>
    <mergeCell ref="L47:L48"/>
    <mergeCell ref="M47:M48"/>
    <mergeCell ref="I42:I46"/>
    <mergeCell ref="J42:J46"/>
    <mergeCell ref="K42:K46"/>
    <mergeCell ref="L42:L46"/>
    <mergeCell ref="M42:M46"/>
    <mergeCell ref="H42:H46"/>
    <mergeCell ref="A54:A56"/>
    <mergeCell ref="B54:B56"/>
    <mergeCell ref="E54:E56"/>
    <mergeCell ref="F54:F56"/>
    <mergeCell ref="G54:G56"/>
    <mergeCell ref="A49:A53"/>
    <mergeCell ref="B49:B53"/>
    <mergeCell ref="E49:E53"/>
    <mergeCell ref="F49:F53"/>
    <mergeCell ref="G49:G53"/>
    <mergeCell ref="H54:H56"/>
    <mergeCell ref="I54:I56"/>
    <mergeCell ref="J54:J56"/>
    <mergeCell ref="K54:K56"/>
    <mergeCell ref="L54:L56"/>
    <mergeCell ref="M54:M56"/>
    <mergeCell ref="I49:I53"/>
    <mergeCell ref="J49:J53"/>
    <mergeCell ref="K49:K53"/>
    <mergeCell ref="L49:L53"/>
    <mergeCell ref="M49:M53"/>
    <mergeCell ref="H49:H53"/>
    <mergeCell ref="A57:A64"/>
    <mergeCell ref="B57:B64"/>
    <mergeCell ref="E57:E64"/>
    <mergeCell ref="F57:F64"/>
    <mergeCell ref="G57:G64"/>
    <mergeCell ref="H65:H71"/>
    <mergeCell ref="I65:I71"/>
    <mergeCell ref="J65:J71"/>
    <mergeCell ref="K65:K71"/>
    <mergeCell ref="I57:I64"/>
    <mergeCell ref="J57:J64"/>
    <mergeCell ref="K57:K64"/>
    <mergeCell ref="L57:L64"/>
    <mergeCell ref="M57:M64"/>
    <mergeCell ref="H57:H64"/>
    <mergeCell ref="A77:A83"/>
    <mergeCell ref="B77:B83"/>
    <mergeCell ref="E77:E83"/>
    <mergeCell ref="F77:F83"/>
    <mergeCell ref="G77:G83"/>
    <mergeCell ref="A72:A76"/>
    <mergeCell ref="B72:B76"/>
    <mergeCell ref="E72:E76"/>
    <mergeCell ref="F72:F76"/>
    <mergeCell ref="G72:G76"/>
    <mergeCell ref="H77:H83"/>
    <mergeCell ref="I77:I83"/>
    <mergeCell ref="J77:J83"/>
    <mergeCell ref="K77:K83"/>
    <mergeCell ref="L77:L83"/>
    <mergeCell ref="M77:M83"/>
    <mergeCell ref="I72:I76"/>
    <mergeCell ref="J72:J76"/>
    <mergeCell ref="K72:K76"/>
    <mergeCell ref="L72:L76"/>
    <mergeCell ref="M72:M76"/>
    <mergeCell ref="A84:A87"/>
    <mergeCell ref="B84:B87"/>
    <mergeCell ref="E84:E87"/>
    <mergeCell ref="F84:F87"/>
    <mergeCell ref="G84:G87"/>
    <mergeCell ref="H84:H87"/>
    <mergeCell ref="A94:N94"/>
    <mergeCell ref="A95:N95"/>
    <mergeCell ref="A96:N96"/>
  </mergeCells>
  <conditionalFormatting sqref="C8:D87">
    <cfRule type="expression" dxfId="2532" priority="1">
      <formula>$D8="No"</formula>
    </cfRule>
  </conditionalFormatting>
  <conditionalFormatting sqref="J8 J18 J28 J72 J84">
    <cfRule type="cellIs" dxfId="2531" priority="62" operator="equal">
      <formula>"Minor Positive"</formula>
    </cfRule>
    <cfRule type="cellIs" dxfId="2530" priority="61" operator="equal">
      <formula>"Neutral"</formula>
    </cfRule>
    <cfRule type="cellIs" dxfId="2529" priority="60" operator="equal">
      <formula>"Uncertain"</formula>
    </cfRule>
    <cfRule type="cellIs" dxfId="2528" priority="59" operator="equal">
      <formula>"Minor Negative"</formula>
    </cfRule>
    <cfRule type="cellIs" dxfId="2527" priority="58" operator="equal">
      <formula>"Significant Negative"</formula>
    </cfRule>
    <cfRule type="cellIs" dxfId="2526" priority="63" operator="equal">
      <formula>"Significant Positive"</formula>
    </cfRule>
  </conditionalFormatting>
  <conditionalFormatting sqref="J20">
    <cfRule type="cellIs" dxfId="2525" priority="56" operator="equal">
      <formula>"Minor Positive"</formula>
    </cfRule>
    <cfRule type="cellIs" dxfId="2524" priority="57" operator="equal">
      <formula>"Significant Positive"</formula>
    </cfRule>
    <cfRule type="cellIs" dxfId="2523" priority="55" operator="equal">
      <formula>"Neutral"</formula>
    </cfRule>
    <cfRule type="cellIs" dxfId="2522" priority="54" operator="equal">
      <formula>"Uncertain"</formula>
    </cfRule>
    <cfRule type="cellIs" dxfId="2521" priority="53" operator="equal">
      <formula>"Minor Negative"</formula>
    </cfRule>
    <cfRule type="cellIs" dxfId="2520" priority="52" operator="equal">
      <formula>"Significant Negative"</formula>
    </cfRule>
  </conditionalFormatting>
  <conditionalFormatting sqref="J36">
    <cfRule type="cellIs" dxfId="2519" priority="49" operator="equal">
      <formula>"Neutral"</formula>
    </cfRule>
    <cfRule type="cellIs" dxfId="2518" priority="51" operator="equal">
      <formula>"Significant Positive"</formula>
    </cfRule>
    <cfRule type="cellIs" dxfId="2517" priority="50" operator="equal">
      <formula>"Minor Positive"</formula>
    </cfRule>
    <cfRule type="cellIs" dxfId="2516" priority="48" operator="equal">
      <formula>"Uncertain"</formula>
    </cfRule>
    <cfRule type="cellIs" dxfId="2515" priority="47" operator="equal">
      <formula>"Minor Negative"</formula>
    </cfRule>
    <cfRule type="cellIs" dxfId="2514" priority="46" operator="equal">
      <formula>"Significant Negative"</formula>
    </cfRule>
  </conditionalFormatting>
  <conditionalFormatting sqref="J42">
    <cfRule type="cellIs" dxfId="2513" priority="21" operator="equal">
      <formula>"Significant Negative"</formula>
    </cfRule>
    <cfRule type="cellIs" dxfId="2512" priority="22" operator="equal">
      <formula>"Minor Negative"</formula>
    </cfRule>
    <cfRule type="cellIs" dxfId="2511" priority="23" operator="equal">
      <formula>"Uncertain"</formula>
    </cfRule>
    <cfRule type="cellIs" dxfId="2510" priority="24" operator="equal">
      <formula>"Neutral"</formula>
    </cfRule>
    <cfRule type="cellIs" dxfId="2509" priority="25" operator="equal">
      <formula>"Minor Positive"</formula>
    </cfRule>
    <cfRule type="cellIs" dxfId="2508" priority="26" operator="equal">
      <formula>"Significant Positive"</formula>
    </cfRule>
  </conditionalFormatting>
  <conditionalFormatting sqref="J47">
    <cfRule type="cellIs" dxfId="2507" priority="27" operator="equal">
      <formula>"Significant Negative"</formula>
    </cfRule>
    <cfRule type="cellIs" dxfId="2506" priority="28" operator="equal">
      <formula>"Minor Negative"</formula>
    </cfRule>
    <cfRule type="cellIs" dxfId="2505" priority="29" operator="equal">
      <formula>"Uncertain"</formula>
    </cfRule>
    <cfRule type="cellIs" dxfId="2504" priority="30" operator="equal">
      <formula>"Neutral"</formula>
    </cfRule>
    <cfRule type="cellIs" dxfId="2503" priority="31" operator="equal">
      <formula>"Minor Positive"</formula>
    </cfRule>
    <cfRule type="cellIs" dxfId="2502" priority="32" operator="equal">
      <formula>"Significant Positive"</formula>
    </cfRule>
  </conditionalFormatting>
  <conditionalFormatting sqref="J49">
    <cfRule type="cellIs" dxfId="2501" priority="33" operator="equal">
      <formula>"Significant Negative"</formula>
    </cfRule>
    <cfRule type="cellIs" dxfId="2500" priority="34" operator="equal">
      <formula>"Minor Negative"</formula>
    </cfRule>
    <cfRule type="cellIs" dxfId="2499" priority="35" operator="equal">
      <formula>"Uncertain"</formula>
    </cfRule>
    <cfRule type="cellIs" dxfId="2498" priority="36" operator="equal">
      <formula>"Neutral"</formula>
    </cfRule>
    <cfRule type="cellIs" dxfId="2497" priority="37" operator="equal">
      <formula>"Minor Positive"</formula>
    </cfRule>
    <cfRule type="cellIs" dxfId="2496" priority="38" operator="equal">
      <formula>"Significant Positive"</formula>
    </cfRule>
  </conditionalFormatting>
  <conditionalFormatting sqref="J54">
    <cfRule type="cellIs" dxfId="2495" priority="39" operator="equal">
      <formula>"Significant Negative"</formula>
    </cfRule>
    <cfRule type="cellIs" dxfId="2494" priority="40" operator="equal">
      <formula>"Minor Negative"</formula>
    </cfRule>
    <cfRule type="cellIs" dxfId="2493" priority="41" operator="equal">
      <formula>"Uncertain"</formula>
    </cfRule>
    <cfRule type="cellIs" dxfId="2492" priority="42" operator="equal">
      <formula>"Neutral"</formula>
    </cfRule>
    <cfRule type="cellIs" dxfId="2491" priority="43" operator="equal">
      <formula>"Minor Positive"</formula>
    </cfRule>
    <cfRule type="cellIs" dxfId="2490" priority="44" operator="equal">
      <formula>"Significant Positive"</formula>
    </cfRule>
  </conditionalFormatting>
  <conditionalFormatting sqref="J57">
    <cfRule type="cellIs" dxfId="2489" priority="20" operator="equal">
      <formula>"Significant Positive"</formula>
    </cfRule>
    <cfRule type="cellIs" dxfId="2488" priority="19" operator="equal">
      <formula>"Minor Positive"</formula>
    </cfRule>
    <cfRule type="cellIs" dxfId="2487" priority="18" operator="equal">
      <formula>"Neutral"</formula>
    </cfRule>
    <cfRule type="cellIs" dxfId="2486" priority="17" operator="equal">
      <formula>"Uncertain"</formula>
    </cfRule>
    <cfRule type="cellIs" dxfId="2485" priority="15" operator="equal">
      <formula>"Significant Negative"</formula>
    </cfRule>
    <cfRule type="cellIs" dxfId="2484" priority="16" operator="equal">
      <formula>"Minor Negative"</formula>
    </cfRule>
  </conditionalFormatting>
  <conditionalFormatting sqref="J65">
    <cfRule type="cellIs" dxfId="2483" priority="9" operator="equal">
      <formula>"Significant Negative"</formula>
    </cfRule>
    <cfRule type="cellIs" dxfId="2482" priority="14" operator="equal">
      <formula>"Significant Positive"</formula>
    </cfRule>
    <cfRule type="cellIs" dxfId="2481" priority="13" operator="equal">
      <formula>"Minor Positive"</formula>
    </cfRule>
    <cfRule type="cellIs" dxfId="2480" priority="12" operator="equal">
      <formula>"Neutral"</formula>
    </cfRule>
    <cfRule type="cellIs" dxfId="2479" priority="11" operator="equal">
      <formula>"Uncertain"</formula>
    </cfRule>
    <cfRule type="cellIs" dxfId="2478" priority="10" operator="equal">
      <formula>"Minor Negative"</formula>
    </cfRule>
  </conditionalFormatting>
  <conditionalFormatting sqref="J77">
    <cfRule type="cellIs" dxfId="2477" priority="8" operator="equal">
      <formula>"Significant Positive"</formula>
    </cfRule>
    <cfRule type="cellIs" dxfId="2476" priority="7" operator="equal">
      <formula>"Minor Positive"</formula>
    </cfRule>
    <cfRule type="cellIs" dxfId="2475" priority="6" operator="equal">
      <formula>"Neutral"</formula>
    </cfRule>
    <cfRule type="cellIs" dxfId="2474" priority="5" operator="equal">
      <formula>"Uncertain"</formula>
    </cfRule>
    <cfRule type="cellIs" dxfId="2473" priority="4" operator="equal">
      <formula>"Minor Negative"</formula>
    </cfRule>
    <cfRule type="cellIs" dxfId="2472" priority="3" operator="equal">
      <formula>"Significant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C5AE709D-DA8E-4ACE-8409-F5E8C7AC8B9F}">
          <x14:formula1>
            <xm:f>'Drop downs'!$G$2:$G$7</xm:f>
          </x14:formula1>
          <xm:sqref>J8 J18 J20 J28 J36 J72 J84 J57 J49 J42 J54 J47 J65 J77</xm:sqref>
        </x14:dataValidation>
        <x14:dataValidation type="list" allowBlank="1" showInputMessage="1" showErrorMessage="1" xr:uid="{512A0CF4-96D6-4943-A40A-4E6C63262365}">
          <x14:formula1>
            <xm:f>'Drop downs'!$F$2:$F$6</xm:f>
          </x14:formula1>
          <xm:sqref>I8 I18 I20 I28 I36 I77 I84 I57 I49 I42 I54 I47 I65 I72</xm:sqref>
        </x14:dataValidation>
        <x14:dataValidation type="list" allowBlank="1" showInputMessage="1" showErrorMessage="1" xr:uid="{068F6891-D85D-4B98-9493-550781D8E2F2}">
          <x14:formula1>
            <xm:f>'Drop downs'!$E$2:$E$6</xm:f>
          </x14:formula1>
          <xm:sqref>H8 H18 H20 H28 H36 H77 H84 H57 H49 H42 H54 H47 H65 H72</xm:sqref>
        </x14:dataValidation>
        <x14:dataValidation type="list" allowBlank="1" showInputMessage="1" showErrorMessage="1" xr:uid="{F809B694-0A02-4BBD-9878-51927AF85077}">
          <x14:formula1>
            <xm:f>'Drop downs'!$D$2:$D$7</xm:f>
          </x14:formula1>
          <xm:sqref>G8 G18 G20 G28 G36 G77 G84 G57 G49 G42 G54 G47 G65 G72</xm:sqref>
        </x14:dataValidation>
        <x14:dataValidation type="list" allowBlank="1" showInputMessage="1" showErrorMessage="1" xr:uid="{9B5AC1D8-5A46-4AC1-9710-30C76458673E}">
          <x14:formula1>
            <xm:f>'Drop downs'!$C$2:$C$5</xm:f>
          </x14:formula1>
          <xm:sqref>F8 F18 F20 F28 F36 F77 F84 F57 F49 F42 F54 F47 F65 F72</xm:sqref>
        </x14:dataValidation>
        <x14:dataValidation type="list" allowBlank="1" showInputMessage="1" showErrorMessage="1" xr:uid="{521A880E-DA1F-4AB2-AFFD-0AF731869568}">
          <x14:formula1>
            <xm:f>'Drop downs'!$B$2:$B$4</xm:f>
          </x14:formula1>
          <xm:sqref>E8 E18 E20 E28 E36 E77 E84 E57 E49 E42 E54 E47 E65 E72</xm:sqref>
        </x14:dataValidation>
        <x14:dataValidation type="list" allowBlank="1" showInputMessage="1" showErrorMessage="1" xr:uid="{87D1A842-EB4D-4701-ADEB-1AC3C8AE1AA8}">
          <x14:formula1>
            <xm:f>'Drop downs'!$J$2:$J$3</xm:f>
          </x14:formula1>
          <xm:sqref>L8 L18 L20 L28 L36 L42 L84 L54 L57 L65 L72 L77 L47 L49</xm:sqref>
        </x14:dataValidation>
        <x14:dataValidation type="list" allowBlank="1" showInputMessage="1" showErrorMessage="1" xr:uid="{9925FDF6-B905-4FC6-9718-1BFF753D2230}">
          <x14:formula1>
            <xm:f>'Drop downs'!$A$2:$A$3</xm:f>
          </x14:formula1>
          <xm:sqref>D8:D87</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87C30-D9F0-4FEB-950C-40FC8DB7C7A8}">
  <sheetPr codeName="Sheet107">
    <tabColor rgb="FF7030A0"/>
  </sheetPr>
  <dimension ref="A1:V98"/>
  <sheetViews>
    <sheetView topLeftCell="A52" zoomScale="60" zoomScaleNormal="60" workbookViewId="0">
      <selection activeCell="C67" sqref="C6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61.5429687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975</v>
      </c>
      <c r="D1" s="263"/>
      <c r="E1" s="263"/>
      <c r="F1" s="264"/>
      <c r="G1" s="16"/>
      <c r="I1" s="7"/>
      <c r="J1" s="7"/>
      <c r="K1" s="7"/>
    </row>
    <row r="2" spans="1:22" x14ac:dyDescent="0.35">
      <c r="A2" s="74" t="s">
        <v>29</v>
      </c>
      <c r="B2" s="9"/>
      <c r="C2" s="263" t="s">
        <v>940</v>
      </c>
      <c r="D2" s="263"/>
      <c r="E2" s="263"/>
      <c r="F2" s="264"/>
      <c r="I2" s="8"/>
      <c r="J2" s="8"/>
      <c r="K2" s="8"/>
    </row>
    <row r="3" spans="1:22" x14ac:dyDescent="0.35">
      <c r="A3" s="75" t="s">
        <v>30</v>
      </c>
      <c r="B3" s="4"/>
      <c r="C3" s="263" t="s">
        <v>976</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250</v>
      </c>
      <c r="E8" s="325" t="s">
        <v>418</v>
      </c>
      <c r="F8" s="325" t="s">
        <v>419</v>
      </c>
      <c r="G8" s="325" t="s">
        <v>424</v>
      </c>
      <c r="H8" s="325" t="s">
        <v>421</v>
      </c>
      <c r="I8" s="325" t="s">
        <v>422</v>
      </c>
      <c r="J8" s="310" t="s">
        <v>157</v>
      </c>
      <c r="K8" s="319" t="s">
        <v>961</v>
      </c>
      <c r="L8" s="310"/>
      <c r="M8" s="314"/>
      <c r="N8" s="330"/>
      <c r="R8" s="12" t="str">
        <f>IF(OR(J8='Drop downs'!$G$7,J8='Drop downs'!$G$5), B8&amp;": "&amp;K8&amp;CHAR(10),"")</f>
        <v/>
      </c>
      <c r="S8" s="12" t="str">
        <f>IF(J8='Drop downs'!$G$2,B8&amp;": "&amp;K8&amp;""," ")</f>
        <v xml:space="preserve"> </v>
      </c>
      <c r="T8" s="12" t="str">
        <f>IF(HO9_ALT_4!E8='Drop downs'!$B$6,HO9_ALT_4!B8&amp;": "&amp;HO9_ALT_4!K8&amp;"","")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250</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ht="29.15" customHeight="1" x14ac:dyDescent="0.35">
      <c r="A14" s="317"/>
      <c r="B14" s="328"/>
      <c r="C14" s="24" t="s">
        <v>327</v>
      </c>
      <c r="D14" s="24" t="s">
        <v>250</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15" thickBot="1" x14ac:dyDescent="0.4">
      <c r="A17" s="318"/>
      <c r="B17" s="267"/>
      <c r="C17" s="19" t="s">
        <v>330</v>
      </c>
      <c r="D17" s="19" t="s">
        <v>250</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250</v>
      </c>
      <c r="E18" s="310" t="s">
        <v>418</v>
      </c>
      <c r="F18" s="310" t="s">
        <v>441</v>
      </c>
      <c r="G18" s="310" t="s">
        <v>519</v>
      </c>
      <c r="H18" s="310" t="s">
        <v>421</v>
      </c>
      <c r="I18" s="310" t="s">
        <v>436</v>
      </c>
      <c r="J18" s="310" t="s">
        <v>157</v>
      </c>
      <c r="K18" s="319" t="s">
        <v>962</v>
      </c>
      <c r="L18" s="310"/>
      <c r="M18" s="314"/>
      <c r="N18" s="330"/>
      <c r="R18" s="12" t="str">
        <f>IF(OR(J18='Drop downs'!$G$7,J18='Drop downs'!$G$5), B18&amp;": "&amp;K18&amp;CHAR(10),"")</f>
        <v/>
      </c>
      <c r="S18" s="12" t="str">
        <f>IF(J18='Drop downs'!$G$2,B18&amp;": "&amp;K18&amp;""," ")</f>
        <v xml:space="preserve"> </v>
      </c>
      <c r="T18" s="12" t="str">
        <f>IF(HO9_ALT_4!E18='Drop downs'!$B$6,HO9_ALT_4!B18&amp;": "&amp;HO9_ALT_4!K18&amp;"","")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254</v>
      </c>
      <c r="E20" s="310" t="s">
        <v>418</v>
      </c>
      <c r="F20" s="310" t="s">
        <v>441</v>
      </c>
      <c r="G20" s="310" t="s">
        <v>424</v>
      </c>
      <c r="H20" s="310" t="s">
        <v>421</v>
      </c>
      <c r="I20" s="310" t="s">
        <v>436</v>
      </c>
      <c r="J20" s="310" t="s">
        <v>162</v>
      </c>
      <c r="K20" s="319" t="s">
        <v>977</v>
      </c>
      <c r="L20" s="310"/>
      <c r="M20" s="314"/>
      <c r="N20" s="330"/>
      <c r="R20" s="12" t="str">
        <f>IF(OR(J20='Drop downs'!$G$7,J20='Drop downs'!$G$5), B20&amp;": "&amp;K20&amp;CHAR(10),"")</f>
        <v xml:space="preserve">IIA3: The alternative supports the development of LSPBSL schemes that are well designed and highly accessible, to meet needs of all users. LSPBSL schemes should not have a detrimental impact on the need to support and maintain mixed and inclusive communities. However, the removal of the distance test for assessing the concentration of LSPBSL schemes may impact on the objective of promoting mixed and inclusive communities, due to subsequent overconcentration. Therefore, a potential uncertain effect is recorded. 
</v>
      </c>
      <c r="S20" s="12" t="str">
        <f>IF(J20='Drop downs'!$G$2,B20&amp;": "&amp;K20&amp;""," ")</f>
        <v xml:space="preserve"> </v>
      </c>
      <c r="T20" s="12" t="str">
        <f>IF(HO9_ALT_4!E20='Drop downs'!$B$6,HO9_ALT_4!B20&amp;": "&amp;HO9_ALT_4!K20&amp;"","")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250</v>
      </c>
      <c r="E26" s="298"/>
      <c r="F26" s="298"/>
      <c r="G26" s="298"/>
      <c r="H26" s="298"/>
      <c r="I26" s="298"/>
      <c r="J26" s="298"/>
      <c r="K26" s="236"/>
      <c r="L26" s="298"/>
      <c r="M26" s="233"/>
      <c r="N26" s="331"/>
      <c r="R26" s="12"/>
      <c r="S26" s="12"/>
      <c r="T26" s="12"/>
    </row>
    <row r="27" spans="1:22" ht="29.5" thickBot="1" x14ac:dyDescent="0.4">
      <c r="A27" s="318"/>
      <c r="B27" s="309"/>
      <c r="C27" s="15" t="s">
        <v>342</v>
      </c>
      <c r="D27" s="19" t="s">
        <v>250</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250</v>
      </c>
      <c r="E28" s="310" t="s">
        <v>418</v>
      </c>
      <c r="F28" s="310" t="s">
        <v>419</v>
      </c>
      <c r="G28" s="310" t="s">
        <v>424</v>
      </c>
      <c r="H28" s="310" t="s">
        <v>421</v>
      </c>
      <c r="I28" s="310" t="s">
        <v>436</v>
      </c>
      <c r="J28" s="310" t="s">
        <v>157</v>
      </c>
      <c r="K28" s="319" t="s">
        <v>964</v>
      </c>
      <c r="L28" s="310"/>
      <c r="M28" s="314"/>
      <c r="N28" s="330"/>
      <c r="R28" s="12" t="str">
        <f>IF(OR(J28='Drop downs'!$G$7,J28='Drop downs'!$G$5), B28&amp;": "&amp;K28&amp;CHAR(10),"")</f>
        <v/>
      </c>
      <c r="S28" s="12" t="str">
        <f>IF(J28='Drop downs'!$G$2,B28&amp;": "&amp;K28&amp;""," ")</f>
        <v xml:space="preserve"> </v>
      </c>
      <c r="T28" s="12" t="str">
        <f>IF(HO9_ALT_4!E28='Drop downs'!$B$6,HO9_ALT_4!B28&amp;": "&amp;HO9_ALT_4!K28&amp;"","")</f>
        <v/>
      </c>
      <c r="U28" t="str">
        <f t="shared" si="0"/>
        <v/>
      </c>
      <c r="V28" t="str">
        <f>IF(N28&gt;0,B28&amp;":"&amp;N28&amp;"
","")</f>
        <v/>
      </c>
    </row>
    <row r="29" spans="1:22" ht="29" x14ac:dyDescent="0.35">
      <c r="A29" s="317"/>
      <c r="B29" s="308"/>
      <c r="C29" s="83" t="s">
        <v>345</v>
      </c>
      <c r="D29" s="3" t="s">
        <v>250</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250</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65.5" customHeight="1" thickBot="1" x14ac:dyDescent="0.4">
      <c r="A35" s="322"/>
      <c r="B35" s="309"/>
      <c r="C35" s="93" t="s">
        <v>351</v>
      </c>
      <c r="D35" s="3" t="s">
        <v>254</v>
      </c>
      <c r="E35" s="299"/>
      <c r="F35" s="299"/>
      <c r="G35" s="299"/>
      <c r="H35" s="299"/>
      <c r="I35" s="299"/>
      <c r="J35" s="299"/>
      <c r="K35" s="301"/>
      <c r="L35" s="299"/>
      <c r="M35" s="303"/>
      <c r="N35" s="333"/>
      <c r="R35" s="12"/>
      <c r="S35" s="12"/>
      <c r="T35" s="12"/>
    </row>
    <row r="36" spans="1:22" x14ac:dyDescent="0.35">
      <c r="A36" s="321" t="s">
        <v>352</v>
      </c>
      <c r="B36" s="307" t="s">
        <v>120</v>
      </c>
      <c r="C36" s="82" t="s">
        <v>353</v>
      </c>
      <c r="D36" s="82" t="s">
        <v>250</v>
      </c>
      <c r="E36" s="272" t="s">
        <v>101</v>
      </c>
      <c r="F36" s="272" t="s">
        <v>101</v>
      </c>
      <c r="G36" s="272" t="s">
        <v>101</v>
      </c>
      <c r="H36" s="272" t="s">
        <v>101</v>
      </c>
      <c r="I36" s="272" t="s">
        <v>101</v>
      </c>
      <c r="J36" s="272" t="s">
        <v>162</v>
      </c>
      <c r="K36" s="300" t="s">
        <v>978</v>
      </c>
      <c r="L36" s="272"/>
      <c r="M36" s="302"/>
      <c r="N36" s="334"/>
      <c r="R36" s="12" t="str">
        <f>IF(OR(J36='Drop downs'!$G$7,J36='Drop downs'!$G$5), B36&amp;": "&amp;K36&amp;CHAR(10),"")</f>
        <v xml:space="preserve">IIA5: The alternative supports the provision of LSPBSL schemes, which will contribute to the number of additional homes being delivered within the Borough. Proposals will also be required to demonstrate how they are meeting an identified local housing need, based on local incomes, rent levels and existing/future demographics of the Borough. For example, proposals for the development of LSPBSL schemes will require affordable housing contributions, in line with London Plan Policy H16 and the affordability of the scheme will have to be demonstrated in comparison to alternative housing products within the Harrow private rental sector. However, the removal of the distance test for assessing the concentration of LSPBSL schemes is likely to make it more difficult to address priority housing needs in the correct areas, such as the delivery of smaller family housing. Therefore, an uncertain effect is recorded.  
</v>
      </c>
      <c r="S36" s="12" t="str">
        <f>IF(J36='Drop downs'!$G$2,B36&amp;": "&amp;K36&amp;""," ")</f>
        <v xml:space="preserve"> </v>
      </c>
      <c r="T36" s="12" t="str">
        <f>IF(HO9_ALT_4!E36='Drop downs'!$B$6,HO9_ALT_4!B36&amp;": "&amp;HO9_ALT_4!K36&amp;"","")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250</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92.5" customHeight="1" thickBot="1" x14ac:dyDescent="0.4">
      <c r="A41" s="322"/>
      <c r="B41" s="309"/>
      <c r="C41" s="80" t="s">
        <v>358</v>
      </c>
      <c r="D41" s="80" t="s">
        <v>250</v>
      </c>
      <c r="E41" s="299"/>
      <c r="F41" s="299"/>
      <c r="G41" s="299"/>
      <c r="H41" s="299"/>
      <c r="I41" s="299"/>
      <c r="J41" s="299"/>
      <c r="K41" s="301"/>
      <c r="L41" s="299"/>
      <c r="M41" s="303"/>
      <c r="N41" s="333"/>
      <c r="R41" s="12"/>
      <c r="S41" s="12"/>
      <c r="T41" s="12"/>
    </row>
    <row r="42" spans="1:22" ht="29" x14ac:dyDescent="0.35">
      <c r="A42" s="321" t="s">
        <v>359</v>
      </c>
      <c r="B42" s="307" t="s">
        <v>121</v>
      </c>
      <c r="C42" s="82" t="s">
        <v>360</v>
      </c>
      <c r="D42" s="82" t="s">
        <v>250</v>
      </c>
      <c r="E42" s="272" t="s">
        <v>418</v>
      </c>
      <c r="F42" s="272" t="s">
        <v>441</v>
      </c>
      <c r="G42" s="272" t="s">
        <v>424</v>
      </c>
      <c r="H42" s="272" t="s">
        <v>421</v>
      </c>
      <c r="I42" s="272" t="s">
        <v>436</v>
      </c>
      <c r="J42" s="272" t="s">
        <v>157</v>
      </c>
      <c r="K42" s="300" t="s">
        <v>966</v>
      </c>
      <c r="L42" s="272"/>
      <c r="M42" s="302"/>
      <c r="N42" s="334"/>
      <c r="R42" s="12" t="str">
        <f>IF(OR(J42='Drop downs'!$G$7,J42='Drop downs'!$G$5), B42&amp;": "&amp;K42&amp;CHAR(10),"")</f>
        <v/>
      </c>
      <c r="S42" s="12" t="str">
        <f>IF(J42='Drop downs'!$G$2,B42&amp;": "&amp;K42&amp;""," ")</f>
        <v xml:space="preserve"> </v>
      </c>
      <c r="T42" s="12" t="str">
        <f>IF(HO9_ALT_4!E42='Drop downs'!$B$6,HO9_ALT_4!B42&amp;": "&amp;HO9_ALT_4!K42&amp;"","")</f>
        <v/>
      </c>
      <c r="U42" t="str">
        <f t="shared" si="0"/>
        <v/>
      </c>
      <c r="V42" t="str">
        <f>IF(N42&gt;0,B42&amp;":"&amp;N42&amp;"
","")</f>
        <v/>
      </c>
    </row>
    <row r="43" spans="1:22" ht="30" customHeight="1" x14ac:dyDescent="0.35">
      <c r="A43" s="317"/>
      <c r="B43" s="308"/>
      <c r="C43" s="3" t="s">
        <v>361</v>
      </c>
      <c r="D43" s="3" t="s">
        <v>250</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22"/>
      <c r="B46" s="309"/>
      <c r="C46" s="80" t="s">
        <v>364</v>
      </c>
      <c r="D46" s="3" t="s">
        <v>254</v>
      </c>
      <c r="E46" s="299"/>
      <c r="F46" s="299"/>
      <c r="G46" s="299"/>
      <c r="H46" s="299"/>
      <c r="I46" s="299"/>
      <c r="J46" s="299"/>
      <c r="K46" s="301"/>
      <c r="L46" s="299"/>
      <c r="M46" s="303"/>
      <c r="N46" s="333"/>
      <c r="R46" s="12"/>
      <c r="S46" s="12"/>
      <c r="T46" s="12"/>
    </row>
    <row r="47" spans="1:22" ht="43.5" x14ac:dyDescent="0.35">
      <c r="A47" s="321" t="s">
        <v>365</v>
      </c>
      <c r="B47" s="307" t="s">
        <v>122</v>
      </c>
      <c r="C47" s="82" t="s">
        <v>366</v>
      </c>
      <c r="D47" s="82" t="s">
        <v>254</v>
      </c>
      <c r="E47" s="272" t="s">
        <v>101</v>
      </c>
      <c r="F47" s="272" t="s">
        <v>101</v>
      </c>
      <c r="G47" s="272" t="s">
        <v>101</v>
      </c>
      <c r="H47" s="272" t="s">
        <v>101</v>
      </c>
      <c r="I47" s="272" t="s">
        <v>101</v>
      </c>
      <c r="J47" s="272" t="s">
        <v>159</v>
      </c>
      <c r="K47" s="300" t="s">
        <v>435</v>
      </c>
      <c r="L47" s="272"/>
      <c r="M47" s="302"/>
      <c r="N47" s="334"/>
      <c r="R47" s="12" t="str">
        <f>IF(OR(J47='Drop downs'!$G$7,J47='Drop downs'!$G$5), B47&amp;": "&amp;K47&amp;CHAR(10),"")</f>
        <v/>
      </c>
      <c r="S47" s="12" t="str">
        <f>IF(J47='Drop downs'!$G$2,B47&amp;": "&amp;K47&amp;""," ")</f>
        <v xml:space="preserve"> </v>
      </c>
      <c r="T47" s="12" t="str">
        <f>IF(HO9_ALT_4!E47='Drop downs'!$B$6,HO9_ALT_4!B47&amp;": "&amp;HO9_ALT_4!K47&amp;"","")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IF(HO9_ALT_4!E48='Drop downs'!$B$6,HO9_ALT_4!B48&amp;": "&amp;HO9_ALT_4!K48&amp;"","")</f>
        <v xml:space="preserve">: </v>
      </c>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435</v>
      </c>
      <c r="L49" s="310"/>
      <c r="M49" s="314"/>
      <c r="N49" s="330"/>
      <c r="R49" s="12" t="str">
        <f>IF(OR(J49='Drop downs'!$G$7,J49='Drop downs'!$G$5), B49&amp;": "&amp;K49&amp;CHAR(10),"")</f>
        <v/>
      </c>
      <c r="S49" s="12" t="str">
        <f>IF(J49='Drop downs'!$G$2,B49&amp;": "&amp;K49&amp;""," ")</f>
        <v xml:space="preserve"> </v>
      </c>
      <c r="T49" s="12" t="str">
        <f>IF(HO9_ALT_4!E49='Drop downs'!$B$6,HO9_ALT_4!B49&amp;": "&amp;HO9_ALT_4!K49&amp;"","")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233"/>
      <c r="N50" s="331"/>
      <c r="R50" s="12"/>
      <c r="S50" s="12"/>
      <c r="T50" s="12"/>
    </row>
    <row r="51" spans="1:22" x14ac:dyDescent="0.35">
      <c r="A51" s="317"/>
      <c r="B51" s="308"/>
      <c r="C51" s="97" t="s">
        <v>371</v>
      </c>
      <c r="D51" s="24" t="s">
        <v>254</v>
      </c>
      <c r="E51" s="298"/>
      <c r="F51" s="298"/>
      <c r="G51" s="298"/>
      <c r="H51" s="298"/>
      <c r="I51" s="298"/>
      <c r="J51" s="298"/>
      <c r="K51" s="236"/>
      <c r="L51" s="298"/>
      <c r="M51" s="233"/>
      <c r="N51" s="331"/>
      <c r="R51" s="12"/>
      <c r="S51" s="12"/>
      <c r="T51" s="12"/>
    </row>
    <row r="52" spans="1:22" x14ac:dyDescent="0.35">
      <c r="A52" s="317"/>
      <c r="B52" s="308"/>
      <c r="C52" s="24" t="s">
        <v>372</v>
      </c>
      <c r="D52" s="24" t="s">
        <v>254</v>
      </c>
      <c r="E52" s="298"/>
      <c r="F52" s="298"/>
      <c r="G52" s="298"/>
      <c r="H52" s="298"/>
      <c r="I52" s="298"/>
      <c r="J52" s="298"/>
      <c r="K52" s="236"/>
      <c r="L52" s="298"/>
      <c r="M52" s="233"/>
      <c r="N52" s="331"/>
      <c r="R52" s="12"/>
      <c r="S52" s="12"/>
      <c r="T52" s="12"/>
    </row>
    <row r="53" spans="1:22" ht="15" thickBot="1" x14ac:dyDescent="0.4">
      <c r="A53" s="318"/>
      <c r="B53" s="309"/>
      <c r="C53" s="19" t="s">
        <v>373</v>
      </c>
      <c r="D53" s="24" t="s">
        <v>254</v>
      </c>
      <c r="E53" s="270"/>
      <c r="F53" s="270"/>
      <c r="G53" s="270"/>
      <c r="H53" s="270"/>
      <c r="I53" s="270"/>
      <c r="J53" s="270"/>
      <c r="K53" s="32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435</v>
      </c>
      <c r="L54" s="310"/>
      <c r="M54" s="314"/>
      <c r="N54" s="330"/>
      <c r="R54" s="12" t="str">
        <f>IF(OR(J54='Drop downs'!$G$7,J54='Drop downs'!$G$5), B54&amp;": "&amp;K54&amp;CHAR(10),"")</f>
        <v/>
      </c>
      <c r="S54" s="12" t="str">
        <f>IF(J54='Drop downs'!$G$2,B54&amp;": "&amp;K54&amp;""," ")</f>
        <v xml:space="preserve"> </v>
      </c>
      <c r="T54" s="12" t="str">
        <f>IF(HO9_ALT_4!E54='Drop downs'!$B$6,HO9_ALT_4!B54&amp;": "&amp;HO9_ALT_4!K54&amp;"","")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435</v>
      </c>
      <c r="L57" s="310"/>
      <c r="M57" s="314"/>
      <c r="N57" s="330"/>
      <c r="R57" s="12" t="str">
        <f>IF(OR(J57='Drop downs'!$G$7,J57='Drop downs'!$G$5), B57&amp;": "&amp;K57&amp;CHAR(10),"")</f>
        <v/>
      </c>
      <c r="S57" s="12" t="str">
        <f>IF(J57='Drop downs'!$G$2,B57&amp;": "&amp;K57&amp;""," ")</f>
        <v xml:space="preserve"> </v>
      </c>
      <c r="T57" s="12" t="str">
        <f>IF(HO9_ALT_4!E57='Drop downs'!$B$6,HO9_ALT_4!B57&amp;": "&amp;HO9_ALT_4!K57&amp;"","")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254</v>
      </c>
      <c r="E60" s="298"/>
      <c r="F60" s="298"/>
      <c r="G60" s="298"/>
      <c r="H60" s="298"/>
      <c r="I60" s="298"/>
      <c r="J60" s="298"/>
      <c r="K60" s="236"/>
      <c r="L60" s="298"/>
      <c r="M60" s="233"/>
      <c r="N60" s="331"/>
      <c r="R60" s="12"/>
      <c r="S60" s="12"/>
      <c r="T60" s="12"/>
    </row>
    <row r="61" spans="1:22" x14ac:dyDescent="0.35">
      <c r="A61" s="317"/>
      <c r="B61" s="308"/>
      <c r="C61" s="24" t="s">
        <v>383</v>
      </c>
      <c r="D61" s="24" t="s">
        <v>254</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24" t="s">
        <v>254</v>
      </c>
      <c r="E64" s="299"/>
      <c r="F64" s="299"/>
      <c r="G64" s="299"/>
      <c r="H64" s="299"/>
      <c r="I64" s="299"/>
      <c r="J64" s="299"/>
      <c r="K64" s="301"/>
      <c r="L64" s="270"/>
      <c r="M64" s="315"/>
      <c r="N64" s="332"/>
      <c r="R64" s="12"/>
      <c r="S64" s="12"/>
      <c r="T64" s="12"/>
    </row>
    <row r="65" spans="1:22" x14ac:dyDescent="0.35">
      <c r="A65" s="316" t="s">
        <v>387</v>
      </c>
      <c r="B65" s="307" t="s">
        <v>126</v>
      </c>
      <c r="C65" s="85" t="s">
        <v>452</v>
      </c>
      <c r="D65" s="86" t="s">
        <v>254</v>
      </c>
      <c r="E65" s="272" t="s">
        <v>101</v>
      </c>
      <c r="F65" s="272" t="s">
        <v>101</v>
      </c>
      <c r="G65" s="272" t="s">
        <v>101</v>
      </c>
      <c r="H65" s="272" t="s">
        <v>101</v>
      </c>
      <c r="I65" s="272" t="s">
        <v>101</v>
      </c>
      <c r="J65" s="272" t="s">
        <v>159</v>
      </c>
      <c r="K65" s="300" t="s">
        <v>435</v>
      </c>
      <c r="L65" s="310"/>
      <c r="M65" s="314"/>
      <c r="N65" s="330"/>
      <c r="R65" s="12" t="str">
        <f>IF(OR(J65='Drop downs'!$G$7,J65='Drop downs'!$G$5), B65&amp;": "&amp;K65&amp;CHAR(10),"")</f>
        <v/>
      </c>
      <c r="S65" s="12" t="str">
        <f>IF(J65='Drop downs'!$G$2,B65&amp;": "&amp;K65&amp;""," ")</f>
        <v xml:space="preserve"> </v>
      </c>
      <c r="T65" s="12" t="str">
        <f>IF(HO9_ALT_4!E65='Drop downs'!$B$6,HO9_ALT_4!B65&amp;": "&amp;HO9_ALT_4!K65&amp;"","")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454</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99"/>
      <c r="F71" s="299"/>
      <c r="G71" s="299"/>
      <c r="H71" s="299"/>
      <c r="I71" s="299"/>
      <c r="J71" s="299"/>
      <c r="K71" s="301"/>
      <c r="L71" s="270"/>
      <c r="M71" s="315"/>
      <c r="N71" s="332"/>
      <c r="R71" s="12"/>
      <c r="S71" s="12"/>
      <c r="T71" s="12"/>
    </row>
    <row r="72" spans="1:22" x14ac:dyDescent="0.35">
      <c r="A72" s="316" t="s">
        <v>395</v>
      </c>
      <c r="B72" s="307" t="s">
        <v>127</v>
      </c>
      <c r="C72" s="85" t="s">
        <v>396</v>
      </c>
      <c r="D72" s="86" t="s">
        <v>250</v>
      </c>
      <c r="E72" s="310" t="s">
        <v>418</v>
      </c>
      <c r="F72" s="310" t="s">
        <v>419</v>
      </c>
      <c r="G72" s="310" t="s">
        <v>424</v>
      </c>
      <c r="H72" s="310" t="s">
        <v>421</v>
      </c>
      <c r="I72" s="310" t="s">
        <v>422</v>
      </c>
      <c r="J72" s="310" t="s">
        <v>164</v>
      </c>
      <c r="K72" s="311" t="s">
        <v>979</v>
      </c>
      <c r="L72" s="310"/>
      <c r="M72" s="314"/>
      <c r="N72" s="330"/>
      <c r="R72" s="12" t="str">
        <f>IF(OR(J72='Drop downs'!$G$7,J72='Drop downs'!$G$5), B72&amp;": "&amp;K72&amp;CHAR(10),"")</f>
        <v/>
      </c>
      <c r="S72" s="12" t="str">
        <f>IF(J72='Drop downs'!$G$2,B72&amp;": "&amp;K72&amp;""," ")</f>
        <v xml:space="preserve"> </v>
      </c>
      <c r="T72" s="12" t="str">
        <f>IF(HO9_ALT_4!E72='Drop downs'!$B$6,HO9_ALT_4!B72&amp;": "&amp;HO9_ALT_4!K72&amp;"","")</f>
        <v/>
      </c>
      <c r="U72" t="str">
        <f t="shared" si="0"/>
        <v/>
      </c>
      <c r="V72" t="str">
        <f>IF(N72&gt;0,B72&amp;":"&amp;N72&amp;"
","")</f>
        <v/>
      </c>
    </row>
    <row r="73" spans="1:22" x14ac:dyDescent="0.35">
      <c r="A73" s="317"/>
      <c r="B73" s="308"/>
      <c r="C73" s="83" t="s">
        <v>397</v>
      </c>
      <c r="D73" s="24" t="s">
        <v>250</v>
      </c>
      <c r="E73" s="298"/>
      <c r="F73" s="298"/>
      <c r="G73" s="298"/>
      <c r="H73" s="298"/>
      <c r="I73" s="298"/>
      <c r="J73" s="298"/>
      <c r="K73" s="312"/>
      <c r="L73" s="298"/>
      <c r="M73" s="233"/>
      <c r="N73" s="331"/>
      <c r="R73" s="12"/>
      <c r="S73" s="12"/>
      <c r="T73" s="12"/>
    </row>
    <row r="74" spans="1:22" x14ac:dyDescent="0.35">
      <c r="A74" s="317"/>
      <c r="B74" s="308"/>
      <c r="C74" s="83" t="s">
        <v>398</v>
      </c>
      <c r="D74" s="24" t="s">
        <v>254</v>
      </c>
      <c r="E74" s="298"/>
      <c r="F74" s="298"/>
      <c r="G74" s="298"/>
      <c r="H74" s="298"/>
      <c r="I74" s="298"/>
      <c r="J74" s="298"/>
      <c r="K74" s="312"/>
      <c r="L74" s="298"/>
      <c r="M74" s="233"/>
      <c r="N74" s="331"/>
      <c r="R74" s="12"/>
      <c r="S74" s="12"/>
      <c r="T74" s="12"/>
    </row>
    <row r="75" spans="1:22" x14ac:dyDescent="0.35">
      <c r="A75" s="317"/>
      <c r="B75" s="308"/>
      <c r="C75" s="83" t="s">
        <v>399</v>
      </c>
      <c r="D75" s="24" t="s">
        <v>254</v>
      </c>
      <c r="E75" s="298"/>
      <c r="F75" s="298"/>
      <c r="G75" s="298"/>
      <c r="H75" s="298"/>
      <c r="I75" s="298"/>
      <c r="J75" s="298"/>
      <c r="K75" s="312"/>
      <c r="L75" s="298"/>
      <c r="M75" s="233"/>
      <c r="N75" s="331"/>
      <c r="R75" s="12"/>
      <c r="S75" s="12"/>
      <c r="T75" s="12"/>
    </row>
    <row r="76" spans="1:22" ht="85" customHeight="1" thickBot="1" x14ac:dyDescent="0.4">
      <c r="A76" s="322"/>
      <c r="B76" s="309"/>
      <c r="C76" s="87" t="s">
        <v>400</v>
      </c>
      <c r="D76" s="24" t="s">
        <v>254</v>
      </c>
      <c r="E76" s="299"/>
      <c r="F76" s="299"/>
      <c r="G76" s="299"/>
      <c r="H76" s="299"/>
      <c r="I76" s="299"/>
      <c r="J76" s="299"/>
      <c r="K76" s="313"/>
      <c r="L76" s="299"/>
      <c r="M76" s="303"/>
      <c r="N76" s="333"/>
      <c r="R76" s="12"/>
      <c r="S76" s="12"/>
      <c r="T76" s="12"/>
    </row>
    <row r="77" spans="1:22" x14ac:dyDescent="0.35">
      <c r="A77" s="304" t="s">
        <v>401</v>
      </c>
      <c r="B77" s="307" t="s">
        <v>128</v>
      </c>
      <c r="C77" s="91" t="s">
        <v>402</v>
      </c>
      <c r="D77" s="82" t="s">
        <v>254</v>
      </c>
      <c r="E77" s="272" t="s">
        <v>101</v>
      </c>
      <c r="F77" s="272" t="s">
        <v>101</v>
      </c>
      <c r="G77" s="272" t="s">
        <v>101</v>
      </c>
      <c r="H77" s="272" t="s">
        <v>101</v>
      </c>
      <c r="I77" s="272" t="s">
        <v>101</v>
      </c>
      <c r="J77" s="272" t="s">
        <v>159</v>
      </c>
      <c r="K77" s="367" t="s">
        <v>435</v>
      </c>
      <c r="L77" s="272"/>
      <c r="M77" s="302"/>
      <c r="N77" s="334"/>
      <c r="R77" s="12" t="str">
        <f>IF(OR(J77='Drop downs'!$G$7,J77='Drop downs'!$G$5), B77&amp;": "&amp;K77&amp;CHAR(10),"")</f>
        <v/>
      </c>
      <c r="S77" s="12" t="str">
        <f>IF(J77='Drop downs'!$G$2,B77&amp;": "&amp;K77&amp;""," ")</f>
        <v xml:space="preserve"> </v>
      </c>
      <c r="T77" s="12" t="str">
        <f>IF(HO9_ALT_4!E77='Drop downs'!$B$6,HO9_ALT_4!B77&amp;": "&amp;HO9_ALT_4!K77&amp;"","")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368"/>
      <c r="L78" s="298"/>
      <c r="M78" s="233"/>
      <c r="N78" s="331"/>
      <c r="R78" s="12"/>
      <c r="S78" s="12"/>
      <c r="T78" s="12"/>
    </row>
    <row r="79" spans="1:22" x14ac:dyDescent="0.35">
      <c r="A79" s="305"/>
      <c r="B79" s="308"/>
      <c r="C79" s="83" t="s">
        <v>404</v>
      </c>
      <c r="D79" s="3" t="s">
        <v>254</v>
      </c>
      <c r="E79" s="298"/>
      <c r="F79" s="298"/>
      <c r="G79" s="298"/>
      <c r="H79" s="298"/>
      <c r="I79" s="298"/>
      <c r="J79" s="298"/>
      <c r="K79" s="368"/>
      <c r="L79" s="298"/>
      <c r="M79" s="233"/>
      <c r="N79" s="331"/>
      <c r="R79" s="12"/>
      <c r="S79" s="12"/>
      <c r="T79" s="12"/>
    </row>
    <row r="80" spans="1:22" x14ac:dyDescent="0.35">
      <c r="A80" s="305"/>
      <c r="B80" s="308"/>
      <c r="C80" s="84" t="s">
        <v>405</v>
      </c>
      <c r="D80" s="3" t="s">
        <v>254</v>
      </c>
      <c r="E80" s="298"/>
      <c r="F80" s="298"/>
      <c r="G80" s="298"/>
      <c r="H80" s="298"/>
      <c r="I80" s="298"/>
      <c r="J80" s="298"/>
      <c r="K80" s="368"/>
      <c r="L80" s="298"/>
      <c r="M80" s="233"/>
      <c r="N80" s="331"/>
      <c r="R80" s="12"/>
      <c r="S80" s="12"/>
      <c r="T80" s="12"/>
    </row>
    <row r="81" spans="1:22" ht="29" x14ac:dyDescent="0.35">
      <c r="A81" s="305"/>
      <c r="B81" s="308"/>
      <c r="C81" s="84" t="s">
        <v>406</v>
      </c>
      <c r="D81" s="3" t="s">
        <v>254</v>
      </c>
      <c r="E81" s="298"/>
      <c r="F81" s="298"/>
      <c r="G81" s="298"/>
      <c r="H81" s="298"/>
      <c r="I81" s="298"/>
      <c r="J81" s="298"/>
      <c r="K81" s="368"/>
      <c r="L81" s="298"/>
      <c r="M81" s="233"/>
      <c r="N81" s="331"/>
      <c r="R81" s="12"/>
      <c r="S81" s="12"/>
      <c r="T81" s="12"/>
    </row>
    <row r="82" spans="1:22" ht="29" x14ac:dyDescent="0.35">
      <c r="A82" s="305"/>
      <c r="B82" s="308"/>
      <c r="C82" s="84" t="s">
        <v>407</v>
      </c>
      <c r="D82" s="3" t="s">
        <v>254</v>
      </c>
      <c r="E82" s="298"/>
      <c r="F82" s="298"/>
      <c r="G82" s="298"/>
      <c r="H82" s="298"/>
      <c r="I82" s="298"/>
      <c r="J82" s="298"/>
      <c r="K82" s="368"/>
      <c r="L82" s="298"/>
      <c r="M82" s="233"/>
      <c r="N82" s="331"/>
      <c r="R82" s="12"/>
      <c r="S82" s="12"/>
      <c r="T82" s="12"/>
    </row>
    <row r="83" spans="1:22" ht="15" thickBot="1" x14ac:dyDescent="0.4">
      <c r="A83" s="324"/>
      <c r="B83" s="308"/>
      <c r="C83" s="98" t="s">
        <v>408</v>
      </c>
      <c r="D83" s="15" t="s">
        <v>254</v>
      </c>
      <c r="E83" s="299"/>
      <c r="F83" s="299"/>
      <c r="G83" s="299"/>
      <c r="H83" s="299"/>
      <c r="I83" s="299"/>
      <c r="J83" s="299"/>
      <c r="K83" s="369"/>
      <c r="L83" s="270"/>
      <c r="M83" s="315"/>
      <c r="N83" s="332"/>
      <c r="R83" s="12"/>
      <c r="S83" s="12"/>
      <c r="T83" s="12"/>
    </row>
    <row r="84" spans="1:22" x14ac:dyDescent="0.35">
      <c r="A84" s="323" t="s">
        <v>409</v>
      </c>
      <c r="B84" s="307" t="s">
        <v>129</v>
      </c>
      <c r="C84" s="99" t="s">
        <v>410</v>
      </c>
      <c r="D84" s="79" t="s">
        <v>254</v>
      </c>
      <c r="E84" s="310" t="s">
        <v>418</v>
      </c>
      <c r="F84" s="310" t="s">
        <v>419</v>
      </c>
      <c r="G84" s="310" t="s">
        <v>424</v>
      </c>
      <c r="H84" s="310" t="s">
        <v>421</v>
      </c>
      <c r="I84" s="310" t="s">
        <v>436</v>
      </c>
      <c r="J84" s="310" t="s">
        <v>157</v>
      </c>
      <c r="K84" s="319" t="s">
        <v>968</v>
      </c>
      <c r="L84" s="310"/>
      <c r="M84" s="314"/>
      <c r="N84" s="330"/>
      <c r="R84" s="12" t="str">
        <f>IF(OR(J84='Drop downs'!$G$7,J84='Drop downs'!$G$5), B84&amp;": "&amp;K84&amp;CHAR(10),"")</f>
        <v/>
      </c>
      <c r="S84" s="12" t="str">
        <f>IF(J84='Drop downs'!$G$2,B84&amp;": "&amp;K84&amp;""," ")</f>
        <v xml:space="preserve"> </v>
      </c>
      <c r="T84" s="12" t="str">
        <f>IF(HO9_ALT_4!E84='Drop downs'!$B$6,HO9_ALT_4!B84&amp;": "&amp;HO9_ALT_4!K84&amp;"","")</f>
        <v/>
      </c>
      <c r="U84" t="str">
        <f t="shared" si="1"/>
        <v/>
      </c>
      <c r="V84" t="str">
        <f>IF(N84&gt;0,B84&amp;":"&amp;N84&amp;"
","")</f>
        <v/>
      </c>
    </row>
    <row r="85" spans="1:22" x14ac:dyDescent="0.35">
      <c r="A85" s="305"/>
      <c r="B85" s="308"/>
      <c r="C85" s="84" t="s">
        <v>411</v>
      </c>
      <c r="D85" s="3" t="s">
        <v>250</v>
      </c>
      <c r="E85" s="298"/>
      <c r="F85" s="298"/>
      <c r="G85" s="298"/>
      <c r="H85" s="298"/>
      <c r="I85" s="298"/>
      <c r="J85" s="298"/>
      <c r="K85" s="236"/>
      <c r="L85" s="298"/>
      <c r="M85" s="233"/>
      <c r="N85" s="331"/>
      <c r="R85" s="12"/>
      <c r="S85" s="12"/>
      <c r="T85" s="12"/>
    </row>
    <row r="86" spans="1:22" x14ac:dyDescent="0.35">
      <c r="A86" s="305"/>
      <c r="B86" s="308"/>
      <c r="C86" s="84" t="s">
        <v>412</v>
      </c>
      <c r="D86" s="3" t="s">
        <v>250</v>
      </c>
      <c r="E86" s="298"/>
      <c r="F86" s="298"/>
      <c r="G86" s="298"/>
      <c r="H86" s="298"/>
      <c r="I86" s="298"/>
      <c r="J86" s="298"/>
      <c r="K86" s="236"/>
      <c r="L86" s="298"/>
      <c r="M86" s="233"/>
      <c r="N86" s="331"/>
      <c r="R86" s="12"/>
      <c r="S86" s="12"/>
      <c r="T86" s="12"/>
    </row>
    <row r="87" spans="1:22" ht="83.5" customHeight="1" thickBot="1" x14ac:dyDescent="0.4">
      <c r="A87" s="306"/>
      <c r="B87" s="309"/>
      <c r="C87" s="87" t="s">
        <v>413</v>
      </c>
      <c r="D87" s="80" t="s">
        <v>254</v>
      </c>
      <c r="E87" s="299"/>
      <c r="F87" s="299"/>
      <c r="G87" s="299"/>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xml:space="preserve">IIA3: The alternative supports the development of LSPBSL schemes that are well designed and highly accessible, to meet needs of all users. LSPBSL schemes should not have a detrimental impact on the need to support and maintain mixed and inclusive communities. However, the removal of the distance test for assessing the concentration of LSPBSL schemes may impact on the objective of promoting mixed and inclusive communities, due to subsequent overconcentration. Therefore, a potential uncertain effect is recorded. 
IIA5: The alternative supports the provision of LSPBSL schemes, which will contribute to the number of additional homes being delivered within the Borough. Proposals will also be required to demonstrate how they are meeting an identified local housing need, based on local incomes, rent levels and existing/future demographics of the Borough. For example, proposals for the development of LSPBSL schemes will require affordable housing contributions, in line with London Plan Policy H16 and the affordability of the scheme will have to be demonstrated in comparison to alternative housing products within the Harrow private rental sector. However, the removal of the distance test for assessing the concentration of LSPBSL schemes is likely to make it more difficult to address priority housing needs in the correct areas, such as the delivery of smaller family housing. Therefore, an uncertain effect is recorded.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ZL6pbdFG+sTWOX3FAcJQric4HcEElqF/LHM5NDDd+GTDmrcvJkcQMl7r+hKCU8xj7mmsikZEUoCwzjKUUnvNMw==" saltValue="8TjHQcxOADqP38jIJEgDj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A65:A71"/>
    <mergeCell ref="B65:B71"/>
    <mergeCell ref="E65:E71"/>
    <mergeCell ref="F65:F71"/>
    <mergeCell ref="G65:G71"/>
    <mergeCell ref="L65:L71"/>
    <mergeCell ref="M65:M71"/>
    <mergeCell ref="H72:H76"/>
    <mergeCell ref="I84:I87"/>
    <mergeCell ref="J84:J87"/>
    <mergeCell ref="K84:K87"/>
    <mergeCell ref="L84:L87"/>
    <mergeCell ref="M84:M87"/>
    <mergeCell ref="N18:N19"/>
    <mergeCell ref="N20:N27"/>
    <mergeCell ref="N28:N35"/>
    <mergeCell ref="N36:N41"/>
    <mergeCell ref="N42:N46"/>
    <mergeCell ref="N47:N48"/>
    <mergeCell ref="N49:N53"/>
    <mergeCell ref="N54:N56"/>
    <mergeCell ref="N57:N6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M20:M27"/>
    <mergeCell ref="I18:I19"/>
    <mergeCell ref="J18:J19"/>
    <mergeCell ref="K18:K19"/>
    <mergeCell ref="L18:L19"/>
    <mergeCell ref="M18:M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M36:M41"/>
    <mergeCell ref="I28:I35"/>
    <mergeCell ref="J28:J35"/>
    <mergeCell ref="K28:K35"/>
    <mergeCell ref="L28:L35"/>
    <mergeCell ref="M28:M35"/>
    <mergeCell ref="H28:H35"/>
    <mergeCell ref="A47:A48"/>
    <mergeCell ref="B47:B48"/>
    <mergeCell ref="E47:E48"/>
    <mergeCell ref="F47:F48"/>
    <mergeCell ref="G47:G48"/>
    <mergeCell ref="A42:A46"/>
    <mergeCell ref="B42:B46"/>
    <mergeCell ref="E42:E46"/>
    <mergeCell ref="F42:F46"/>
    <mergeCell ref="G42:G46"/>
    <mergeCell ref="H47:H48"/>
    <mergeCell ref="I47:I48"/>
    <mergeCell ref="J47:J48"/>
    <mergeCell ref="K47:K48"/>
    <mergeCell ref="L47:L48"/>
    <mergeCell ref="M47:M48"/>
    <mergeCell ref="I42:I46"/>
    <mergeCell ref="J42:J46"/>
    <mergeCell ref="K42:K46"/>
    <mergeCell ref="L42:L46"/>
    <mergeCell ref="M42:M46"/>
    <mergeCell ref="H42:H46"/>
    <mergeCell ref="A54:A56"/>
    <mergeCell ref="B54:B56"/>
    <mergeCell ref="E54:E56"/>
    <mergeCell ref="F54:F56"/>
    <mergeCell ref="G54:G56"/>
    <mergeCell ref="A49:A53"/>
    <mergeCell ref="B49:B53"/>
    <mergeCell ref="E49:E53"/>
    <mergeCell ref="F49:F53"/>
    <mergeCell ref="G49:G53"/>
    <mergeCell ref="H54:H56"/>
    <mergeCell ref="I54:I56"/>
    <mergeCell ref="J54:J56"/>
    <mergeCell ref="K54:K56"/>
    <mergeCell ref="L54:L56"/>
    <mergeCell ref="M54:M56"/>
    <mergeCell ref="I49:I53"/>
    <mergeCell ref="J49:J53"/>
    <mergeCell ref="K49:K53"/>
    <mergeCell ref="L49:L53"/>
    <mergeCell ref="M49:M53"/>
    <mergeCell ref="H49:H53"/>
    <mergeCell ref="A57:A64"/>
    <mergeCell ref="B57:B64"/>
    <mergeCell ref="E57:E64"/>
    <mergeCell ref="F57:F64"/>
    <mergeCell ref="G57:G64"/>
    <mergeCell ref="H65:H71"/>
    <mergeCell ref="I65:I71"/>
    <mergeCell ref="J65:J71"/>
    <mergeCell ref="K65:K71"/>
    <mergeCell ref="I57:I64"/>
    <mergeCell ref="J57:J64"/>
    <mergeCell ref="K57:K64"/>
    <mergeCell ref="L57:L64"/>
    <mergeCell ref="M57:M64"/>
    <mergeCell ref="H57:H64"/>
    <mergeCell ref="A77:A83"/>
    <mergeCell ref="B77:B83"/>
    <mergeCell ref="E77:E83"/>
    <mergeCell ref="F77:F83"/>
    <mergeCell ref="G77:G83"/>
    <mergeCell ref="A72:A76"/>
    <mergeCell ref="B72:B76"/>
    <mergeCell ref="E72:E76"/>
    <mergeCell ref="F72:F76"/>
    <mergeCell ref="G72:G76"/>
    <mergeCell ref="H77:H83"/>
    <mergeCell ref="I77:I83"/>
    <mergeCell ref="J77:J83"/>
    <mergeCell ref="K77:K83"/>
    <mergeCell ref="L77:L83"/>
    <mergeCell ref="M77:M83"/>
    <mergeCell ref="I72:I76"/>
    <mergeCell ref="J72:J76"/>
    <mergeCell ref="K72:K76"/>
    <mergeCell ref="L72:L76"/>
    <mergeCell ref="M72:M76"/>
    <mergeCell ref="A84:A87"/>
    <mergeCell ref="B84:B87"/>
    <mergeCell ref="E84:E87"/>
    <mergeCell ref="F84:F87"/>
    <mergeCell ref="G84:G87"/>
    <mergeCell ref="H84:H87"/>
    <mergeCell ref="A94:N94"/>
    <mergeCell ref="A95:N95"/>
    <mergeCell ref="A96:N96"/>
  </mergeCells>
  <conditionalFormatting sqref="C8:D87">
    <cfRule type="expression" dxfId="2471" priority="1">
      <formula>$D8="No"</formula>
    </cfRule>
  </conditionalFormatting>
  <conditionalFormatting sqref="J8 J18 J28 J72 J84">
    <cfRule type="cellIs" dxfId="2470" priority="61" operator="equal">
      <formula>"Minor Positive"</formula>
    </cfRule>
    <cfRule type="cellIs" dxfId="2469" priority="60" operator="equal">
      <formula>"Neutral"</formula>
    </cfRule>
    <cfRule type="cellIs" dxfId="2468" priority="59" operator="equal">
      <formula>"Uncertain"</formula>
    </cfRule>
    <cfRule type="cellIs" dxfId="2467" priority="58" operator="equal">
      <formula>"Minor Negative"</formula>
    </cfRule>
    <cfRule type="cellIs" dxfId="2466" priority="57" operator="equal">
      <formula>"Significant Negative"</formula>
    </cfRule>
    <cfRule type="cellIs" dxfId="2465" priority="62" operator="equal">
      <formula>"Significant Positive"</formula>
    </cfRule>
  </conditionalFormatting>
  <conditionalFormatting sqref="J20">
    <cfRule type="cellIs" dxfId="2464" priority="55" operator="equal">
      <formula>"Minor Positive"</formula>
    </cfRule>
    <cfRule type="cellIs" dxfId="2463" priority="56" operator="equal">
      <formula>"Significant Positive"</formula>
    </cfRule>
    <cfRule type="cellIs" dxfId="2462" priority="54" operator="equal">
      <formula>"Neutral"</formula>
    </cfRule>
    <cfRule type="cellIs" dxfId="2461" priority="53" operator="equal">
      <formula>"Uncertain"</formula>
    </cfRule>
    <cfRule type="cellIs" dxfId="2460" priority="52" operator="equal">
      <formula>"Minor Negative"</formula>
    </cfRule>
    <cfRule type="cellIs" dxfId="2459" priority="51" operator="equal">
      <formula>"Significant Negative"</formula>
    </cfRule>
  </conditionalFormatting>
  <conditionalFormatting sqref="J36">
    <cfRule type="cellIs" dxfId="2458" priority="48" operator="equal">
      <formula>"Neutral"</formula>
    </cfRule>
    <cfRule type="cellIs" dxfId="2457" priority="50" operator="equal">
      <formula>"Significant Positive"</formula>
    </cfRule>
    <cfRule type="cellIs" dxfId="2456" priority="49" operator="equal">
      <formula>"Minor Positive"</formula>
    </cfRule>
    <cfRule type="cellIs" dxfId="2455" priority="47" operator="equal">
      <formula>"Uncertain"</formula>
    </cfRule>
    <cfRule type="cellIs" dxfId="2454" priority="46" operator="equal">
      <formula>"Minor Negative"</formula>
    </cfRule>
    <cfRule type="cellIs" dxfId="2453" priority="45" operator="equal">
      <formula>"Significant Negative"</formula>
    </cfRule>
  </conditionalFormatting>
  <conditionalFormatting sqref="J42">
    <cfRule type="cellIs" dxfId="2452" priority="20" operator="equal">
      <formula>"Significant Negative"</formula>
    </cfRule>
    <cfRule type="cellIs" dxfId="2451" priority="21" operator="equal">
      <formula>"Minor Negative"</formula>
    </cfRule>
    <cfRule type="cellIs" dxfId="2450" priority="22" operator="equal">
      <formula>"Uncertain"</formula>
    </cfRule>
    <cfRule type="cellIs" dxfId="2449" priority="23" operator="equal">
      <formula>"Neutral"</formula>
    </cfRule>
    <cfRule type="cellIs" dxfId="2448" priority="24" operator="equal">
      <formula>"Minor Positive"</formula>
    </cfRule>
    <cfRule type="cellIs" dxfId="2447" priority="25" operator="equal">
      <formula>"Significant Positive"</formula>
    </cfRule>
  </conditionalFormatting>
  <conditionalFormatting sqref="J47">
    <cfRule type="cellIs" dxfId="2446" priority="26" operator="equal">
      <formula>"Significant Negative"</formula>
    </cfRule>
    <cfRule type="cellIs" dxfId="2445" priority="27" operator="equal">
      <formula>"Minor Negative"</formula>
    </cfRule>
    <cfRule type="cellIs" dxfId="2444" priority="28" operator="equal">
      <formula>"Uncertain"</formula>
    </cfRule>
    <cfRule type="cellIs" dxfId="2443" priority="29" operator="equal">
      <formula>"Neutral"</formula>
    </cfRule>
    <cfRule type="cellIs" dxfId="2442" priority="30" operator="equal">
      <formula>"Minor Positive"</formula>
    </cfRule>
    <cfRule type="cellIs" dxfId="2441" priority="31" operator="equal">
      <formula>"Significant Positive"</formula>
    </cfRule>
  </conditionalFormatting>
  <conditionalFormatting sqref="J49">
    <cfRule type="cellIs" dxfId="2440" priority="32" operator="equal">
      <formula>"Significant Negative"</formula>
    </cfRule>
    <cfRule type="cellIs" dxfId="2439" priority="33" operator="equal">
      <formula>"Minor Negative"</formula>
    </cfRule>
    <cfRule type="cellIs" dxfId="2438" priority="34" operator="equal">
      <formula>"Uncertain"</formula>
    </cfRule>
    <cfRule type="cellIs" dxfId="2437" priority="35" operator="equal">
      <formula>"Neutral"</formula>
    </cfRule>
    <cfRule type="cellIs" dxfId="2436" priority="36" operator="equal">
      <formula>"Minor Positive"</formula>
    </cfRule>
    <cfRule type="cellIs" dxfId="2435" priority="37" operator="equal">
      <formula>"Significant Positive"</formula>
    </cfRule>
  </conditionalFormatting>
  <conditionalFormatting sqref="J54">
    <cfRule type="cellIs" dxfId="2434" priority="38" operator="equal">
      <formula>"Significant Negative"</formula>
    </cfRule>
    <cfRule type="cellIs" dxfId="2433" priority="39" operator="equal">
      <formula>"Minor Negative"</formula>
    </cfRule>
    <cfRule type="cellIs" dxfId="2432" priority="40" operator="equal">
      <formula>"Uncertain"</formula>
    </cfRule>
    <cfRule type="cellIs" dxfId="2431" priority="41" operator="equal">
      <formula>"Neutral"</formula>
    </cfRule>
    <cfRule type="cellIs" dxfId="2430" priority="42" operator="equal">
      <formula>"Minor Positive"</formula>
    </cfRule>
    <cfRule type="cellIs" dxfId="2429" priority="43" operator="equal">
      <formula>"Significant Positive"</formula>
    </cfRule>
  </conditionalFormatting>
  <conditionalFormatting sqref="J57">
    <cfRule type="cellIs" dxfId="2428" priority="19" operator="equal">
      <formula>"Significant Positive"</formula>
    </cfRule>
    <cfRule type="cellIs" dxfId="2427" priority="18" operator="equal">
      <formula>"Minor Positive"</formula>
    </cfRule>
    <cfRule type="cellIs" dxfId="2426" priority="17" operator="equal">
      <formula>"Neutral"</formula>
    </cfRule>
    <cfRule type="cellIs" dxfId="2425" priority="16" operator="equal">
      <formula>"Uncertain"</formula>
    </cfRule>
    <cfRule type="cellIs" dxfId="2424" priority="14" operator="equal">
      <formula>"Significant Negative"</formula>
    </cfRule>
    <cfRule type="cellIs" dxfId="2423" priority="15" operator="equal">
      <formula>"Minor Negative"</formula>
    </cfRule>
  </conditionalFormatting>
  <conditionalFormatting sqref="J65">
    <cfRule type="cellIs" dxfId="2422" priority="8" operator="equal">
      <formula>"Significant Negative"</formula>
    </cfRule>
    <cfRule type="cellIs" dxfId="2421" priority="13" operator="equal">
      <formula>"Significant Positive"</formula>
    </cfRule>
    <cfRule type="cellIs" dxfId="2420" priority="12" operator="equal">
      <formula>"Minor Positive"</formula>
    </cfRule>
    <cfRule type="cellIs" dxfId="2419" priority="11" operator="equal">
      <formula>"Neutral"</formula>
    </cfRule>
    <cfRule type="cellIs" dxfId="2418" priority="10" operator="equal">
      <formula>"Uncertain"</formula>
    </cfRule>
    <cfRule type="cellIs" dxfId="2417" priority="9" operator="equal">
      <formula>"Minor Negative"</formula>
    </cfRule>
  </conditionalFormatting>
  <conditionalFormatting sqref="J77">
    <cfRule type="cellIs" dxfId="2416" priority="7" operator="equal">
      <formula>"Significant Positive"</formula>
    </cfRule>
    <cfRule type="cellIs" dxfId="2415" priority="6" operator="equal">
      <formula>"Minor Positive"</formula>
    </cfRule>
    <cfRule type="cellIs" dxfId="2414" priority="5" operator="equal">
      <formula>"Neutral"</formula>
    </cfRule>
    <cfRule type="cellIs" dxfId="2413" priority="4" operator="equal">
      <formula>"Uncertain"</formula>
    </cfRule>
    <cfRule type="cellIs" dxfId="2412" priority="3" operator="equal">
      <formula>"Minor Negative"</formula>
    </cfRule>
    <cfRule type="cellIs" dxfId="2411" priority="2" operator="equal">
      <formula>"Significant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4539BB1-ECCF-436E-9EBB-B5FCFC8A8F1B}">
          <x14:formula1>
            <xm:f>'Drop downs'!$A$2:$A$3</xm:f>
          </x14:formula1>
          <xm:sqref>D8:D87</xm:sqref>
        </x14:dataValidation>
        <x14:dataValidation type="list" allowBlank="1" showInputMessage="1" showErrorMessage="1" xr:uid="{81916FE2-A718-477A-AE46-C2CBE1AD2075}">
          <x14:formula1>
            <xm:f>'Drop downs'!$J$2:$J$3</xm:f>
          </x14:formula1>
          <xm:sqref>L8 L18 L20 L28 L36 L42 L84 L54 L57 L65 L72 L77 L47 L49</xm:sqref>
        </x14:dataValidation>
        <x14:dataValidation type="list" allowBlank="1" showInputMessage="1" showErrorMessage="1" xr:uid="{BB2BCBF0-9480-4412-B46A-098E7EBCE4E2}">
          <x14:formula1>
            <xm:f>'Drop downs'!$B$2:$B$4</xm:f>
          </x14:formula1>
          <xm:sqref>E8 E18 E20 E28 E36 E72 E84 E57 E49 E42 E54 E47 E65 E77</xm:sqref>
        </x14:dataValidation>
        <x14:dataValidation type="list" allowBlank="1" showInputMessage="1" showErrorMessage="1" xr:uid="{F128B0AD-1064-481B-9B50-363E507D08ED}">
          <x14:formula1>
            <xm:f>'Drop downs'!$C$2:$C$5</xm:f>
          </x14:formula1>
          <xm:sqref>F8 F18 F20 F28 F36 F72 F84 F57 F49 F42 F54 F47 F65 F77</xm:sqref>
        </x14:dataValidation>
        <x14:dataValidation type="list" allowBlank="1" showInputMessage="1" showErrorMessage="1" xr:uid="{B560CFD1-03C6-4C05-A387-6E3918C13E83}">
          <x14:formula1>
            <xm:f>'Drop downs'!$D$2:$D$7</xm:f>
          </x14:formula1>
          <xm:sqref>G8 G18 G20 G28 G36 G72 G84 G57 G49 G42 G54 G47 G65 G77</xm:sqref>
        </x14:dataValidation>
        <x14:dataValidation type="list" allowBlank="1" showInputMessage="1" showErrorMessage="1" xr:uid="{1F115D1C-57AF-45AE-A6E6-7A454748E8E4}">
          <x14:formula1>
            <xm:f>'Drop downs'!$E$2:$E$6</xm:f>
          </x14:formula1>
          <xm:sqref>H8 H18 H20 H28 H36 H72 H84 H57 H49 H42 H54 H47 H65 H77</xm:sqref>
        </x14:dataValidation>
        <x14:dataValidation type="list" allowBlank="1" showInputMessage="1" showErrorMessage="1" xr:uid="{2F1E9727-B38B-4B0D-AA4B-17060C37DB7F}">
          <x14:formula1>
            <xm:f>'Drop downs'!$F$2:$F$6</xm:f>
          </x14:formula1>
          <xm:sqref>I8 I18 I20 I28 I36 I72 I84 I57 I49 I42 I54 I47 I65 I77</xm:sqref>
        </x14:dataValidation>
        <x14:dataValidation type="list" allowBlank="1" showInputMessage="1" showErrorMessage="1" xr:uid="{6B196FBF-49D2-4D34-8851-7D7847B80925}">
          <x14:formula1>
            <xm:f>'Drop downs'!$G$2:$G$7</xm:f>
          </x14:formula1>
          <xm:sqref>J8 J18 J20 J28 J36 J72 J84 J57 J49 J42 J54 J47 J65 J77</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FEC28-8BED-46E8-ADB0-8760ED2C183F}">
  <sheetPr codeName="Sheet108">
    <tabColor theme="4" tint="0.79998168889431442"/>
  </sheetPr>
  <dimension ref="A1:V98"/>
  <sheetViews>
    <sheetView topLeftCell="D37" zoomScale="140" zoomScaleNormal="14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980</v>
      </c>
      <c r="D1" s="263"/>
      <c r="E1" s="263"/>
      <c r="F1" s="264"/>
      <c r="G1" s="16"/>
      <c r="I1" s="7"/>
      <c r="J1" s="7"/>
      <c r="K1" s="7"/>
    </row>
    <row r="2" spans="1:22" x14ac:dyDescent="0.35">
      <c r="A2" s="74" t="s">
        <v>29</v>
      </c>
      <c r="B2" s="9"/>
      <c r="C2" s="263" t="s">
        <v>940</v>
      </c>
      <c r="D2" s="263"/>
      <c r="E2" s="263"/>
      <c r="F2" s="264"/>
      <c r="I2" s="8"/>
      <c r="J2" s="8"/>
      <c r="K2" s="8"/>
    </row>
    <row r="3" spans="1:22" ht="43.5" customHeight="1" x14ac:dyDescent="0.35">
      <c r="A3" s="75" t="s">
        <v>30</v>
      </c>
      <c r="B3" s="4"/>
      <c r="C3" s="263" t="s">
        <v>981</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428" t="s">
        <v>101</v>
      </c>
      <c r="J8" s="310" t="s">
        <v>159</v>
      </c>
      <c r="K8" s="319" t="s">
        <v>570</v>
      </c>
      <c r="L8" s="310"/>
      <c r="M8" s="314"/>
      <c r="N8" s="330"/>
      <c r="R8" s="12" t="str">
        <f>IF(OR(J8='Drop downs'!$G$7,J8='Drop downs'!$G$5), B8&amp;": "&amp;K8&amp;CHAR(10),"")</f>
        <v/>
      </c>
      <c r="S8" s="12" t="str">
        <f>IF(J8='Drop downs'!$G$2,B8&amp;": "&amp;K8&amp;""," ")</f>
        <v xml:space="preserve"> </v>
      </c>
      <c r="T8" s="12" t="str">
        <f>IF(HO10_Housing_Shared_Facilities!E8='Drop downs'!$B$6,HO10_Housing_Shared_Facilities!B8&amp;": "&amp;HO10_Housing_Shared_Facilities!K8&amp;"","")</f>
        <v/>
      </c>
      <c r="U8" t="str">
        <f>IF(M8&gt;0,B8&amp;":"&amp;M8&amp;"
","")</f>
        <v/>
      </c>
      <c r="V8" t="str">
        <f>IF(N8&gt;0,B8&amp;":"&amp;N8&amp;"
","")</f>
        <v/>
      </c>
    </row>
    <row r="9" spans="1:22" x14ac:dyDescent="0.35">
      <c r="A9" s="317"/>
      <c r="B9" s="328"/>
      <c r="C9" s="24" t="s">
        <v>322</v>
      </c>
      <c r="D9" s="24" t="s">
        <v>254</v>
      </c>
      <c r="E9" s="326"/>
      <c r="F9" s="326"/>
      <c r="G9" s="326"/>
      <c r="H9" s="326"/>
      <c r="I9" s="259"/>
      <c r="J9" s="298"/>
      <c r="K9" s="236"/>
      <c r="L9" s="298"/>
      <c r="M9" s="233"/>
      <c r="N9" s="331"/>
      <c r="R9" s="12"/>
      <c r="S9" s="12"/>
      <c r="T9" s="12"/>
    </row>
    <row r="10" spans="1:22" x14ac:dyDescent="0.35">
      <c r="A10" s="317"/>
      <c r="B10" s="328"/>
      <c r="C10" s="24" t="s">
        <v>323</v>
      </c>
      <c r="D10" s="24" t="s">
        <v>254</v>
      </c>
      <c r="E10" s="326"/>
      <c r="F10" s="326"/>
      <c r="G10" s="326"/>
      <c r="H10" s="326"/>
      <c r="I10" s="259"/>
      <c r="J10" s="298"/>
      <c r="K10" s="236"/>
      <c r="L10" s="298"/>
      <c r="M10" s="233"/>
      <c r="N10" s="331"/>
      <c r="R10" s="12"/>
      <c r="S10" s="12"/>
      <c r="T10" s="12"/>
    </row>
    <row r="11" spans="1:22" x14ac:dyDescent="0.35">
      <c r="A11" s="317"/>
      <c r="B11" s="328"/>
      <c r="C11" s="24" t="s">
        <v>324</v>
      </c>
      <c r="D11" s="24" t="s">
        <v>254</v>
      </c>
      <c r="E11" s="326"/>
      <c r="F11" s="326"/>
      <c r="G11" s="326"/>
      <c r="H11" s="326"/>
      <c r="I11" s="259"/>
      <c r="J11" s="298"/>
      <c r="K11" s="236"/>
      <c r="L11" s="298"/>
      <c r="M11" s="233"/>
      <c r="N11" s="331"/>
      <c r="R11" s="12"/>
      <c r="S11" s="12"/>
      <c r="T11" s="12"/>
    </row>
    <row r="12" spans="1:22" x14ac:dyDescent="0.35">
      <c r="A12" s="317"/>
      <c r="B12" s="328"/>
      <c r="C12" s="24" t="s">
        <v>325</v>
      </c>
      <c r="D12" s="24" t="s">
        <v>254</v>
      </c>
      <c r="E12" s="326"/>
      <c r="F12" s="326"/>
      <c r="G12" s="326"/>
      <c r="H12" s="326"/>
      <c r="I12" s="259"/>
      <c r="J12" s="298"/>
      <c r="K12" s="236"/>
      <c r="L12" s="298"/>
      <c r="M12" s="233"/>
      <c r="N12" s="331"/>
      <c r="R12" s="12"/>
      <c r="S12" s="12"/>
      <c r="T12" s="12"/>
    </row>
    <row r="13" spans="1:22" x14ac:dyDescent="0.35">
      <c r="A13" s="317"/>
      <c r="B13" s="328"/>
      <c r="C13" s="24" t="s">
        <v>326</v>
      </c>
      <c r="D13" s="24" t="s">
        <v>254</v>
      </c>
      <c r="E13" s="326"/>
      <c r="F13" s="326"/>
      <c r="G13" s="326"/>
      <c r="H13" s="326"/>
      <c r="I13" s="259"/>
      <c r="J13" s="298"/>
      <c r="K13" s="236"/>
      <c r="L13" s="298"/>
      <c r="M13" s="233"/>
      <c r="N13" s="331"/>
      <c r="R13" s="12"/>
      <c r="S13" s="12"/>
      <c r="T13" s="12"/>
    </row>
    <row r="14" spans="1:22" x14ac:dyDescent="0.35">
      <c r="A14" s="317"/>
      <c r="B14" s="328"/>
      <c r="C14" s="24" t="s">
        <v>327</v>
      </c>
      <c r="D14" s="24" t="s">
        <v>254</v>
      </c>
      <c r="E14" s="326"/>
      <c r="F14" s="326"/>
      <c r="G14" s="326"/>
      <c r="H14" s="326"/>
      <c r="I14" s="259"/>
      <c r="J14" s="298"/>
      <c r="K14" s="236"/>
      <c r="L14" s="298"/>
      <c r="M14" s="233"/>
      <c r="N14" s="331"/>
      <c r="R14" s="12"/>
      <c r="S14" s="12"/>
      <c r="T14" s="12"/>
    </row>
    <row r="15" spans="1:22" x14ac:dyDescent="0.35">
      <c r="A15" s="317"/>
      <c r="B15" s="328"/>
      <c r="C15" s="24" t="s">
        <v>328</v>
      </c>
      <c r="D15" s="24" t="s">
        <v>254</v>
      </c>
      <c r="E15" s="326"/>
      <c r="F15" s="326"/>
      <c r="G15" s="326"/>
      <c r="H15" s="326"/>
      <c r="I15" s="259"/>
      <c r="J15" s="298"/>
      <c r="K15" s="236"/>
      <c r="L15" s="298"/>
      <c r="M15" s="233"/>
      <c r="N15" s="331"/>
      <c r="R15" s="12"/>
      <c r="S15" s="12"/>
      <c r="T15" s="12"/>
    </row>
    <row r="16" spans="1:22" ht="29" x14ac:dyDescent="0.35">
      <c r="A16" s="317"/>
      <c r="B16" s="328"/>
      <c r="C16" s="24" t="s">
        <v>329</v>
      </c>
      <c r="D16" s="24" t="s">
        <v>254</v>
      </c>
      <c r="E16" s="326"/>
      <c r="F16" s="326"/>
      <c r="G16" s="326"/>
      <c r="H16" s="326"/>
      <c r="I16" s="259"/>
      <c r="J16" s="298"/>
      <c r="K16" s="236"/>
      <c r="L16" s="298"/>
      <c r="M16" s="233"/>
      <c r="N16" s="331"/>
      <c r="R16" s="12"/>
      <c r="S16" s="12"/>
      <c r="T16" s="12"/>
    </row>
    <row r="17" spans="1:22" ht="15" thickBot="1" x14ac:dyDescent="0.4">
      <c r="A17" s="318"/>
      <c r="B17" s="267"/>
      <c r="C17" s="19" t="s">
        <v>330</v>
      </c>
      <c r="D17" s="24" t="s">
        <v>254</v>
      </c>
      <c r="E17" s="258"/>
      <c r="F17" s="258"/>
      <c r="G17" s="258"/>
      <c r="H17" s="258"/>
      <c r="I17" s="429"/>
      <c r="J17" s="270"/>
      <c r="K17" s="320"/>
      <c r="L17" s="270"/>
      <c r="M17" s="315"/>
      <c r="N17" s="332"/>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570</v>
      </c>
      <c r="L18" s="310"/>
      <c r="M18" s="314"/>
      <c r="N18" s="330"/>
      <c r="R18" s="12" t="str">
        <f>IF(OR(J18='Drop downs'!$G$7,J18='Drop downs'!$G$5), B18&amp;": "&amp;K18&amp;CHAR(10),"")</f>
        <v/>
      </c>
      <c r="S18" s="12" t="str">
        <f>IF(J18='Drop downs'!$G$2,B18&amp;": "&amp;K18&amp;""," ")</f>
        <v xml:space="preserve"> </v>
      </c>
      <c r="T18" s="12" t="str">
        <f>IF(HO10_Housing_Shared_Facilities!E18='Drop downs'!$B$6,HO10_Housing_Shared_Facilities!B18&amp;": "&amp;HO10_Housing_Shared_Facilities!K18&amp;"","")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250</v>
      </c>
      <c r="E20" s="310" t="s">
        <v>418</v>
      </c>
      <c r="F20" s="310" t="s">
        <v>441</v>
      </c>
      <c r="G20" s="310" t="s">
        <v>424</v>
      </c>
      <c r="H20" s="310" t="s">
        <v>421</v>
      </c>
      <c r="I20" s="310" t="s">
        <v>422</v>
      </c>
      <c r="J20" s="310" t="s">
        <v>157</v>
      </c>
      <c r="K20" s="319" t="s">
        <v>982</v>
      </c>
      <c r="L20" s="310"/>
      <c r="M20" s="314"/>
      <c r="N20" s="330"/>
      <c r="R20" s="12" t="str">
        <f>IF(OR(J20='Drop downs'!$G$7,J20='Drop downs'!$G$5), B20&amp;": "&amp;K20&amp;CHAR(10),"")</f>
        <v/>
      </c>
      <c r="S20" s="12" t="str">
        <f>IF(J20='Drop downs'!$G$2,B20&amp;": "&amp;K20&amp;""," ")</f>
        <v xml:space="preserve"> </v>
      </c>
      <c r="T20" s="12" t="str">
        <f>IF(HO10_Housing_Shared_Facilities!E20='Drop downs'!$B$6,HO10_Housing_Shared_Facilities!B20&amp;": "&amp;HO10_Housing_Shared_Facilities!K20&amp;"","")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250</v>
      </c>
      <c r="E26" s="298"/>
      <c r="F26" s="298"/>
      <c r="G26" s="298"/>
      <c r="H26" s="298"/>
      <c r="I26" s="298"/>
      <c r="J26" s="298"/>
      <c r="K26" s="236"/>
      <c r="L26" s="298"/>
      <c r="M26" s="233"/>
      <c r="N26" s="331"/>
      <c r="R26" s="12"/>
      <c r="S26" s="12"/>
      <c r="T26" s="12"/>
    </row>
    <row r="27" spans="1:22" ht="29.5" thickBot="1" x14ac:dyDescent="0.4">
      <c r="A27" s="318"/>
      <c r="B27" s="309"/>
      <c r="C27" s="15" t="s">
        <v>342</v>
      </c>
      <c r="D27" s="19" t="s">
        <v>250</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250</v>
      </c>
      <c r="E28" s="310" t="s">
        <v>418</v>
      </c>
      <c r="F28" s="310" t="s">
        <v>441</v>
      </c>
      <c r="G28" s="310" t="s">
        <v>424</v>
      </c>
      <c r="H28" s="310" t="s">
        <v>421</v>
      </c>
      <c r="I28" s="310" t="s">
        <v>422</v>
      </c>
      <c r="J28" s="310" t="s">
        <v>157</v>
      </c>
      <c r="K28" s="319" t="s">
        <v>983</v>
      </c>
      <c r="L28" s="310"/>
      <c r="M28" s="314"/>
      <c r="N28" s="330"/>
      <c r="R28" s="12" t="str">
        <f>IF(OR(J28='Drop downs'!$G$7,J28='Drop downs'!$G$5), B28&amp;": "&amp;K28&amp;CHAR(10),"")</f>
        <v/>
      </c>
      <c r="S28" s="12" t="str">
        <f>IF(J28='Drop downs'!$G$2,B28&amp;": "&amp;K28&amp;""," ")</f>
        <v xml:space="preserve"> </v>
      </c>
      <c r="T28" s="12" t="str">
        <f>IF(HO10_Housing_Shared_Facilities!E28='Drop downs'!$B$6,HO10_Housing_Shared_Facilities!B28&amp;": "&amp;HO10_Housing_Shared_Facilities!K28&amp;"","")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250</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18"/>
      <c r="B35" s="308"/>
      <c r="C35" s="100" t="s">
        <v>351</v>
      </c>
      <c r="D35" s="15" t="s">
        <v>254</v>
      </c>
      <c r="E35" s="270"/>
      <c r="F35" s="270"/>
      <c r="G35" s="270"/>
      <c r="H35" s="270"/>
      <c r="I35" s="270"/>
      <c r="J35" s="270"/>
      <c r="K35" s="320"/>
      <c r="L35" s="270"/>
      <c r="M35" s="315"/>
      <c r="N35" s="332"/>
      <c r="R35" s="12"/>
      <c r="S35" s="12"/>
      <c r="T35" s="12"/>
    </row>
    <row r="36" spans="1:22" x14ac:dyDescent="0.35">
      <c r="A36" s="316" t="s">
        <v>352</v>
      </c>
      <c r="B36" s="307" t="s">
        <v>120</v>
      </c>
      <c r="C36" s="79" t="s">
        <v>353</v>
      </c>
      <c r="D36" s="79" t="s">
        <v>250</v>
      </c>
      <c r="E36" s="310" t="s">
        <v>418</v>
      </c>
      <c r="F36" s="310" t="s">
        <v>419</v>
      </c>
      <c r="G36" s="310" t="s">
        <v>424</v>
      </c>
      <c r="H36" s="310" t="s">
        <v>421</v>
      </c>
      <c r="I36" s="310" t="s">
        <v>422</v>
      </c>
      <c r="J36" s="310" t="s">
        <v>154</v>
      </c>
      <c r="K36" s="319" t="s">
        <v>984</v>
      </c>
      <c r="L36" s="310"/>
      <c r="M36" s="314"/>
      <c r="N36" s="330"/>
      <c r="R36" s="12" t="str">
        <f>IF(OR(J36='Drop downs'!$G$7,J36='Drop downs'!$G$5), B36&amp;": "&amp;K36&amp;CHAR(10),"")</f>
        <v/>
      </c>
      <c r="S36" s="12" t="str">
        <f>IF(J36='Drop downs'!$G$2,B36&amp;": "&amp;K36&amp;""," ")</f>
        <v xml:space="preserve">IIA5: The policy supports the achievement of objective IIA5 as the provision of HMO developments will contribute to the number of additional homes being delivered within the Borough. HMOs also provide an affordable rental housing option for young and low-income individuals/couples, who would usually be priced out of the market. The policy seeks to prevent the loss of HMO developments, unless necessary for wider development. Proposals for large purpose-built HMO  developments will be resisted however, as there is no indicated need for them within the Borough and they may subtract from identified housing needs (e.g.: family housing) which are difficult to replace. The location of HMO developments must be appropriately managed to ensure that they do not contribute to the potential loss of larger housing (defined as homes where the internal floor area exceeds 130m2) in areas that are characterised by family housing. Therefore, as long as LSPBSL schemes are developed, a potential significant positive effect is recorded. </v>
      </c>
      <c r="T36" s="12" t="str">
        <f>IF(HO10_Housing_Shared_Facilities!E36='Drop downs'!$B$6,HO10_Housing_Shared_Facilities!B36&amp;": "&amp;HO10_Housing_Shared_Facilities!K36&amp;"","")</f>
        <v/>
      </c>
      <c r="U36" t="str">
        <f t="shared" si="0"/>
        <v/>
      </c>
      <c r="V36" t="str">
        <f>IF(N36&gt;0,B36&amp;":"&amp;N36&amp;"
","")</f>
        <v/>
      </c>
    </row>
    <row r="37" spans="1:22" ht="29" x14ac:dyDescent="0.35">
      <c r="A37" s="317"/>
      <c r="B37" s="308"/>
      <c r="C37" s="3" t="s">
        <v>354</v>
      </c>
      <c r="D37" s="3" t="s">
        <v>250</v>
      </c>
      <c r="E37" s="298"/>
      <c r="F37" s="298"/>
      <c r="G37" s="298"/>
      <c r="H37" s="298"/>
      <c r="I37" s="298"/>
      <c r="J37" s="298"/>
      <c r="K37" s="236"/>
      <c r="L37" s="298"/>
      <c r="M37" s="233"/>
      <c r="N37" s="331"/>
      <c r="R37" s="12"/>
      <c r="S37" s="12"/>
      <c r="T37" s="12"/>
    </row>
    <row r="38" spans="1:22" x14ac:dyDescent="0.35">
      <c r="A38" s="317"/>
      <c r="B38" s="308"/>
      <c r="C38" s="3" t="s">
        <v>355</v>
      </c>
      <c r="D38" s="3" t="s">
        <v>250</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74.150000000000006" customHeight="1" thickBot="1" x14ac:dyDescent="0.4">
      <c r="A41" s="322"/>
      <c r="B41" s="309"/>
      <c r="C41" s="80" t="s">
        <v>358</v>
      </c>
      <c r="D41" s="80" t="s">
        <v>250</v>
      </c>
      <c r="E41" s="299"/>
      <c r="F41" s="299"/>
      <c r="G41" s="299"/>
      <c r="H41" s="299"/>
      <c r="I41" s="299"/>
      <c r="J41" s="299"/>
      <c r="K41" s="301"/>
      <c r="L41" s="299"/>
      <c r="M41" s="303"/>
      <c r="N41" s="333"/>
      <c r="R41" s="12"/>
      <c r="S41" s="12"/>
      <c r="T41" s="12"/>
    </row>
    <row r="42" spans="1:22" ht="29" x14ac:dyDescent="0.35">
      <c r="A42" s="321" t="s">
        <v>359</v>
      </c>
      <c r="B42" s="307" t="s">
        <v>121</v>
      </c>
      <c r="C42" s="82" t="s">
        <v>360</v>
      </c>
      <c r="D42" s="82" t="s">
        <v>250</v>
      </c>
      <c r="E42" s="272" t="s">
        <v>418</v>
      </c>
      <c r="F42" s="272" t="s">
        <v>419</v>
      </c>
      <c r="G42" s="272" t="s">
        <v>519</v>
      </c>
      <c r="H42" s="272" t="s">
        <v>421</v>
      </c>
      <c r="I42" s="272" t="s">
        <v>422</v>
      </c>
      <c r="J42" s="272" t="s">
        <v>157</v>
      </c>
      <c r="K42" s="300" t="s">
        <v>985</v>
      </c>
      <c r="L42" s="272"/>
      <c r="M42" s="302"/>
      <c r="N42" s="334"/>
      <c r="R42" s="12" t="str">
        <f>IF(OR(J42='Drop downs'!$G$7,J42='Drop downs'!$G$5), B42&amp;": "&amp;K42&amp;CHAR(10),"")</f>
        <v/>
      </c>
      <c r="S42" s="12" t="str">
        <f>IF(J42='Drop downs'!$G$2,B42&amp;": "&amp;K42&amp;""," ")</f>
        <v xml:space="preserve"> </v>
      </c>
      <c r="T42" s="12" t="str">
        <f>IF(HO10_Housing_Shared_Facilities!E42='Drop downs'!$B$6,HO10_Housing_Shared_Facilities!B42&amp;": "&amp;HO10_Housing_Shared_Facilities!K42&amp;"","")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18"/>
      <c r="B46" s="308"/>
      <c r="C46" s="15" t="s">
        <v>364</v>
      </c>
      <c r="D46" s="3" t="s">
        <v>254</v>
      </c>
      <c r="E46" s="270"/>
      <c r="F46" s="270"/>
      <c r="G46" s="270"/>
      <c r="H46" s="270"/>
      <c r="I46" s="270"/>
      <c r="J46" s="270"/>
      <c r="K46" s="320"/>
      <c r="L46" s="270"/>
      <c r="M46" s="315"/>
      <c r="N46" s="332"/>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427" t="s">
        <v>435</v>
      </c>
      <c r="L47" s="310"/>
      <c r="M47" s="314"/>
      <c r="N47" s="330"/>
      <c r="R47" s="12" t="str">
        <f>IF(OR(J47='Drop downs'!$G$7,J47='Drop downs'!$G$5), B47&amp;": "&amp;K47&amp;CHAR(10),"")</f>
        <v/>
      </c>
      <c r="S47" s="12" t="str">
        <f>IF(J47='Drop downs'!$G$2,B47&amp;": "&amp;K47&amp;""," ")</f>
        <v xml:space="preserve"> </v>
      </c>
      <c r="T47" s="12" t="str">
        <f>IF(HO10_Housing_Shared_Facilities!E47='Drop downs'!$B$6,HO10_Housing_Shared_Facilities!B47&amp;": "&amp;HO10_Housing_Shared_Facilities!K47&amp;"","")</f>
        <v/>
      </c>
      <c r="U47" t="str">
        <f t="shared" si="0"/>
        <v/>
      </c>
      <c r="V47" t="str">
        <f>IF(N47&gt;0,B47&amp;":"&amp;N47&amp;"
","")</f>
        <v/>
      </c>
    </row>
    <row r="48" spans="1:22" ht="52.5" customHeight="1" thickBot="1" x14ac:dyDescent="0.4">
      <c r="A48" s="322"/>
      <c r="B48" s="309"/>
      <c r="C48" s="80" t="s">
        <v>367</v>
      </c>
      <c r="D48" s="80" t="s">
        <v>254</v>
      </c>
      <c r="E48" s="299"/>
      <c r="F48" s="299"/>
      <c r="G48" s="299"/>
      <c r="H48" s="299"/>
      <c r="I48" s="299"/>
      <c r="J48" s="299"/>
      <c r="K48" s="369"/>
      <c r="L48" s="299"/>
      <c r="M48" s="303"/>
      <c r="N48" s="333"/>
      <c r="R48" s="12" t="str">
        <f>IF(OR(J48='Drop downs'!$G$7,J48='Drop downs'!$G$5), B48&amp;": "&amp;K48&amp;CHAR(10),"")</f>
        <v/>
      </c>
      <c r="S48" s="12" t="str">
        <f>IF(J48='Drop downs'!$G$2,B48&amp;": "&amp;K48&amp;""," ")</f>
        <v xml:space="preserve"> </v>
      </c>
      <c r="T48" s="12" t="str">
        <f>IF(HO10_Housing_Shared_Facilities!E48='Drop downs'!$B$6,HO10_Housing_Shared_Facilities!B48&amp;": "&amp;HO10_Housing_Shared_Facilities!K48&amp;"","")</f>
        <v xml:space="preserve">: </v>
      </c>
    </row>
    <row r="49" spans="1:22" ht="29" x14ac:dyDescent="0.35">
      <c r="A49" s="316" t="s">
        <v>368</v>
      </c>
      <c r="B49" s="307" t="s">
        <v>123</v>
      </c>
      <c r="C49" s="86" t="s">
        <v>369</v>
      </c>
      <c r="D49" s="86" t="s">
        <v>254</v>
      </c>
      <c r="E49" s="272" t="s">
        <v>418</v>
      </c>
      <c r="F49" s="272" t="s">
        <v>441</v>
      </c>
      <c r="G49" s="272" t="s">
        <v>519</v>
      </c>
      <c r="H49" s="272" t="s">
        <v>421</v>
      </c>
      <c r="I49" s="272" t="s">
        <v>422</v>
      </c>
      <c r="J49" s="272" t="s">
        <v>157</v>
      </c>
      <c r="K49" s="367" t="s">
        <v>986</v>
      </c>
      <c r="L49" s="310"/>
      <c r="M49" s="314"/>
      <c r="N49" s="330"/>
      <c r="R49" s="12" t="str">
        <f>IF(OR(J49='Drop downs'!$G$7,J49='Drop downs'!$G$5), B49&amp;": "&amp;K49&amp;CHAR(10),"")</f>
        <v/>
      </c>
      <c r="S49" s="12" t="str">
        <f>IF(J49='Drop downs'!$G$2,B49&amp;": "&amp;K49&amp;""," ")</f>
        <v xml:space="preserve"> </v>
      </c>
      <c r="T49" s="12" t="str">
        <f>IF(HO10_Housing_Shared_Facilities!E49='Drop downs'!$B$6,HO10_Housing_Shared_Facilities!B49&amp;": "&amp;HO10_Housing_Shared_Facilities!K49&amp;"","")</f>
        <v/>
      </c>
      <c r="U49" t="str">
        <f t="shared" si="0"/>
        <v/>
      </c>
      <c r="V49" t="str">
        <f>IF(N49&gt;0,B49&amp;":"&amp;N49&amp;"
","")</f>
        <v/>
      </c>
    </row>
    <row r="50" spans="1:22" x14ac:dyDescent="0.35">
      <c r="A50" s="317"/>
      <c r="B50" s="308"/>
      <c r="C50" s="24" t="s">
        <v>370</v>
      </c>
      <c r="D50" s="24" t="s">
        <v>254</v>
      </c>
      <c r="E50" s="298"/>
      <c r="F50" s="298"/>
      <c r="G50" s="298"/>
      <c r="H50" s="298"/>
      <c r="I50" s="298"/>
      <c r="J50" s="298"/>
      <c r="K50" s="368"/>
      <c r="L50" s="298"/>
      <c r="M50" s="233"/>
      <c r="N50" s="331"/>
      <c r="R50" s="12"/>
      <c r="S50" s="12"/>
      <c r="T50" s="12"/>
    </row>
    <row r="51" spans="1:22" x14ac:dyDescent="0.35">
      <c r="A51" s="317"/>
      <c r="B51" s="308"/>
      <c r="C51" s="97" t="s">
        <v>371</v>
      </c>
      <c r="D51" s="24" t="s">
        <v>250</v>
      </c>
      <c r="E51" s="298"/>
      <c r="F51" s="298"/>
      <c r="G51" s="298"/>
      <c r="H51" s="298"/>
      <c r="I51" s="298"/>
      <c r="J51" s="298"/>
      <c r="K51" s="368"/>
      <c r="L51" s="298"/>
      <c r="M51" s="233"/>
      <c r="N51" s="331"/>
      <c r="R51" s="12"/>
      <c r="S51" s="12"/>
      <c r="T51" s="12"/>
    </row>
    <row r="52" spans="1:22" x14ac:dyDescent="0.35">
      <c r="A52" s="317"/>
      <c r="B52" s="308"/>
      <c r="C52" s="24" t="s">
        <v>372</v>
      </c>
      <c r="D52" s="24" t="s">
        <v>254</v>
      </c>
      <c r="E52" s="298"/>
      <c r="F52" s="298"/>
      <c r="G52" s="298"/>
      <c r="H52" s="298"/>
      <c r="I52" s="298"/>
      <c r="J52" s="298"/>
      <c r="K52" s="368"/>
      <c r="L52" s="298"/>
      <c r="M52" s="233"/>
      <c r="N52" s="331"/>
      <c r="R52" s="12"/>
      <c r="S52" s="12"/>
      <c r="T52" s="12"/>
    </row>
    <row r="53" spans="1:22" ht="15" thickBot="1" x14ac:dyDescent="0.4">
      <c r="A53" s="318"/>
      <c r="B53" s="309"/>
      <c r="C53" s="19" t="s">
        <v>373</v>
      </c>
      <c r="D53" s="24" t="s">
        <v>250</v>
      </c>
      <c r="E53" s="270"/>
      <c r="F53" s="270"/>
      <c r="G53" s="270"/>
      <c r="H53" s="270"/>
      <c r="I53" s="270"/>
      <c r="J53" s="270"/>
      <c r="K53" s="370"/>
      <c r="L53" s="270"/>
      <c r="M53" s="315"/>
      <c r="N53" s="332"/>
      <c r="R53" s="12"/>
      <c r="S53" s="12"/>
      <c r="T53" s="12"/>
    </row>
    <row r="54" spans="1:22" ht="29.25" customHeight="1" x14ac:dyDescent="0.35">
      <c r="A54" s="316" t="s">
        <v>374</v>
      </c>
      <c r="B54" s="307" t="s">
        <v>124</v>
      </c>
      <c r="C54" s="95" t="s">
        <v>375</v>
      </c>
      <c r="D54" s="86" t="s">
        <v>250</v>
      </c>
      <c r="E54" s="310" t="s">
        <v>432</v>
      </c>
      <c r="F54" s="310" t="s">
        <v>441</v>
      </c>
      <c r="G54" s="310" t="s">
        <v>519</v>
      </c>
      <c r="H54" s="310" t="s">
        <v>421</v>
      </c>
      <c r="I54" s="310" t="s">
        <v>436</v>
      </c>
      <c r="J54" s="310" t="s">
        <v>157</v>
      </c>
      <c r="K54" s="319" t="s">
        <v>987</v>
      </c>
      <c r="L54" s="310"/>
      <c r="M54" s="314"/>
      <c r="N54" s="330"/>
      <c r="R54" s="12" t="str">
        <f>IF(OR(J54='Drop downs'!$G$7,J54='Drop downs'!$G$5), B54&amp;": "&amp;K54&amp;CHAR(10),"")</f>
        <v/>
      </c>
      <c r="S54" s="12" t="str">
        <f>IF(J54='Drop downs'!$G$2,B54&amp;": "&amp;K54&amp;""," ")</f>
        <v xml:space="preserve"> </v>
      </c>
      <c r="T54" s="12" t="str">
        <f>IF(HO10_Housing_Shared_Facilities!E54='Drop downs'!$B$6,HO10_Housing_Shared_Facilities!B54&amp;": "&amp;HO10_Housing_Shared_Facilities!K54&amp;"","")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ht="14.5" customHeight="1" x14ac:dyDescent="0.35">
      <c r="A57" s="316" t="s">
        <v>378</v>
      </c>
      <c r="B57" s="307" t="s">
        <v>125</v>
      </c>
      <c r="C57" s="86" t="s">
        <v>379</v>
      </c>
      <c r="D57" s="86" t="s">
        <v>254</v>
      </c>
      <c r="E57" s="310" t="s">
        <v>432</v>
      </c>
      <c r="F57" s="310" t="s">
        <v>441</v>
      </c>
      <c r="G57" s="310" t="s">
        <v>519</v>
      </c>
      <c r="H57" s="310" t="s">
        <v>421</v>
      </c>
      <c r="I57" s="310" t="s">
        <v>436</v>
      </c>
      <c r="J57" s="310" t="s">
        <v>157</v>
      </c>
      <c r="K57" s="319" t="s">
        <v>988</v>
      </c>
      <c r="L57" s="310"/>
      <c r="M57" s="314"/>
      <c r="N57" s="330"/>
      <c r="R57" s="12" t="str">
        <f>IF(OR(J57='Drop downs'!$G$7,J57='Drop downs'!$G$5), B57&amp;": "&amp;K57&amp;CHAR(10),"")</f>
        <v/>
      </c>
      <c r="S57" s="12" t="str">
        <f>IF(J57='Drop downs'!$G$2,B57&amp;": "&amp;K57&amp;""," ")</f>
        <v xml:space="preserve"> </v>
      </c>
      <c r="T57" s="12" t="str">
        <f>IF(HO10_Housing_Shared_Facilities!E57='Drop downs'!$B$6,HO10_Housing_Shared_Facilities!B57&amp;": "&amp;HO10_Housing_Shared_Facilities!K57&amp;"","")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250</v>
      </c>
      <c r="E60" s="298"/>
      <c r="F60" s="298"/>
      <c r="G60" s="298"/>
      <c r="H60" s="298"/>
      <c r="I60" s="298"/>
      <c r="J60" s="298"/>
      <c r="K60" s="236"/>
      <c r="L60" s="298"/>
      <c r="M60" s="233"/>
      <c r="N60" s="331"/>
      <c r="R60" s="12"/>
      <c r="S60" s="12"/>
      <c r="T60" s="12"/>
    </row>
    <row r="61" spans="1:22" x14ac:dyDescent="0.35">
      <c r="A61" s="317"/>
      <c r="B61" s="308"/>
      <c r="C61" s="24" t="s">
        <v>383</v>
      </c>
      <c r="D61" s="24" t="s">
        <v>250</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24" t="s">
        <v>254</v>
      </c>
      <c r="E64" s="299"/>
      <c r="F64" s="299"/>
      <c r="G64" s="299"/>
      <c r="H64" s="299"/>
      <c r="I64" s="299"/>
      <c r="J64" s="299"/>
      <c r="K64" s="301"/>
      <c r="L64" s="270"/>
      <c r="M64" s="315"/>
      <c r="N64" s="332"/>
      <c r="R64" s="12"/>
      <c r="S64" s="12"/>
      <c r="T64" s="12"/>
    </row>
    <row r="65" spans="1:22" ht="14.5" customHeight="1" x14ac:dyDescent="0.35">
      <c r="A65" s="316" t="s">
        <v>387</v>
      </c>
      <c r="B65" s="307" t="s">
        <v>126</v>
      </c>
      <c r="C65" s="85" t="s">
        <v>388</v>
      </c>
      <c r="D65" s="86" t="s">
        <v>254</v>
      </c>
      <c r="E65" s="272" t="s">
        <v>101</v>
      </c>
      <c r="F65" s="272" t="s">
        <v>101</v>
      </c>
      <c r="G65" s="272" t="s">
        <v>101</v>
      </c>
      <c r="H65" s="272" t="s">
        <v>101</v>
      </c>
      <c r="I65" s="272" t="s">
        <v>101</v>
      </c>
      <c r="J65" s="272" t="s">
        <v>159</v>
      </c>
      <c r="K65" s="300" t="s">
        <v>435</v>
      </c>
      <c r="L65" s="310"/>
      <c r="M65" s="314"/>
      <c r="N65" s="330"/>
      <c r="R65" s="12" t="str">
        <f>IF(OR(J65='Drop downs'!$G$7,J65='Drop downs'!$G$5), B65&amp;": "&amp;K65&amp;CHAR(10),"")</f>
        <v/>
      </c>
      <c r="S65" s="12" t="str">
        <f>IF(J65='Drop downs'!$G$2,B65&amp;": "&amp;K65&amp;""," ")</f>
        <v xml:space="preserve"> </v>
      </c>
      <c r="T65" s="12" t="str">
        <f>IF(HO10_Housing_Shared_Facilities!E65='Drop downs'!$B$6,HO10_Housing_Shared_Facilities!B65&amp;": "&amp;HO10_Housing_Shared_Facilities!K65&amp;"","")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99"/>
      <c r="F71" s="299"/>
      <c r="G71" s="299"/>
      <c r="H71" s="299"/>
      <c r="I71" s="299"/>
      <c r="J71" s="299"/>
      <c r="K71" s="301"/>
      <c r="L71" s="270"/>
      <c r="M71" s="315"/>
      <c r="N71" s="332"/>
      <c r="R71" s="12"/>
      <c r="S71" s="12"/>
      <c r="T71" s="12"/>
    </row>
    <row r="72" spans="1:22" x14ac:dyDescent="0.35">
      <c r="A72" s="316" t="s">
        <v>395</v>
      </c>
      <c r="B72" s="307" t="s">
        <v>127</v>
      </c>
      <c r="C72" s="85" t="s">
        <v>396</v>
      </c>
      <c r="D72" s="86" t="s">
        <v>250</v>
      </c>
      <c r="E72" s="310" t="s">
        <v>418</v>
      </c>
      <c r="F72" s="310" t="s">
        <v>441</v>
      </c>
      <c r="G72" s="310" t="s">
        <v>424</v>
      </c>
      <c r="H72" s="310" t="s">
        <v>421</v>
      </c>
      <c r="I72" s="310" t="s">
        <v>436</v>
      </c>
      <c r="J72" s="310" t="s">
        <v>157</v>
      </c>
      <c r="K72" s="311" t="s">
        <v>989</v>
      </c>
      <c r="L72" s="310"/>
      <c r="M72" s="314"/>
      <c r="N72" s="330"/>
      <c r="R72" s="12" t="str">
        <f>IF(OR(J72='Drop downs'!$G$7,J72='Drop downs'!$G$5), B72&amp;": "&amp;K72&amp;CHAR(10),"")</f>
        <v/>
      </c>
      <c r="S72" s="12" t="str">
        <f>IF(J72='Drop downs'!$G$2,B72&amp;": "&amp;K72&amp;""," ")</f>
        <v xml:space="preserve"> </v>
      </c>
      <c r="T72" s="12" t="str">
        <f>IF(HO10_Housing_Shared_Facilities!E72='Drop downs'!$B$6,HO10_Housing_Shared_Facilities!B72&amp;": "&amp;HO10_Housing_Shared_Facilities!K72&amp;"","")</f>
        <v/>
      </c>
      <c r="U72" t="str">
        <f t="shared" si="0"/>
        <v/>
      </c>
      <c r="V72" t="str">
        <f>IF(N72&gt;0,B72&amp;":"&amp;N72&amp;"
","")</f>
        <v/>
      </c>
    </row>
    <row r="73" spans="1:22" x14ac:dyDescent="0.35">
      <c r="A73" s="317"/>
      <c r="B73" s="308"/>
      <c r="C73" s="83" t="s">
        <v>397</v>
      </c>
      <c r="D73" s="24" t="s">
        <v>250</v>
      </c>
      <c r="E73" s="298"/>
      <c r="F73" s="298"/>
      <c r="G73" s="298"/>
      <c r="H73" s="298"/>
      <c r="I73" s="298"/>
      <c r="J73" s="298"/>
      <c r="K73" s="312"/>
      <c r="L73" s="298"/>
      <c r="M73" s="233"/>
      <c r="N73" s="331"/>
      <c r="R73" s="12"/>
      <c r="S73" s="12"/>
      <c r="T73" s="12"/>
    </row>
    <row r="74" spans="1:22" x14ac:dyDescent="0.35">
      <c r="A74" s="317"/>
      <c r="B74" s="308"/>
      <c r="C74" s="83" t="s">
        <v>398</v>
      </c>
      <c r="D74" s="24" t="s">
        <v>254</v>
      </c>
      <c r="E74" s="298"/>
      <c r="F74" s="298"/>
      <c r="G74" s="298"/>
      <c r="H74" s="298"/>
      <c r="I74" s="298"/>
      <c r="J74" s="298"/>
      <c r="K74" s="312"/>
      <c r="L74" s="298"/>
      <c r="M74" s="233"/>
      <c r="N74" s="331"/>
      <c r="R74" s="12"/>
      <c r="S74" s="12"/>
      <c r="T74" s="12"/>
    </row>
    <row r="75" spans="1:22" x14ac:dyDescent="0.35">
      <c r="A75" s="317"/>
      <c r="B75" s="308"/>
      <c r="C75" s="83" t="s">
        <v>399</v>
      </c>
      <c r="D75" s="24" t="s">
        <v>254</v>
      </c>
      <c r="E75" s="298"/>
      <c r="F75" s="298"/>
      <c r="G75" s="298"/>
      <c r="H75" s="298"/>
      <c r="I75" s="298"/>
      <c r="J75" s="298"/>
      <c r="K75" s="312"/>
      <c r="L75" s="298"/>
      <c r="M75" s="233"/>
      <c r="N75" s="331"/>
      <c r="R75" s="12"/>
      <c r="S75" s="12"/>
      <c r="T75" s="12"/>
    </row>
    <row r="76" spans="1:22" ht="51" customHeight="1" thickBot="1" x14ac:dyDescent="0.4">
      <c r="A76" s="318"/>
      <c r="B76" s="308"/>
      <c r="C76" s="89" t="s">
        <v>400</v>
      </c>
      <c r="D76" s="24" t="s">
        <v>254</v>
      </c>
      <c r="E76" s="270"/>
      <c r="F76" s="270"/>
      <c r="G76" s="270"/>
      <c r="H76" s="270"/>
      <c r="I76" s="270"/>
      <c r="J76" s="270"/>
      <c r="K76" s="430"/>
      <c r="L76" s="270"/>
      <c r="M76" s="315"/>
      <c r="N76" s="332"/>
      <c r="R76" s="12"/>
      <c r="S76" s="12"/>
      <c r="T76" s="12"/>
    </row>
    <row r="77" spans="1:22" ht="14.5" customHeight="1" x14ac:dyDescent="0.35">
      <c r="A77" s="323" t="s">
        <v>401</v>
      </c>
      <c r="B77" s="307" t="s">
        <v>128</v>
      </c>
      <c r="C77" s="85" t="s">
        <v>402</v>
      </c>
      <c r="D77" s="79" t="s">
        <v>254</v>
      </c>
      <c r="E77" s="310" t="s">
        <v>101</v>
      </c>
      <c r="F77" s="310" t="s">
        <v>101</v>
      </c>
      <c r="G77" s="310" t="s">
        <v>101</v>
      </c>
      <c r="H77" s="310" t="s">
        <v>101</v>
      </c>
      <c r="I77" s="310" t="s">
        <v>101</v>
      </c>
      <c r="J77" s="310" t="s">
        <v>159</v>
      </c>
      <c r="K77" s="427" t="s">
        <v>435</v>
      </c>
      <c r="L77" s="310"/>
      <c r="M77" s="314"/>
      <c r="N77" s="330"/>
      <c r="R77" s="12" t="str">
        <f>IF(OR(J77='Drop downs'!$G$7,J77='Drop downs'!$G$5), B77&amp;": "&amp;K77&amp;CHAR(10),"")</f>
        <v/>
      </c>
      <c r="S77" s="12" t="str">
        <f>IF(J77='Drop downs'!$G$2,B77&amp;": "&amp;K77&amp;""," ")</f>
        <v xml:space="preserve"> </v>
      </c>
      <c r="T77" s="12" t="str">
        <f>IF(HO10_Housing_Shared_Facilities!E77='Drop downs'!$B$6,HO10_Housing_Shared_Facilities!B77&amp;": "&amp;HO10_Housing_Shared_Facilities!K77&amp;"","")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368"/>
      <c r="L78" s="298"/>
      <c r="M78" s="233"/>
      <c r="N78" s="331"/>
      <c r="R78" s="12"/>
      <c r="S78" s="12"/>
      <c r="T78" s="12"/>
    </row>
    <row r="79" spans="1:22" x14ac:dyDescent="0.35">
      <c r="A79" s="305"/>
      <c r="B79" s="308"/>
      <c r="C79" s="83" t="s">
        <v>404</v>
      </c>
      <c r="D79" s="3" t="s">
        <v>254</v>
      </c>
      <c r="E79" s="298"/>
      <c r="F79" s="298"/>
      <c r="G79" s="298"/>
      <c r="H79" s="298"/>
      <c r="I79" s="298"/>
      <c r="J79" s="298"/>
      <c r="K79" s="368"/>
      <c r="L79" s="298"/>
      <c r="M79" s="233"/>
      <c r="N79" s="331"/>
      <c r="R79" s="12"/>
      <c r="S79" s="12"/>
      <c r="T79" s="12"/>
    </row>
    <row r="80" spans="1:22" x14ac:dyDescent="0.35">
      <c r="A80" s="305"/>
      <c r="B80" s="308"/>
      <c r="C80" s="84" t="s">
        <v>405</v>
      </c>
      <c r="D80" s="3" t="s">
        <v>254</v>
      </c>
      <c r="E80" s="298"/>
      <c r="F80" s="298"/>
      <c r="G80" s="298"/>
      <c r="H80" s="298"/>
      <c r="I80" s="298"/>
      <c r="J80" s="298"/>
      <c r="K80" s="368"/>
      <c r="L80" s="298"/>
      <c r="M80" s="233"/>
      <c r="N80" s="331"/>
      <c r="R80" s="12"/>
      <c r="S80" s="12"/>
      <c r="T80" s="12"/>
    </row>
    <row r="81" spans="1:22" ht="29" x14ac:dyDescent="0.35">
      <c r="A81" s="305"/>
      <c r="B81" s="308"/>
      <c r="C81" s="84" t="s">
        <v>406</v>
      </c>
      <c r="D81" s="3" t="s">
        <v>254</v>
      </c>
      <c r="E81" s="298"/>
      <c r="F81" s="298"/>
      <c r="G81" s="298"/>
      <c r="H81" s="298"/>
      <c r="I81" s="298"/>
      <c r="J81" s="298"/>
      <c r="K81" s="368"/>
      <c r="L81" s="298"/>
      <c r="M81" s="233"/>
      <c r="N81" s="331"/>
      <c r="R81" s="12"/>
      <c r="S81" s="12"/>
      <c r="T81" s="12"/>
    </row>
    <row r="82" spans="1:22" ht="29" x14ac:dyDescent="0.35">
      <c r="A82" s="305"/>
      <c r="B82" s="308"/>
      <c r="C82" s="84" t="s">
        <v>407</v>
      </c>
      <c r="D82" s="3" t="s">
        <v>254</v>
      </c>
      <c r="E82" s="298"/>
      <c r="F82" s="298"/>
      <c r="G82" s="298"/>
      <c r="H82" s="298"/>
      <c r="I82" s="298"/>
      <c r="J82" s="298"/>
      <c r="K82" s="368"/>
      <c r="L82" s="298"/>
      <c r="M82" s="233"/>
      <c r="N82" s="331"/>
      <c r="R82" s="12"/>
      <c r="S82" s="12"/>
      <c r="T82" s="12"/>
    </row>
    <row r="83" spans="1:22" ht="15" thickBot="1" x14ac:dyDescent="0.4">
      <c r="A83" s="306"/>
      <c r="B83" s="309"/>
      <c r="C83" s="90" t="s">
        <v>408</v>
      </c>
      <c r="D83" s="80" t="s">
        <v>254</v>
      </c>
      <c r="E83" s="299"/>
      <c r="F83" s="299"/>
      <c r="G83" s="299"/>
      <c r="H83" s="299"/>
      <c r="I83" s="299"/>
      <c r="J83" s="299"/>
      <c r="K83" s="369"/>
      <c r="L83" s="299"/>
      <c r="M83" s="303"/>
      <c r="N83" s="333"/>
      <c r="R83" s="12"/>
      <c r="S83" s="12"/>
      <c r="T83" s="12"/>
    </row>
    <row r="84" spans="1:22" x14ac:dyDescent="0.35">
      <c r="A84" s="323" t="s">
        <v>409</v>
      </c>
      <c r="B84" s="307" t="s">
        <v>129</v>
      </c>
      <c r="C84" s="99" t="s">
        <v>410</v>
      </c>
      <c r="D84" s="79" t="s">
        <v>250</v>
      </c>
      <c r="E84" s="310" t="s">
        <v>418</v>
      </c>
      <c r="F84" s="310" t="s">
        <v>441</v>
      </c>
      <c r="G84" s="344" t="s">
        <v>424</v>
      </c>
      <c r="H84" s="310" t="s">
        <v>421</v>
      </c>
      <c r="I84" s="310" t="s">
        <v>436</v>
      </c>
      <c r="J84" s="310" t="s">
        <v>157</v>
      </c>
      <c r="K84" s="319" t="s">
        <v>990</v>
      </c>
      <c r="L84" s="310"/>
      <c r="M84" s="314"/>
      <c r="N84" s="330"/>
      <c r="R84" s="12" t="str">
        <f>IF(OR(J84='Drop downs'!$G$7,J84='Drop downs'!$G$5), B84&amp;": "&amp;K84&amp;CHAR(10),"")</f>
        <v/>
      </c>
      <c r="S84" s="12" t="str">
        <f>IF(J84='Drop downs'!$G$2,B84&amp;": "&amp;K84&amp;""," ")</f>
        <v xml:space="preserve"> </v>
      </c>
      <c r="T84" s="12" t="str">
        <f>IF(HO10_Housing_Shared_Facilities!E84='Drop downs'!$B$6,HO10_Housing_Shared_Facilities!B84&amp;": "&amp;HO10_Housing_Shared_Facilities!K84&amp;"","")</f>
        <v/>
      </c>
      <c r="U84" t="str">
        <f t="shared" si="1"/>
        <v/>
      </c>
      <c r="V84" t="str">
        <f>IF(N84&gt;0,B84&amp;":"&amp;N84&amp;"
","")</f>
        <v/>
      </c>
    </row>
    <row r="85" spans="1:22" x14ac:dyDescent="0.35">
      <c r="A85" s="305"/>
      <c r="B85" s="308"/>
      <c r="C85" s="84" t="s">
        <v>411</v>
      </c>
      <c r="D85" s="3" t="s">
        <v>254</v>
      </c>
      <c r="E85" s="298"/>
      <c r="F85" s="298"/>
      <c r="G85" s="271"/>
      <c r="H85" s="298"/>
      <c r="I85" s="298"/>
      <c r="J85" s="298"/>
      <c r="K85" s="236"/>
      <c r="L85" s="298"/>
      <c r="M85" s="233"/>
      <c r="N85" s="331"/>
      <c r="R85" s="12"/>
      <c r="S85" s="12"/>
      <c r="T85" s="12"/>
    </row>
    <row r="86" spans="1:22" x14ac:dyDescent="0.35">
      <c r="A86" s="305"/>
      <c r="B86" s="308"/>
      <c r="C86" s="84" t="s">
        <v>412</v>
      </c>
      <c r="D86" s="3" t="s">
        <v>254</v>
      </c>
      <c r="E86" s="298"/>
      <c r="F86" s="298"/>
      <c r="G86" s="271"/>
      <c r="H86" s="298"/>
      <c r="I86" s="298"/>
      <c r="J86" s="298"/>
      <c r="K86" s="236"/>
      <c r="L86" s="298"/>
      <c r="M86" s="233"/>
      <c r="N86" s="331"/>
      <c r="R86" s="12"/>
      <c r="S86" s="12"/>
      <c r="T86" s="12"/>
    </row>
    <row r="87" spans="1:22" ht="15" thickBot="1" x14ac:dyDescent="0.4">
      <c r="A87" s="306"/>
      <c r="B87" s="309"/>
      <c r="C87" s="87" t="s">
        <v>413</v>
      </c>
      <c r="D87" s="3" t="s">
        <v>254</v>
      </c>
      <c r="E87" s="299"/>
      <c r="F87" s="299"/>
      <c r="G87" s="345"/>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IIA5: The policy supports the achievement of objective IIA5 as the provision of HMO developments will contribute to the number of additional homes being delivered within the Borough. HMOs also provide an affordable rental housing option for young and low-income individuals/couples, who would usually be priced out of the market. The policy seeks to prevent the loss of HMO developments, unless necessary for wider development. Proposals for large purpose-built HMO  developments will be resisted however, as there is no indicated need for them within the Borough and they may subtract from identified housing needs (e.g.: family housing) which are difficult to replace. The location of HMO developments must be appropriately managed to ensure that they do not contribute to the potential loss of larger housing (defined as homes where the internal floor area exceeds 130m2) in areas that are characterised by family housing. Therefore, as long as LSPBSL schemes are developed, a potential significant positive effect is recorded.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BJ1K49LzPTviMdP4K6c9ByMj8NGsbWLifJMJ6roeJI3s8aqk0xd9sdnjUXBWTi4DQvb/nxMa7S9j1h+L7HpGKA==" saltValue="mJI8L94tSnjsfOt8AibFE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I84:I87"/>
    <mergeCell ref="J84:J87"/>
    <mergeCell ref="K84:K87"/>
    <mergeCell ref="L84:L87"/>
    <mergeCell ref="M84:M87"/>
    <mergeCell ref="A84:A87"/>
    <mergeCell ref="B84:B87"/>
    <mergeCell ref="E84:E87"/>
    <mergeCell ref="F84:F87"/>
    <mergeCell ref="G84:G87"/>
    <mergeCell ref="H84:H87"/>
    <mergeCell ref="A94:N94"/>
    <mergeCell ref="A95:N95"/>
    <mergeCell ref="N18:N19"/>
    <mergeCell ref="N20:N27"/>
    <mergeCell ref="N28:N35"/>
    <mergeCell ref="N36:N41"/>
    <mergeCell ref="N42:N46"/>
    <mergeCell ref="N47:N48"/>
    <mergeCell ref="N49:N53"/>
    <mergeCell ref="N54:N56"/>
    <mergeCell ref="N57:N64"/>
    <mergeCell ref="A96:N96"/>
    <mergeCell ref="H77:H83"/>
    <mergeCell ref="I77:I83"/>
    <mergeCell ref="J77:J83"/>
    <mergeCell ref="K77:K83"/>
    <mergeCell ref="L77:L83"/>
    <mergeCell ref="M77:M83"/>
    <mergeCell ref="I72:I76"/>
    <mergeCell ref="J72:J76"/>
    <mergeCell ref="K72:K76"/>
    <mergeCell ref="L72:L76"/>
    <mergeCell ref="M72:M76"/>
    <mergeCell ref="H72:H76"/>
    <mergeCell ref="A77:A83"/>
    <mergeCell ref="B77:B83"/>
    <mergeCell ref="E77:E83"/>
    <mergeCell ref="F77:F83"/>
    <mergeCell ref="G77:G83"/>
    <mergeCell ref="A72:A76"/>
    <mergeCell ref="B72:B76"/>
    <mergeCell ref="E72:E76"/>
    <mergeCell ref="F72:F76"/>
    <mergeCell ref="G72:G76"/>
    <mergeCell ref="H65:H71"/>
    <mergeCell ref="I65:I71"/>
    <mergeCell ref="J65:J71"/>
    <mergeCell ref="K65:K71"/>
    <mergeCell ref="L65:L71"/>
    <mergeCell ref="M65:M71"/>
    <mergeCell ref="I57:I64"/>
    <mergeCell ref="J57:J64"/>
    <mergeCell ref="K57:K64"/>
    <mergeCell ref="L57:L64"/>
    <mergeCell ref="M57:M64"/>
    <mergeCell ref="H57:H64"/>
    <mergeCell ref="A65:A71"/>
    <mergeCell ref="B65:B71"/>
    <mergeCell ref="E65:E71"/>
    <mergeCell ref="F65:F71"/>
    <mergeCell ref="G65:G71"/>
    <mergeCell ref="A57:A64"/>
    <mergeCell ref="B57:B64"/>
    <mergeCell ref="E57:E64"/>
    <mergeCell ref="F57:F64"/>
    <mergeCell ref="G57:G64"/>
    <mergeCell ref="H54:H56"/>
    <mergeCell ref="I54:I56"/>
    <mergeCell ref="J54:J56"/>
    <mergeCell ref="K54:K56"/>
    <mergeCell ref="L54:L56"/>
    <mergeCell ref="M54:M56"/>
    <mergeCell ref="I49:I53"/>
    <mergeCell ref="J49:J53"/>
    <mergeCell ref="K49:K53"/>
    <mergeCell ref="L49:L53"/>
    <mergeCell ref="M49:M53"/>
    <mergeCell ref="H49:H53"/>
    <mergeCell ref="A54:A56"/>
    <mergeCell ref="B54:B56"/>
    <mergeCell ref="E54:E56"/>
    <mergeCell ref="F54:F56"/>
    <mergeCell ref="G54:G56"/>
    <mergeCell ref="A49:A53"/>
    <mergeCell ref="B49:B53"/>
    <mergeCell ref="E49:E53"/>
    <mergeCell ref="F49:F53"/>
    <mergeCell ref="G49:G53"/>
    <mergeCell ref="H47:H48"/>
    <mergeCell ref="I47:I48"/>
    <mergeCell ref="J47:J48"/>
    <mergeCell ref="K47:K48"/>
    <mergeCell ref="L47:L48"/>
    <mergeCell ref="M47:M48"/>
    <mergeCell ref="I42:I46"/>
    <mergeCell ref="J42:J46"/>
    <mergeCell ref="K42:K46"/>
    <mergeCell ref="L42:L46"/>
    <mergeCell ref="M42:M46"/>
    <mergeCell ref="H42:H46"/>
    <mergeCell ref="A47:A48"/>
    <mergeCell ref="B47:B48"/>
    <mergeCell ref="E47:E48"/>
    <mergeCell ref="F47:F48"/>
    <mergeCell ref="G47:G48"/>
    <mergeCell ref="A42:A46"/>
    <mergeCell ref="B42:B46"/>
    <mergeCell ref="E42:E46"/>
    <mergeCell ref="F42:F46"/>
    <mergeCell ref="G42:G46"/>
    <mergeCell ref="H36:H41"/>
    <mergeCell ref="I36:I41"/>
    <mergeCell ref="J36:J41"/>
    <mergeCell ref="K36:K41"/>
    <mergeCell ref="L36:L41"/>
    <mergeCell ref="M36:M41"/>
    <mergeCell ref="I28:I35"/>
    <mergeCell ref="J28:J35"/>
    <mergeCell ref="K28:K35"/>
    <mergeCell ref="L28:L35"/>
    <mergeCell ref="M28:M35"/>
    <mergeCell ref="H28:H35"/>
    <mergeCell ref="A36:A41"/>
    <mergeCell ref="B36:B41"/>
    <mergeCell ref="E36:E41"/>
    <mergeCell ref="F36:F41"/>
    <mergeCell ref="G36:G41"/>
    <mergeCell ref="A28:A35"/>
    <mergeCell ref="B28:B35"/>
    <mergeCell ref="E28:E35"/>
    <mergeCell ref="F28:F35"/>
    <mergeCell ref="G28:G35"/>
    <mergeCell ref="H20:H27"/>
    <mergeCell ref="I20:I27"/>
    <mergeCell ref="J20:J27"/>
    <mergeCell ref="K20:K27"/>
    <mergeCell ref="L20:L27"/>
    <mergeCell ref="M20:M27"/>
    <mergeCell ref="I18:I19"/>
    <mergeCell ref="J18:J19"/>
    <mergeCell ref="K18:K19"/>
    <mergeCell ref="L18:L19"/>
    <mergeCell ref="M18:M19"/>
    <mergeCell ref="H18:H19"/>
    <mergeCell ref="A20:A27"/>
    <mergeCell ref="B20:B27"/>
    <mergeCell ref="E20:E27"/>
    <mergeCell ref="F20:F27"/>
    <mergeCell ref="G20:G27"/>
    <mergeCell ref="A18:A19"/>
    <mergeCell ref="B18:B19"/>
    <mergeCell ref="E18:E19"/>
    <mergeCell ref="F18:F19"/>
    <mergeCell ref="G18:G19"/>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2410" priority="32">
      <formula>$D50="No"</formula>
    </cfRule>
  </conditionalFormatting>
  <conditionalFormatting sqref="C8:D87">
    <cfRule type="expression" dxfId="2409" priority="31">
      <formula>$D8="No"</formula>
    </cfRule>
  </conditionalFormatting>
  <conditionalFormatting sqref="J8 J28 J72 J84">
    <cfRule type="cellIs" dxfId="2408" priority="93" operator="equal">
      <formula>"Uncertain"</formula>
    </cfRule>
    <cfRule type="cellIs" dxfId="2407" priority="92" operator="equal">
      <formula>"Minor Negative"</formula>
    </cfRule>
    <cfRule type="cellIs" dxfId="2406" priority="91" operator="equal">
      <formula>"Significant Negative"</formula>
    </cfRule>
    <cfRule type="cellIs" dxfId="2405" priority="96" operator="equal">
      <formula>"Significant Positive"</formula>
    </cfRule>
    <cfRule type="cellIs" dxfId="2404" priority="94" operator="equal">
      <formula>"Neutral"</formula>
    </cfRule>
    <cfRule type="cellIs" dxfId="2403" priority="95" operator="equal">
      <formula>"Minor Positive"</formula>
    </cfRule>
  </conditionalFormatting>
  <conditionalFormatting sqref="J18">
    <cfRule type="cellIs" dxfId="2402" priority="1" operator="equal">
      <formula>"Significant Negative"</formula>
    </cfRule>
    <cfRule type="cellIs" dxfId="2401" priority="2" operator="equal">
      <formula>"Minor Negative"</formula>
    </cfRule>
    <cfRule type="cellIs" dxfId="2400" priority="3" operator="equal">
      <formula>"Uncertain"</formula>
    </cfRule>
    <cfRule type="cellIs" dxfId="2399" priority="4" operator="equal">
      <formula>"Neutral"</formula>
    </cfRule>
    <cfRule type="cellIs" dxfId="2398" priority="5" operator="equal">
      <formula>"Minor Positive"</formula>
    </cfRule>
    <cfRule type="cellIs" dxfId="2397" priority="6" operator="equal">
      <formula>"Significant Positive"</formula>
    </cfRule>
  </conditionalFormatting>
  <conditionalFormatting sqref="J20">
    <cfRule type="cellIs" dxfId="2396" priority="88" operator="equal">
      <formula>"Neutral"</formula>
    </cfRule>
    <cfRule type="cellIs" dxfId="2395" priority="90" operator="equal">
      <formula>"Significant Positive"</formula>
    </cfRule>
    <cfRule type="cellIs" dxfId="2394" priority="89" operator="equal">
      <formula>"Minor Positive"</formula>
    </cfRule>
    <cfRule type="cellIs" dxfId="2393" priority="87" operator="equal">
      <formula>"Uncertain"</formula>
    </cfRule>
    <cfRule type="cellIs" dxfId="2392" priority="86" operator="equal">
      <formula>"Minor Negative"</formula>
    </cfRule>
    <cfRule type="cellIs" dxfId="2391" priority="85" operator="equal">
      <formula>"Significant Negative"</formula>
    </cfRule>
  </conditionalFormatting>
  <conditionalFormatting sqref="J36">
    <cfRule type="cellIs" dxfId="2390" priority="84" operator="equal">
      <formula>"Significant Positive"</formula>
    </cfRule>
    <cfRule type="cellIs" dxfId="2389" priority="83" operator="equal">
      <formula>"Minor Positive"</formula>
    </cfRule>
    <cfRule type="cellIs" dxfId="2388" priority="82" operator="equal">
      <formula>"Neutral"</formula>
    </cfRule>
    <cfRule type="cellIs" dxfId="2387" priority="81" operator="equal">
      <formula>"Uncertain"</formula>
    </cfRule>
    <cfRule type="cellIs" dxfId="2386" priority="79" operator="equal">
      <formula>"Significant Negative"</formula>
    </cfRule>
    <cfRule type="cellIs" dxfId="2385" priority="80" operator="equal">
      <formula>"Minor Negative"</formula>
    </cfRule>
  </conditionalFormatting>
  <conditionalFormatting sqref="J42">
    <cfRule type="cellIs" dxfId="2384" priority="54" operator="equal">
      <formula>"Uncertain"</formula>
    </cfRule>
    <cfRule type="cellIs" dxfId="2383" priority="53" operator="equal">
      <formula>"Minor Negative"</formula>
    </cfRule>
    <cfRule type="cellIs" dxfId="2382" priority="52" operator="equal">
      <formula>"Significant Negative"</formula>
    </cfRule>
    <cfRule type="cellIs" dxfId="2381" priority="56" operator="equal">
      <formula>"Minor Positive"</formula>
    </cfRule>
    <cfRule type="cellIs" dxfId="2380" priority="57" operator="equal">
      <formula>"Significant Positive"</formula>
    </cfRule>
    <cfRule type="cellIs" dxfId="2379" priority="55" operator="equal">
      <formula>"Neutral"</formula>
    </cfRule>
  </conditionalFormatting>
  <conditionalFormatting sqref="J47">
    <cfRule type="cellIs" dxfId="2378" priority="11" operator="equal">
      <formula>"Minor Positive"</formula>
    </cfRule>
    <cfRule type="cellIs" dxfId="2377" priority="12" operator="equal">
      <formula>"Significant Positive"</formula>
    </cfRule>
    <cfRule type="cellIs" dxfId="2376" priority="9" operator="equal">
      <formula>"Uncertain"</formula>
    </cfRule>
    <cfRule type="cellIs" dxfId="2375" priority="7" operator="equal">
      <formula>"Significant Negative"</formula>
    </cfRule>
    <cfRule type="cellIs" dxfId="2374" priority="8" operator="equal">
      <formula>"Minor Negative"</formula>
    </cfRule>
    <cfRule type="cellIs" dxfId="2373" priority="10" operator="equal">
      <formula>"Neutral"</formula>
    </cfRule>
  </conditionalFormatting>
  <conditionalFormatting sqref="J49">
    <cfRule type="cellIs" dxfId="2372" priority="18" operator="equal">
      <formula>"Significant Positive"</formula>
    </cfRule>
    <cfRule type="cellIs" dxfId="2371" priority="17" operator="equal">
      <formula>"Minor Positive"</formula>
    </cfRule>
    <cfRule type="cellIs" dxfId="2370" priority="16" operator="equal">
      <formula>"Neutral"</formula>
    </cfRule>
    <cfRule type="cellIs" dxfId="2369" priority="15" operator="equal">
      <formula>"Uncertain"</formula>
    </cfRule>
    <cfRule type="cellIs" dxfId="2368" priority="14" operator="equal">
      <formula>"Minor Negative"</formula>
    </cfRule>
    <cfRule type="cellIs" dxfId="2367" priority="13" operator="equal">
      <formula>"Significant Negative"</formula>
    </cfRule>
  </conditionalFormatting>
  <conditionalFormatting sqref="J54">
    <cfRule type="cellIs" dxfId="2366" priority="70" operator="equal">
      <formula>"Significant Negative"</formula>
    </cfRule>
    <cfRule type="cellIs" dxfId="2365" priority="71" operator="equal">
      <formula>"Minor Negative"</formula>
    </cfRule>
    <cfRule type="cellIs" dxfId="2364" priority="72" operator="equal">
      <formula>"Uncertain"</formula>
    </cfRule>
    <cfRule type="cellIs" dxfId="2363" priority="73" operator="equal">
      <formula>"Neutral"</formula>
    </cfRule>
    <cfRule type="cellIs" dxfId="2362" priority="74" operator="equal">
      <formula>"Minor Positive"</formula>
    </cfRule>
    <cfRule type="cellIs" dxfId="2361" priority="75" operator="equal">
      <formula>"Significant Positive"</formula>
    </cfRule>
  </conditionalFormatting>
  <conditionalFormatting sqref="J57">
    <cfRule type="cellIs" dxfId="2360" priority="47" operator="equal">
      <formula>"Minor Negative"</formula>
    </cfRule>
    <cfRule type="cellIs" dxfId="2359" priority="46" operator="equal">
      <formula>"Significant Negative"</formula>
    </cfRule>
    <cfRule type="cellIs" dxfId="2358" priority="48" operator="equal">
      <formula>"Uncertain"</formula>
    </cfRule>
    <cfRule type="cellIs" dxfId="2357" priority="49" operator="equal">
      <formula>"Neutral"</formula>
    </cfRule>
    <cfRule type="cellIs" dxfId="2356" priority="50" operator="equal">
      <formula>"Minor Positive"</formula>
    </cfRule>
    <cfRule type="cellIs" dxfId="2355" priority="51" operator="equal">
      <formula>"Significant Positive"</formula>
    </cfRule>
  </conditionalFormatting>
  <conditionalFormatting sqref="J65">
    <cfRule type="cellIs" dxfId="2354" priority="24" operator="equal">
      <formula>"Significant Positive"</formula>
    </cfRule>
    <cfRule type="cellIs" dxfId="2353" priority="23" operator="equal">
      <formula>"Minor Positive"</formula>
    </cfRule>
    <cfRule type="cellIs" dxfId="2352" priority="22" operator="equal">
      <formula>"Neutral"</formula>
    </cfRule>
    <cfRule type="cellIs" dxfId="2351" priority="21" operator="equal">
      <formula>"Uncertain"</formula>
    </cfRule>
    <cfRule type="cellIs" dxfId="2350" priority="20" operator="equal">
      <formula>"Minor Negative"</formula>
    </cfRule>
    <cfRule type="cellIs" dxfId="2349" priority="19" operator="equal">
      <formula>"Significant Negative"</formula>
    </cfRule>
  </conditionalFormatting>
  <conditionalFormatting sqref="J77">
    <cfRule type="cellIs" dxfId="2348" priority="30" operator="equal">
      <formula>"Significant Positive"</formula>
    </cfRule>
    <cfRule type="cellIs" dxfId="2347" priority="29" operator="equal">
      <formula>"Minor Positive"</formula>
    </cfRule>
    <cfRule type="cellIs" dxfId="2346" priority="27" operator="equal">
      <formula>"Uncertain"</formula>
    </cfRule>
    <cfRule type="cellIs" dxfId="2345" priority="28" operator="equal">
      <formula>"Neutral"</formula>
    </cfRule>
    <cfRule type="cellIs" dxfId="2344" priority="26" operator="equal">
      <formula>"Minor Negative"</formula>
    </cfRule>
    <cfRule type="cellIs" dxfId="2343" priority="25" operator="equal">
      <formula>"Significant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D989951E-F81C-4D2C-BC53-B48CEAD6954D}">
          <x14:formula1>
            <xm:f>'Drop downs'!$G$2:$G$7</xm:f>
          </x14:formula1>
          <xm:sqref>J8 J49 J20 J28 J36 J72 J84 J57 J77 J42 J54 J65 J47 J18</xm:sqref>
        </x14:dataValidation>
        <x14:dataValidation type="list" allowBlank="1" showInputMessage="1" showErrorMessage="1" xr:uid="{E491AA1E-5AD8-4221-9B30-E59DC9226464}">
          <x14:formula1>
            <xm:f>'Drop downs'!$F$2:$F$6</xm:f>
          </x14:formula1>
          <xm:sqref>I8 I49 I20 I28 I36 I72 I84 I57 I77 I42 I54 I65 I47 I18</xm:sqref>
        </x14:dataValidation>
        <x14:dataValidation type="list" allowBlank="1" showInputMessage="1" showErrorMessage="1" xr:uid="{1EF3B11A-4A45-463A-B265-A0743E15C27C}">
          <x14:formula1>
            <xm:f>'Drop downs'!$E$2:$E$6</xm:f>
          </x14:formula1>
          <xm:sqref>H8 H49 H20 H28 H36 H72 H84 H57 H77 H42 H54 H65 H47 H18</xm:sqref>
        </x14:dataValidation>
        <x14:dataValidation type="list" allowBlank="1" showInputMessage="1" showErrorMessage="1" xr:uid="{D446E1E2-D97A-44F8-88C6-7A9E1F1048E1}">
          <x14:formula1>
            <xm:f>'Drop downs'!$D$2:$D$7</xm:f>
          </x14:formula1>
          <xm:sqref>G8 G49 G20 G28 G36 G72 G84 G57 G77 G42 G54 G65 G47 G18</xm:sqref>
        </x14:dataValidation>
        <x14:dataValidation type="list" allowBlank="1" showInputMessage="1" showErrorMessage="1" xr:uid="{A48543B4-E195-4639-B352-0108CEEA1A5A}">
          <x14:formula1>
            <xm:f>'Drop downs'!$C$2:$C$5</xm:f>
          </x14:formula1>
          <xm:sqref>F8 F49 F20 F28 F36 F72 F84 F57 F77 F42 F54 F65 F47 F18</xm:sqref>
        </x14:dataValidation>
        <x14:dataValidation type="list" allowBlank="1" showInputMessage="1" showErrorMessage="1" xr:uid="{E5136EEB-5FB0-4F1F-8B5A-7CC59C7DC9A6}">
          <x14:formula1>
            <xm:f>'Drop downs'!$B$2:$B$4</xm:f>
          </x14:formula1>
          <xm:sqref>E8 E49 E20 E28 E36 E72 E84 E57 E77 E42 E54 E65 E47 E18</xm:sqref>
        </x14:dataValidation>
        <x14:dataValidation type="list" allowBlank="1" showInputMessage="1" showErrorMessage="1" xr:uid="{A0FC4480-5AE1-4115-9A9E-593DCE09BFFA}">
          <x14:formula1>
            <xm:f>'Drop downs'!$J$2:$J$3</xm:f>
          </x14:formula1>
          <xm:sqref>L8 L18 L20 L28 L36 L42 L84 L54 L57 L65 L72 L77 L47 L49</xm:sqref>
        </x14:dataValidation>
        <x14:dataValidation type="list" allowBlank="1" showInputMessage="1" showErrorMessage="1" xr:uid="{414E4B17-0D27-4625-8683-B9F6992CB726}">
          <x14:formula1>
            <xm:f>'Drop downs'!$A$2:$A$3</xm:f>
          </x14:formula1>
          <xm:sqref>D8:D87</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ECBF5-9701-482D-9139-8BDC2E74E72D}">
  <sheetPr codeName="Sheet110">
    <tabColor rgb="FF7030A0"/>
  </sheetPr>
  <dimension ref="A1:V98"/>
  <sheetViews>
    <sheetView topLeftCell="A48" zoomScale="60" zoomScaleNormal="60" workbookViewId="0">
      <selection activeCell="M57" sqref="M57:M64"/>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991</v>
      </c>
      <c r="D1" s="263"/>
      <c r="E1" s="263"/>
      <c r="F1" s="264"/>
      <c r="G1" s="16"/>
      <c r="I1" s="7"/>
      <c r="J1" s="7"/>
      <c r="K1" s="7"/>
    </row>
    <row r="2" spans="1:22" x14ac:dyDescent="0.35">
      <c r="A2" s="74" t="s">
        <v>29</v>
      </c>
      <c r="B2" s="9"/>
      <c r="C2" s="263" t="s">
        <v>940</v>
      </c>
      <c r="D2" s="263"/>
      <c r="E2" s="263"/>
      <c r="F2" s="264"/>
      <c r="I2" s="8"/>
      <c r="J2" s="8"/>
      <c r="K2" s="8"/>
    </row>
    <row r="3" spans="1:22" x14ac:dyDescent="0.35">
      <c r="A3" s="75" t="s">
        <v>30</v>
      </c>
      <c r="B3" s="4"/>
      <c r="C3" s="263" t="s">
        <v>992</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428" t="s">
        <v>101</v>
      </c>
      <c r="J8" s="310" t="s">
        <v>159</v>
      </c>
      <c r="K8" s="319" t="s">
        <v>570</v>
      </c>
      <c r="L8" s="310"/>
      <c r="M8" s="314"/>
      <c r="N8" s="330"/>
      <c r="R8" s="12" t="str">
        <f>IF(OR(J8='Drop downs'!$G$7,J8='Drop downs'!$G$5), B8&amp;": "&amp;K8&amp;CHAR(10),"")</f>
        <v/>
      </c>
      <c r="S8" s="12" t="str">
        <f>IF(J8='Drop downs'!$G$2,B8&amp;": "&amp;K8&amp;""," ")</f>
        <v xml:space="preserve"> </v>
      </c>
      <c r="T8" s="12" t="str">
        <f>IF(HO10_ALT_1!E8='Drop downs'!$B$6,HO10_ALT_1!B8&amp;": "&amp;HO10_ALT_1!K8&amp;"","")</f>
        <v/>
      </c>
      <c r="U8" t="str">
        <f>IF(M8&gt;0,B8&amp;":"&amp;M8&amp;"
","")</f>
        <v/>
      </c>
      <c r="V8" t="str">
        <f>IF(N8&gt;0,B8&amp;":"&amp;N8&amp;"
","")</f>
        <v/>
      </c>
    </row>
    <row r="9" spans="1:22" x14ac:dyDescent="0.35">
      <c r="A9" s="317"/>
      <c r="B9" s="328"/>
      <c r="C9" s="24" t="s">
        <v>322</v>
      </c>
      <c r="D9" s="24" t="s">
        <v>254</v>
      </c>
      <c r="E9" s="326"/>
      <c r="F9" s="326"/>
      <c r="G9" s="326"/>
      <c r="H9" s="326"/>
      <c r="I9" s="259"/>
      <c r="J9" s="298"/>
      <c r="K9" s="236"/>
      <c r="L9" s="298"/>
      <c r="M9" s="233"/>
      <c r="N9" s="331"/>
      <c r="R9" s="12"/>
      <c r="S9" s="12"/>
      <c r="T9" s="12"/>
    </row>
    <row r="10" spans="1:22" x14ac:dyDescent="0.35">
      <c r="A10" s="317"/>
      <c r="B10" s="328"/>
      <c r="C10" s="24" t="s">
        <v>323</v>
      </c>
      <c r="D10" s="24" t="s">
        <v>254</v>
      </c>
      <c r="E10" s="326"/>
      <c r="F10" s="326"/>
      <c r="G10" s="326"/>
      <c r="H10" s="326"/>
      <c r="I10" s="259"/>
      <c r="J10" s="298"/>
      <c r="K10" s="236"/>
      <c r="L10" s="298"/>
      <c r="M10" s="233"/>
      <c r="N10" s="331"/>
      <c r="R10" s="12"/>
      <c r="S10" s="12"/>
      <c r="T10" s="12"/>
    </row>
    <row r="11" spans="1:22" x14ac:dyDescent="0.35">
      <c r="A11" s="317"/>
      <c r="B11" s="328"/>
      <c r="C11" s="24" t="s">
        <v>324</v>
      </c>
      <c r="D11" s="24" t="s">
        <v>254</v>
      </c>
      <c r="E11" s="326"/>
      <c r="F11" s="326"/>
      <c r="G11" s="326"/>
      <c r="H11" s="326"/>
      <c r="I11" s="259"/>
      <c r="J11" s="298"/>
      <c r="K11" s="236"/>
      <c r="L11" s="298"/>
      <c r="M11" s="233"/>
      <c r="N11" s="331"/>
      <c r="R11" s="12"/>
      <c r="S11" s="12"/>
      <c r="T11" s="12"/>
    </row>
    <row r="12" spans="1:22" ht="14.5" customHeight="1" x14ac:dyDescent="0.35">
      <c r="A12" s="317"/>
      <c r="B12" s="328"/>
      <c r="C12" s="24" t="s">
        <v>325</v>
      </c>
      <c r="D12" s="24" t="s">
        <v>254</v>
      </c>
      <c r="E12" s="326"/>
      <c r="F12" s="326"/>
      <c r="G12" s="326"/>
      <c r="H12" s="326"/>
      <c r="I12" s="259"/>
      <c r="J12" s="298"/>
      <c r="K12" s="236"/>
      <c r="L12" s="298"/>
      <c r="M12" s="233"/>
      <c r="N12" s="331"/>
      <c r="R12" s="12"/>
      <c r="S12" s="12"/>
      <c r="T12" s="12"/>
    </row>
    <row r="13" spans="1:22" x14ac:dyDescent="0.35">
      <c r="A13" s="317"/>
      <c r="B13" s="328"/>
      <c r="C13" s="24" t="s">
        <v>326</v>
      </c>
      <c r="D13" s="24" t="s">
        <v>254</v>
      </c>
      <c r="E13" s="326"/>
      <c r="F13" s="326"/>
      <c r="G13" s="326"/>
      <c r="H13" s="326"/>
      <c r="I13" s="259"/>
      <c r="J13" s="298"/>
      <c r="K13" s="236"/>
      <c r="L13" s="298"/>
      <c r="M13" s="233"/>
      <c r="N13" s="331"/>
      <c r="R13" s="12"/>
      <c r="S13" s="12"/>
      <c r="T13" s="12"/>
    </row>
    <row r="14" spans="1:22" ht="29.15" customHeight="1" x14ac:dyDescent="0.35">
      <c r="A14" s="317"/>
      <c r="B14" s="328"/>
      <c r="C14" s="24" t="s">
        <v>327</v>
      </c>
      <c r="D14" s="24" t="s">
        <v>254</v>
      </c>
      <c r="E14" s="326"/>
      <c r="F14" s="326"/>
      <c r="G14" s="326"/>
      <c r="H14" s="326"/>
      <c r="I14" s="259"/>
      <c r="J14" s="298"/>
      <c r="K14" s="236"/>
      <c r="L14" s="298"/>
      <c r="M14" s="233"/>
      <c r="N14" s="331"/>
      <c r="R14" s="12"/>
      <c r="S14" s="12"/>
      <c r="T14" s="12"/>
    </row>
    <row r="15" spans="1:22" x14ac:dyDescent="0.35">
      <c r="A15" s="317"/>
      <c r="B15" s="328"/>
      <c r="C15" s="24" t="s">
        <v>328</v>
      </c>
      <c r="D15" s="24" t="s">
        <v>254</v>
      </c>
      <c r="E15" s="326"/>
      <c r="F15" s="326"/>
      <c r="G15" s="326"/>
      <c r="H15" s="326"/>
      <c r="I15" s="259"/>
      <c r="J15" s="298"/>
      <c r="K15" s="236"/>
      <c r="L15" s="298"/>
      <c r="M15" s="233"/>
      <c r="N15" s="331"/>
      <c r="R15" s="12"/>
      <c r="S15" s="12"/>
      <c r="T15" s="12"/>
    </row>
    <row r="16" spans="1:22" ht="29" x14ac:dyDescent="0.35">
      <c r="A16" s="317"/>
      <c r="B16" s="328"/>
      <c r="C16" s="24" t="s">
        <v>329</v>
      </c>
      <c r="D16" s="24" t="s">
        <v>254</v>
      </c>
      <c r="E16" s="326"/>
      <c r="F16" s="326"/>
      <c r="G16" s="326"/>
      <c r="H16" s="326"/>
      <c r="I16" s="259"/>
      <c r="J16" s="298"/>
      <c r="K16" s="236"/>
      <c r="L16" s="298"/>
      <c r="M16" s="233"/>
      <c r="N16" s="331"/>
      <c r="R16" s="12"/>
      <c r="S16" s="12"/>
      <c r="T16" s="12"/>
    </row>
    <row r="17" spans="1:22" ht="15" thickBot="1" x14ac:dyDescent="0.4">
      <c r="A17" s="318"/>
      <c r="B17" s="267"/>
      <c r="C17" s="19" t="s">
        <v>330</v>
      </c>
      <c r="D17" s="24" t="s">
        <v>254</v>
      </c>
      <c r="E17" s="258"/>
      <c r="F17" s="258"/>
      <c r="G17" s="258"/>
      <c r="H17" s="258"/>
      <c r="I17" s="429"/>
      <c r="J17" s="270"/>
      <c r="K17" s="320"/>
      <c r="L17" s="270"/>
      <c r="M17" s="315"/>
      <c r="N17" s="332"/>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570</v>
      </c>
      <c r="L18" s="310"/>
      <c r="M18" s="314"/>
      <c r="N18" s="330"/>
      <c r="R18" s="12" t="str">
        <f>IF(OR(J18='Drop downs'!$G$7,J18='Drop downs'!$G$5), B18&amp;": "&amp;K18&amp;CHAR(10),"")</f>
        <v/>
      </c>
      <c r="S18" s="12" t="str">
        <f>IF(J18='Drop downs'!$G$2,B18&amp;": "&amp;K18&amp;""," ")</f>
        <v xml:space="preserve"> </v>
      </c>
      <c r="T18" s="12" t="str">
        <f>IF(HO10_ALT_1!E18='Drop downs'!$B$6,HO10_ALT_1!B18&amp;": "&amp;HO10_ALT_1!K18&amp;"","")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254</v>
      </c>
      <c r="E20" s="310" t="s">
        <v>418</v>
      </c>
      <c r="F20" s="310" t="s">
        <v>441</v>
      </c>
      <c r="G20" s="310" t="s">
        <v>424</v>
      </c>
      <c r="H20" s="310" t="s">
        <v>421</v>
      </c>
      <c r="I20" s="310" t="s">
        <v>422</v>
      </c>
      <c r="J20" s="310" t="s">
        <v>157</v>
      </c>
      <c r="K20" s="319" t="s">
        <v>993</v>
      </c>
      <c r="L20" s="310"/>
      <c r="M20" s="314"/>
      <c r="N20" s="330"/>
      <c r="R20" s="12" t="str">
        <f>IF(OR(J20='Drop downs'!$G$7,J20='Drop downs'!$G$5), B20&amp;": "&amp;K20&amp;CHAR(10),"")</f>
        <v/>
      </c>
      <c r="S20" s="12" t="str">
        <f>IF(J20='Drop downs'!$G$2,B20&amp;": "&amp;K20&amp;""," ")</f>
        <v xml:space="preserve"> </v>
      </c>
      <c r="T20" s="12" t="str">
        <f>IF(HO10_ALT_1!E20='Drop downs'!$B$6,HO10_ALT_1!B20&amp;": "&amp;HO10_ALT_1!K20&amp;"","")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254</v>
      </c>
      <c r="E26" s="298"/>
      <c r="F26" s="298"/>
      <c r="G26" s="298"/>
      <c r="H26" s="298"/>
      <c r="I26" s="298"/>
      <c r="J26" s="298"/>
      <c r="K26" s="236"/>
      <c r="L26" s="298"/>
      <c r="M26" s="233"/>
      <c r="N26" s="331"/>
      <c r="R26" s="12"/>
      <c r="S26" s="12"/>
      <c r="T26" s="12"/>
    </row>
    <row r="27" spans="1:22" ht="29.5" thickBot="1" x14ac:dyDescent="0.4">
      <c r="A27" s="318"/>
      <c r="B27" s="309"/>
      <c r="C27" s="15" t="s">
        <v>342</v>
      </c>
      <c r="D27" s="19" t="s">
        <v>250</v>
      </c>
      <c r="E27" s="270"/>
      <c r="F27" s="270"/>
      <c r="G27" s="270"/>
      <c r="H27" s="270"/>
      <c r="I27" s="270"/>
      <c r="J27" s="270"/>
      <c r="K27" s="320"/>
      <c r="L27" s="270"/>
      <c r="M27" s="315"/>
      <c r="N27" s="332"/>
      <c r="R27" s="12"/>
      <c r="S27" s="12"/>
      <c r="T27" s="12"/>
    </row>
    <row r="28" spans="1:22" ht="29.15" customHeight="1" x14ac:dyDescent="0.35">
      <c r="A28" s="316" t="s">
        <v>343</v>
      </c>
      <c r="B28" s="307" t="s">
        <v>119</v>
      </c>
      <c r="C28" s="85" t="s">
        <v>344</v>
      </c>
      <c r="D28" s="79" t="s">
        <v>254</v>
      </c>
      <c r="E28" s="344" t="s">
        <v>101</v>
      </c>
      <c r="F28" s="344" t="s">
        <v>101</v>
      </c>
      <c r="G28" s="344" t="s">
        <v>101</v>
      </c>
      <c r="H28" s="344" t="s">
        <v>101</v>
      </c>
      <c r="I28" s="344" t="s">
        <v>101</v>
      </c>
      <c r="J28" s="344" t="s">
        <v>159</v>
      </c>
      <c r="K28" s="363" t="s">
        <v>994</v>
      </c>
      <c r="L28" s="310"/>
      <c r="M28" s="314"/>
      <c r="N28" s="330"/>
      <c r="R28" s="12" t="str">
        <f>IF(OR(J28='Drop downs'!$G$7,J28='Drop downs'!$G$5), B28&amp;": "&amp;K28&amp;CHAR(10),"")</f>
        <v/>
      </c>
      <c r="S28" s="12" t="str">
        <f>IF(J28='Drop downs'!$G$2,B28&amp;": "&amp;K28&amp;""," ")</f>
        <v xml:space="preserve"> </v>
      </c>
      <c r="T28" s="12" t="str">
        <f>IF(HO10_ALT_1!E28='Drop downs'!$B$6,HO10_ALT_1!B28&amp;": "&amp;HO10_ALT_1!K28&amp;"","")</f>
        <v/>
      </c>
      <c r="U28" t="str">
        <f t="shared" si="0"/>
        <v/>
      </c>
      <c r="V28" t="str">
        <f>IF(N28&gt;0,B28&amp;":"&amp;N28&amp;"
","")</f>
        <v/>
      </c>
    </row>
    <row r="29" spans="1:22" ht="29" x14ac:dyDescent="0.35">
      <c r="A29" s="317"/>
      <c r="B29" s="308"/>
      <c r="C29" s="83" t="s">
        <v>345</v>
      </c>
      <c r="D29" s="3" t="s">
        <v>254</v>
      </c>
      <c r="E29" s="271"/>
      <c r="F29" s="271"/>
      <c r="G29" s="271"/>
      <c r="H29" s="271"/>
      <c r="I29" s="271"/>
      <c r="J29" s="271"/>
      <c r="K29" s="364"/>
      <c r="L29" s="298"/>
      <c r="M29" s="233"/>
      <c r="N29" s="331"/>
      <c r="R29" s="12"/>
      <c r="S29" s="12"/>
      <c r="T29" s="12"/>
    </row>
    <row r="30" spans="1:22" x14ac:dyDescent="0.35">
      <c r="A30" s="317"/>
      <c r="B30" s="308"/>
      <c r="C30" s="83" t="s">
        <v>346</v>
      </c>
      <c r="D30" s="3" t="s">
        <v>254</v>
      </c>
      <c r="E30" s="271"/>
      <c r="F30" s="271"/>
      <c r="G30" s="271"/>
      <c r="H30" s="271"/>
      <c r="I30" s="271"/>
      <c r="J30" s="271"/>
      <c r="K30" s="364"/>
      <c r="L30" s="298"/>
      <c r="M30" s="233"/>
      <c r="N30" s="331"/>
      <c r="R30" s="12"/>
      <c r="S30" s="12"/>
      <c r="T30" s="12"/>
    </row>
    <row r="31" spans="1:22" ht="30" customHeight="1" x14ac:dyDescent="0.35">
      <c r="A31" s="317"/>
      <c r="B31" s="308"/>
      <c r="C31" s="83" t="s">
        <v>347</v>
      </c>
      <c r="D31" s="3" t="s">
        <v>254</v>
      </c>
      <c r="E31" s="271"/>
      <c r="F31" s="271"/>
      <c r="G31" s="271"/>
      <c r="H31" s="271"/>
      <c r="I31" s="271"/>
      <c r="J31" s="271"/>
      <c r="K31" s="364"/>
      <c r="L31" s="298"/>
      <c r="M31" s="233"/>
      <c r="N31" s="331"/>
      <c r="R31" s="12"/>
      <c r="S31" s="12"/>
      <c r="T31" s="12"/>
    </row>
    <row r="32" spans="1:22" x14ac:dyDescent="0.35">
      <c r="A32" s="317"/>
      <c r="B32" s="308"/>
      <c r="C32" s="83" t="s">
        <v>348</v>
      </c>
      <c r="D32" s="3" t="s">
        <v>254</v>
      </c>
      <c r="E32" s="271"/>
      <c r="F32" s="271"/>
      <c r="G32" s="271"/>
      <c r="H32" s="271"/>
      <c r="I32" s="271"/>
      <c r="J32" s="271"/>
      <c r="K32" s="364"/>
      <c r="L32" s="298"/>
      <c r="M32" s="233"/>
      <c r="N32" s="331"/>
      <c r="R32" s="12"/>
      <c r="S32" s="12"/>
      <c r="T32" s="12"/>
    </row>
    <row r="33" spans="1:22" x14ac:dyDescent="0.35">
      <c r="A33" s="317"/>
      <c r="B33" s="308"/>
      <c r="C33" s="83" t="s">
        <v>349</v>
      </c>
      <c r="D33" s="3" t="s">
        <v>254</v>
      </c>
      <c r="E33" s="271"/>
      <c r="F33" s="271"/>
      <c r="G33" s="271"/>
      <c r="H33" s="271"/>
      <c r="I33" s="271"/>
      <c r="J33" s="271"/>
      <c r="K33" s="364"/>
      <c r="L33" s="298"/>
      <c r="M33" s="233"/>
      <c r="N33" s="331"/>
      <c r="R33" s="12"/>
      <c r="S33" s="12"/>
      <c r="T33" s="12"/>
    </row>
    <row r="34" spans="1:22" x14ac:dyDescent="0.35">
      <c r="A34" s="317"/>
      <c r="B34" s="308"/>
      <c r="C34" s="83" t="s">
        <v>350</v>
      </c>
      <c r="D34" s="3" t="s">
        <v>254</v>
      </c>
      <c r="E34" s="271"/>
      <c r="F34" s="271"/>
      <c r="G34" s="271"/>
      <c r="H34" s="271"/>
      <c r="I34" s="271"/>
      <c r="J34" s="271"/>
      <c r="K34" s="364"/>
      <c r="L34" s="298"/>
      <c r="M34" s="233"/>
      <c r="N34" s="331"/>
      <c r="R34" s="12"/>
      <c r="S34" s="12"/>
      <c r="T34" s="12"/>
    </row>
    <row r="35" spans="1:22" ht="15" thickBot="1" x14ac:dyDescent="0.4">
      <c r="A35" s="322"/>
      <c r="B35" s="309"/>
      <c r="C35" s="93" t="s">
        <v>351</v>
      </c>
      <c r="D35" s="3" t="s">
        <v>254</v>
      </c>
      <c r="E35" s="345"/>
      <c r="F35" s="345"/>
      <c r="G35" s="345"/>
      <c r="H35" s="345"/>
      <c r="I35" s="345"/>
      <c r="J35" s="345"/>
      <c r="K35" s="365"/>
      <c r="L35" s="299"/>
      <c r="M35" s="303"/>
      <c r="N35" s="333"/>
      <c r="R35" s="12"/>
      <c r="S35" s="12"/>
      <c r="T35" s="12"/>
    </row>
    <row r="36" spans="1:22" ht="14.5" customHeight="1" x14ac:dyDescent="0.35">
      <c r="A36" s="321" t="s">
        <v>352</v>
      </c>
      <c r="B36" s="307" t="s">
        <v>120</v>
      </c>
      <c r="C36" s="82" t="s">
        <v>353</v>
      </c>
      <c r="D36" s="79" t="s">
        <v>250</v>
      </c>
      <c r="E36" s="310" t="s">
        <v>418</v>
      </c>
      <c r="F36" s="310" t="s">
        <v>419</v>
      </c>
      <c r="G36" s="310" t="s">
        <v>424</v>
      </c>
      <c r="H36" s="310" t="s">
        <v>421</v>
      </c>
      <c r="I36" s="310" t="s">
        <v>422</v>
      </c>
      <c r="J36" s="310" t="s">
        <v>164</v>
      </c>
      <c r="K36" s="319" t="s">
        <v>995</v>
      </c>
      <c r="L36" s="272"/>
      <c r="M36" s="302"/>
      <c r="N36" s="334"/>
      <c r="R36" s="12" t="str">
        <f>IF(OR(J36='Drop downs'!$G$7,J36='Drop downs'!$G$5), B36&amp;": "&amp;K36&amp;CHAR(10),"")</f>
        <v/>
      </c>
      <c r="S36" s="12" t="str">
        <f>IF(J36='Drop downs'!$G$2,B36&amp;": "&amp;K36&amp;""," ")</f>
        <v xml:space="preserve"> </v>
      </c>
      <c r="T36" s="12" t="str">
        <f>IF(HO10_ALT_1!E36='Drop downs'!$B$6,HO10_ALT_1!B36&amp;": "&amp;HO10_ALT_1!K36&amp;"","")</f>
        <v/>
      </c>
      <c r="U36" t="str">
        <f t="shared" si="0"/>
        <v/>
      </c>
      <c r="V36" t="str">
        <f>IF(N36&gt;0,B36&amp;":"&amp;N36&amp;"
","")</f>
        <v/>
      </c>
    </row>
    <row r="37" spans="1:22" ht="29" x14ac:dyDescent="0.35">
      <c r="A37" s="317"/>
      <c r="B37" s="308"/>
      <c r="C37" s="3" t="s">
        <v>354</v>
      </c>
      <c r="D37" s="3" t="s">
        <v>250</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22"/>
      <c r="B41" s="309"/>
      <c r="C41" s="80" t="s">
        <v>358</v>
      </c>
      <c r="D41" s="80" t="s">
        <v>250</v>
      </c>
      <c r="E41" s="299"/>
      <c r="F41" s="299"/>
      <c r="G41" s="299"/>
      <c r="H41" s="299"/>
      <c r="I41" s="299"/>
      <c r="J41" s="299"/>
      <c r="K41" s="301"/>
      <c r="L41" s="299"/>
      <c r="M41" s="303"/>
      <c r="N41" s="333"/>
      <c r="R41" s="12"/>
      <c r="S41" s="12"/>
      <c r="T41" s="12"/>
    </row>
    <row r="42" spans="1:22" ht="29" x14ac:dyDescent="0.35">
      <c r="A42" s="321" t="s">
        <v>359</v>
      </c>
      <c r="B42" s="307" t="s">
        <v>121</v>
      </c>
      <c r="C42" s="82" t="s">
        <v>360</v>
      </c>
      <c r="D42" s="82" t="s">
        <v>250</v>
      </c>
      <c r="E42" s="272" t="s">
        <v>418</v>
      </c>
      <c r="F42" s="272" t="s">
        <v>419</v>
      </c>
      <c r="G42" s="272" t="s">
        <v>519</v>
      </c>
      <c r="H42" s="272" t="s">
        <v>421</v>
      </c>
      <c r="I42" s="272" t="s">
        <v>422</v>
      </c>
      <c r="J42" s="272" t="s">
        <v>157</v>
      </c>
      <c r="K42" s="300" t="s">
        <v>996</v>
      </c>
      <c r="L42" s="272"/>
      <c r="M42" s="302"/>
      <c r="N42" s="334"/>
      <c r="R42" s="12" t="str">
        <f>IF(OR(J42='Drop downs'!$G$7,J42='Drop downs'!$G$5), B42&amp;": "&amp;K42&amp;CHAR(10),"")</f>
        <v/>
      </c>
      <c r="S42" s="12" t="str">
        <f>IF(J42='Drop downs'!$G$2,B42&amp;": "&amp;K42&amp;""," ")</f>
        <v xml:space="preserve"> </v>
      </c>
      <c r="T42" s="12" t="str">
        <f>IF(HO10_ALT_1!E42='Drop downs'!$B$6,HO10_ALT_1!B42&amp;": "&amp;HO10_ALT_1!K42&amp;"","")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22"/>
      <c r="B46" s="309"/>
      <c r="C46" s="80" t="s">
        <v>364</v>
      </c>
      <c r="D46" s="3" t="s">
        <v>254</v>
      </c>
      <c r="E46" s="270"/>
      <c r="F46" s="270"/>
      <c r="G46" s="270"/>
      <c r="H46" s="270"/>
      <c r="I46" s="270"/>
      <c r="J46" s="270"/>
      <c r="K46" s="320"/>
      <c r="L46" s="299"/>
      <c r="M46" s="303"/>
      <c r="N46" s="333"/>
      <c r="R46" s="12"/>
      <c r="S46" s="12"/>
      <c r="T46" s="12"/>
    </row>
    <row r="47" spans="1:22" ht="43.5" x14ac:dyDescent="0.35">
      <c r="A47" s="321" t="s">
        <v>365</v>
      </c>
      <c r="B47" s="307" t="s">
        <v>122</v>
      </c>
      <c r="C47" s="82" t="s">
        <v>366</v>
      </c>
      <c r="D47" s="79" t="s">
        <v>254</v>
      </c>
      <c r="E47" s="310" t="s">
        <v>101</v>
      </c>
      <c r="F47" s="310" t="s">
        <v>101</v>
      </c>
      <c r="G47" s="310" t="s">
        <v>101</v>
      </c>
      <c r="H47" s="310" t="s">
        <v>101</v>
      </c>
      <c r="I47" s="310" t="s">
        <v>101</v>
      </c>
      <c r="J47" s="310" t="s">
        <v>159</v>
      </c>
      <c r="K47" s="427" t="s">
        <v>570</v>
      </c>
      <c r="L47" s="272"/>
      <c r="M47" s="302"/>
      <c r="N47" s="334"/>
      <c r="R47" s="12" t="str">
        <f>IF(OR(J47='Drop downs'!$G$7,J47='Drop downs'!$G$5), B47&amp;": "&amp;K47&amp;CHAR(10),"")</f>
        <v/>
      </c>
      <c r="S47" s="12" t="str">
        <f>IF(J47='Drop downs'!$G$2,B47&amp;": "&amp;K47&amp;""," ")</f>
        <v xml:space="preserve"> </v>
      </c>
      <c r="T47" s="12" t="str">
        <f>IF(HO10_ALT_1!E47='Drop downs'!$B$6,HO10_ALT_1!B47&amp;": "&amp;HO10_ALT_1!K47&amp;"","")</f>
        <v/>
      </c>
      <c r="U47" t="str">
        <f t="shared" si="0"/>
        <v/>
      </c>
      <c r="V47" t="str">
        <f>IF(N47&gt;0,B47&amp;":"&amp;N47&amp;"
","")</f>
        <v/>
      </c>
    </row>
    <row r="48" spans="1:22" ht="52.5" customHeight="1" thickBot="1" x14ac:dyDescent="0.4">
      <c r="A48" s="318"/>
      <c r="B48" s="309"/>
      <c r="C48" s="15" t="s">
        <v>367</v>
      </c>
      <c r="D48" s="80" t="s">
        <v>254</v>
      </c>
      <c r="E48" s="299"/>
      <c r="F48" s="299"/>
      <c r="G48" s="299"/>
      <c r="H48" s="299"/>
      <c r="I48" s="299"/>
      <c r="J48" s="299"/>
      <c r="K48" s="369"/>
      <c r="L48" s="270"/>
      <c r="M48" s="315"/>
      <c r="N48" s="332"/>
      <c r="R48" s="12" t="str">
        <f>IF(OR(J48='Drop downs'!$G$7,J48='Drop downs'!$G$5), B48&amp;": "&amp;K48&amp;CHAR(10),"")</f>
        <v/>
      </c>
      <c r="S48" s="12" t="str">
        <f>IF(J48='Drop downs'!$G$2,B48&amp;": "&amp;K48&amp;""," ")</f>
        <v xml:space="preserve"> </v>
      </c>
      <c r="T48" s="12" t="str">
        <f>IF(HO10_ALT_1!E48='Drop downs'!$B$6,HO10_ALT_1!B48&amp;": "&amp;HO10_ALT_1!K48&amp;"","")</f>
        <v xml:space="preserve">: </v>
      </c>
    </row>
    <row r="49" spans="1:22" ht="29" x14ac:dyDescent="0.35">
      <c r="A49" s="316" t="s">
        <v>368</v>
      </c>
      <c r="B49" s="307" t="s">
        <v>123</v>
      </c>
      <c r="C49" s="86" t="s">
        <v>369</v>
      </c>
      <c r="D49" s="86" t="s">
        <v>254</v>
      </c>
      <c r="E49" s="272" t="s">
        <v>418</v>
      </c>
      <c r="F49" s="272" t="s">
        <v>441</v>
      </c>
      <c r="G49" s="272" t="s">
        <v>519</v>
      </c>
      <c r="H49" s="272" t="s">
        <v>421</v>
      </c>
      <c r="I49" s="272" t="s">
        <v>422</v>
      </c>
      <c r="J49" s="272" t="s">
        <v>157</v>
      </c>
      <c r="K49" s="367" t="s">
        <v>997</v>
      </c>
      <c r="L49" s="310"/>
      <c r="M49" s="314"/>
      <c r="N49" s="330"/>
      <c r="R49" s="12" t="str">
        <f>IF(OR(J49='Drop downs'!$G$7,J49='Drop downs'!$G$5), B49&amp;": "&amp;K49&amp;CHAR(10),"")</f>
        <v/>
      </c>
      <c r="S49" s="12" t="str">
        <f>IF(J49='Drop downs'!$G$2,B49&amp;": "&amp;K49&amp;""," ")</f>
        <v xml:space="preserve"> </v>
      </c>
      <c r="T49" s="12" t="str">
        <f>IF(HO10_ALT_1!E49='Drop downs'!$B$6,HO10_ALT_1!B49&amp;": "&amp;HO10_ALT_1!K49&amp;"","")</f>
        <v/>
      </c>
      <c r="U49" t="str">
        <f t="shared" si="0"/>
        <v/>
      </c>
      <c r="V49" t="str">
        <f>IF(N49&gt;0,B49&amp;":"&amp;N49&amp;"
","")</f>
        <v/>
      </c>
    </row>
    <row r="50" spans="1:22" x14ac:dyDescent="0.35">
      <c r="A50" s="317"/>
      <c r="B50" s="308"/>
      <c r="C50" s="24" t="s">
        <v>370</v>
      </c>
      <c r="D50" s="24" t="s">
        <v>254</v>
      </c>
      <c r="E50" s="298"/>
      <c r="F50" s="298"/>
      <c r="G50" s="298"/>
      <c r="H50" s="298"/>
      <c r="I50" s="298"/>
      <c r="J50" s="298"/>
      <c r="K50" s="368"/>
      <c r="L50" s="298"/>
      <c r="M50" s="233"/>
      <c r="N50" s="331"/>
      <c r="R50" s="12"/>
      <c r="S50" s="12"/>
      <c r="T50" s="12"/>
    </row>
    <row r="51" spans="1:22" x14ac:dyDescent="0.35">
      <c r="A51" s="317"/>
      <c r="B51" s="308"/>
      <c r="C51" s="97" t="s">
        <v>371</v>
      </c>
      <c r="D51" s="24" t="s">
        <v>250</v>
      </c>
      <c r="E51" s="298"/>
      <c r="F51" s="298"/>
      <c r="G51" s="298"/>
      <c r="H51" s="298"/>
      <c r="I51" s="298"/>
      <c r="J51" s="298"/>
      <c r="K51" s="368"/>
      <c r="L51" s="298"/>
      <c r="M51" s="233"/>
      <c r="N51" s="331"/>
      <c r="R51" s="12"/>
      <c r="S51" s="12"/>
      <c r="T51" s="12"/>
    </row>
    <row r="52" spans="1:22" x14ac:dyDescent="0.35">
      <c r="A52" s="317"/>
      <c r="B52" s="308"/>
      <c r="C52" s="24" t="s">
        <v>372</v>
      </c>
      <c r="D52" s="24" t="s">
        <v>254</v>
      </c>
      <c r="E52" s="298"/>
      <c r="F52" s="298"/>
      <c r="G52" s="298"/>
      <c r="H52" s="298"/>
      <c r="I52" s="298"/>
      <c r="J52" s="298"/>
      <c r="K52" s="368"/>
      <c r="L52" s="298"/>
      <c r="M52" s="233"/>
      <c r="N52" s="331"/>
      <c r="R52" s="12"/>
      <c r="S52" s="12"/>
      <c r="T52" s="12"/>
    </row>
    <row r="53" spans="1:22" ht="47.5" customHeight="1" thickBot="1" x14ac:dyDescent="0.4">
      <c r="A53" s="318"/>
      <c r="B53" s="309"/>
      <c r="C53" s="19" t="s">
        <v>373</v>
      </c>
      <c r="D53" s="24" t="s">
        <v>250</v>
      </c>
      <c r="E53" s="270"/>
      <c r="F53" s="270"/>
      <c r="G53" s="270"/>
      <c r="H53" s="270"/>
      <c r="I53" s="270"/>
      <c r="J53" s="270"/>
      <c r="K53" s="37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570</v>
      </c>
      <c r="L54" s="310"/>
      <c r="M54" s="314"/>
      <c r="N54" s="330"/>
      <c r="R54" s="12" t="str">
        <f>IF(OR(J54='Drop downs'!$G$7,J54='Drop downs'!$G$5), B54&amp;": "&amp;K54&amp;CHAR(10),"")</f>
        <v/>
      </c>
      <c r="S54" s="12" t="str">
        <f>IF(J54='Drop downs'!$G$2,B54&amp;": "&amp;K54&amp;""," ")</f>
        <v xml:space="preserve"> </v>
      </c>
      <c r="T54" s="12" t="str">
        <f>IF(HO10_ALT_1!E54='Drop downs'!$B$6,HO10_ALT_1!B54&amp;": "&amp;HO10_ALT_1!K54&amp;"","")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55" customHeight="1"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998</v>
      </c>
      <c r="L57" s="310"/>
      <c r="M57" s="314"/>
      <c r="N57" s="330"/>
      <c r="R57" s="12" t="str">
        <f>IF(OR(J57='Drop downs'!$G$7,J57='Drop downs'!$G$5), B57&amp;": "&amp;K57&amp;CHAR(10),"")</f>
        <v/>
      </c>
      <c r="S57" s="12" t="str">
        <f>IF(J57='Drop downs'!$G$2,B57&amp;": "&amp;K57&amp;""," ")</f>
        <v xml:space="preserve"> </v>
      </c>
      <c r="T57" s="12" t="str">
        <f>IF(HO10_ALT_1!E57='Drop downs'!$B$6,HO10_ALT_1!B57&amp;": "&amp;HO10_ALT_1!K57&amp;"","")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254</v>
      </c>
      <c r="E60" s="298"/>
      <c r="F60" s="298"/>
      <c r="G60" s="298"/>
      <c r="H60" s="298"/>
      <c r="I60" s="298"/>
      <c r="J60" s="298"/>
      <c r="K60" s="236"/>
      <c r="L60" s="298"/>
      <c r="M60" s="233"/>
      <c r="N60" s="331"/>
      <c r="R60" s="12"/>
      <c r="S60" s="12"/>
      <c r="T60" s="12"/>
    </row>
    <row r="61" spans="1:22" x14ac:dyDescent="0.35">
      <c r="A61" s="317"/>
      <c r="B61" s="308"/>
      <c r="C61" s="24" t="s">
        <v>383</v>
      </c>
      <c r="D61" s="24" t="s">
        <v>254</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24" t="s">
        <v>254</v>
      </c>
      <c r="E64" s="299"/>
      <c r="F64" s="299"/>
      <c r="G64" s="299"/>
      <c r="H64" s="299"/>
      <c r="I64" s="299"/>
      <c r="J64" s="299"/>
      <c r="K64" s="301"/>
      <c r="L64" s="270"/>
      <c r="M64" s="315"/>
      <c r="N64" s="332"/>
      <c r="R64" s="12"/>
      <c r="S64" s="12"/>
      <c r="T64" s="12"/>
    </row>
    <row r="65" spans="1:22" x14ac:dyDescent="0.35">
      <c r="A65" s="316" t="s">
        <v>387</v>
      </c>
      <c r="B65" s="307" t="s">
        <v>126</v>
      </c>
      <c r="C65" s="85" t="s">
        <v>452</v>
      </c>
      <c r="D65" s="86" t="s">
        <v>254</v>
      </c>
      <c r="E65" s="272" t="s">
        <v>101</v>
      </c>
      <c r="F65" s="272" t="s">
        <v>101</v>
      </c>
      <c r="G65" s="272" t="s">
        <v>101</v>
      </c>
      <c r="H65" s="272" t="s">
        <v>101</v>
      </c>
      <c r="I65" s="272" t="s">
        <v>101</v>
      </c>
      <c r="J65" s="272" t="s">
        <v>159</v>
      </c>
      <c r="K65" s="300" t="s">
        <v>570</v>
      </c>
      <c r="L65" s="310"/>
      <c r="M65" s="314"/>
      <c r="N65" s="330"/>
      <c r="R65" s="12" t="str">
        <f>IF(OR(J65='Drop downs'!$G$7,J65='Drop downs'!$G$5), B65&amp;": "&amp;K65&amp;CHAR(10),"")</f>
        <v/>
      </c>
      <c r="S65" s="12" t="str">
        <f>IF(J65='Drop downs'!$G$2,B65&amp;": "&amp;K65&amp;""," ")</f>
        <v xml:space="preserve"> </v>
      </c>
      <c r="T65" s="12" t="str">
        <f>IF(HO10_ALT_1!E65='Drop downs'!$B$6,HO10_ALT_1!B65&amp;": "&amp;HO10_ALT_1!K65&amp;"","")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454</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99"/>
      <c r="F71" s="299"/>
      <c r="G71" s="299"/>
      <c r="H71" s="299"/>
      <c r="I71" s="299"/>
      <c r="J71" s="299"/>
      <c r="K71" s="301"/>
      <c r="L71" s="270"/>
      <c r="M71" s="315"/>
      <c r="N71" s="332"/>
      <c r="R71" s="12"/>
      <c r="S71" s="12"/>
      <c r="T71" s="12"/>
    </row>
    <row r="72" spans="1:22" x14ac:dyDescent="0.35">
      <c r="A72" s="316" t="s">
        <v>395</v>
      </c>
      <c r="B72" s="307" t="s">
        <v>127</v>
      </c>
      <c r="C72" s="85" t="s">
        <v>396</v>
      </c>
      <c r="D72" s="86" t="s">
        <v>250</v>
      </c>
      <c r="E72" s="310" t="s">
        <v>101</v>
      </c>
      <c r="F72" s="310" t="s">
        <v>101</v>
      </c>
      <c r="G72" s="310" t="s">
        <v>101</v>
      </c>
      <c r="H72" s="310" t="s">
        <v>101</v>
      </c>
      <c r="I72" s="310" t="s">
        <v>101</v>
      </c>
      <c r="J72" s="310" t="s">
        <v>162</v>
      </c>
      <c r="K72" s="311" t="s">
        <v>999</v>
      </c>
      <c r="L72" s="310"/>
      <c r="M72" s="314"/>
      <c r="N72" s="330"/>
      <c r="R72" s="12" t="str">
        <f>IF(OR(J72='Drop downs'!$G$7,J72='Drop downs'!$G$5), B72&amp;": "&amp;K72&amp;CHAR(10),"")</f>
        <v xml:space="preserve">IIA12: The alternative highlights that proposals for HMO developments should not create an adverse impact on the character of the area. However, the alternative is highly permissive and may result in a higher level of HMO’s across a wider geographic area, which may negatively impact the character of the Borough. Therefore, an uncertain effect is recorded. 
</v>
      </c>
      <c r="S72" s="12" t="str">
        <f>IF(J72='Drop downs'!$G$2,B72&amp;": "&amp;K72&amp;""," ")</f>
        <v xml:space="preserve"> </v>
      </c>
      <c r="T72" s="12" t="str">
        <f>IF(HO10_ALT_1!E72='Drop downs'!$B$6,HO10_ALT_1!B72&amp;": "&amp;HO10_ALT_1!K72&amp;"","")</f>
        <v/>
      </c>
      <c r="U72" t="str">
        <f t="shared" si="0"/>
        <v/>
      </c>
      <c r="V72" t="str">
        <f>IF(N72&gt;0,B72&amp;":"&amp;N72&amp;"
","")</f>
        <v/>
      </c>
    </row>
    <row r="73" spans="1:22" x14ac:dyDescent="0.35">
      <c r="A73" s="317"/>
      <c r="B73" s="308"/>
      <c r="C73" s="83" t="s">
        <v>397</v>
      </c>
      <c r="D73" s="24" t="s">
        <v>250</v>
      </c>
      <c r="E73" s="298"/>
      <c r="F73" s="298"/>
      <c r="G73" s="298"/>
      <c r="H73" s="298"/>
      <c r="I73" s="298"/>
      <c r="J73" s="298"/>
      <c r="K73" s="312"/>
      <c r="L73" s="298"/>
      <c r="M73" s="233"/>
      <c r="N73" s="331"/>
      <c r="R73" s="12"/>
      <c r="S73" s="12"/>
      <c r="T73" s="12"/>
    </row>
    <row r="74" spans="1:22" x14ac:dyDescent="0.35">
      <c r="A74" s="317"/>
      <c r="B74" s="308"/>
      <c r="C74" s="83" t="s">
        <v>398</v>
      </c>
      <c r="D74" s="24" t="s">
        <v>254</v>
      </c>
      <c r="E74" s="298"/>
      <c r="F74" s="298"/>
      <c r="G74" s="298"/>
      <c r="H74" s="298"/>
      <c r="I74" s="298"/>
      <c r="J74" s="298"/>
      <c r="K74" s="312"/>
      <c r="L74" s="298"/>
      <c r="M74" s="233"/>
      <c r="N74" s="331"/>
      <c r="R74" s="12"/>
      <c r="S74" s="12"/>
      <c r="T74" s="12"/>
    </row>
    <row r="75" spans="1:22" x14ac:dyDescent="0.35">
      <c r="A75" s="317"/>
      <c r="B75" s="308"/>
      <c r="C75" s="83" t="s">
        <v>399</v>
      </c>
      <c r="D75" s="24" t="s">
        <v>254</v>
      </c>
      <c r="E75" s="298"/>
      <c r="F75" s="298"/>
      <c r="G75" s="298"/>
      <c r="H75" s="298"/>
      <c r="I75" s="298"/>
      <c r="J75" s="298"/>
      <c r="K75" s="312"/>
      <c r="L75" s="298"/>
      <c r="M75" s="233"/>
      <c r="N75" s="331"/>
      <c r="R75" s="12"/>
      <c r="S75" s="12"/>
      <c r="T75" s="12"/>
    </row>
    <row r="76" spans="1:22" ht="48" customHeight="1" thickBot="1" x14ac:dyDescent="0.4">
      <c r="A76" s="322"/>
      <c r="B76" s="309"/>
      <c r="C76" s="87" t="s">
        <v>400</v>
      </c>
      <c r="D76" s="24" t="s">
        <v>254</v>
      </c>
      <c r="E76" s="270"/>
      <c r="F76" s="270"/>
      <c r="G76" s="270"/>
      <c r="H76" s="270"/>
      <c r="I76" s="270"/>
      <c r="J76" s="270"/>
      <c r="K76" s="430"/>
      <c r="L76" s="299"/>
      <c r="M76" s="303"/>
      <c r="N76" s="333"/>
      <c r="R76" s="12"/>
      <c r="S76" s="12"/>
      <c r="T76" s="12"/>
    </row>
    <row r="77" spans="1:22" x14ac:dyDescent="0.35">
      <c r="A77" s="304" t="s">
        <v>401</v>
      </c>
      <c r="B77" s="307" t="s">
        <v>128</v>
      </c>
      <c r="C77" s="91" t="s">
        <v>402</v>
      </c>
      <c r="D77" s="79" t="s">
        <v>254</v>
      </c>
      <c r="E77" s="310" t="s">
        <v>101</v>
      </c>
      <c r="F77" s="310" t="s">
        <v>101</v>
      </c>
      <c r="G77" s="310" t="s">
        <v>101</v>
      </c>
      <c r="H77" s="310" t="s">
        <v>101</v>
      </c>
      <c r="I77" s="310" t="s">
        <v>101</v>
      </c>
      <c r="J77" s="310" t="s">
        <v>159</v>
      </c>
      <c r="K77" s="427" t="s">
        <v>570</v>
      </c>
      <c r="L77" s="272"/>
      <c r="M77" s="302"/>
      <c r="N77" s="334"/>
      <c r="R77" s="12" t="str">
        <f>IF(OR(J77='Drop downs'!$G$7,J77='Drop downs'!$G$5), B77&amp;": "&amp;K77&amp;CHAR(10),"")</f>
        <v/>
      </c>
      <c r="S77" s="12" t="str">
        <f>IF(J77='Drop downs'!$G$2,B77&amp;": "&amp;K77&amp;""," ")</f>
        <v xml:space="preserve"> </v>
      </c>
      <c r="T77" s="12" t="str">
        <f>IF(HO10_ALT_1!E77='Drop downs'!$B$6,HO10_ALT_1!B77&amp;": "&amp;HO10_ALT_1!K77&amp;"","")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368"/>
      <c r="L78" s="298"/>
      <c r="M78" s="233"/>
      <c r="N78" s="331"/>
      <c r="R78" s="12"/>
      <c r="S78" s="12"/>
      <c r="T78" s="12"/>
    </row>
    <row r="79" spans="1:22" x14ac:dyDescent="0.35">
      <c r="A79" s="305"/>
      <c r="B79" s="308"/>
      <c r="C79" s="83" t="s">
        <v>404</v>
      </c>
      <c r="D79" s="3" t="s">
        <v>254</v>
      </c>
      <c r="E79" s="298"/>
      <c r="F79" s="298"/>
      <c r="G79" s="298"/>
      <c r="H79" s="298"/>
      <c r="I79" s="298"/>
      <c r="J79" s="298"/>
      <c r="K79" s="368"/>
      <c r="L79" s="298"/>
      <c r="M79" s="233"/>
      <c r="N79" s="331"/>
      <c r="R79" s="12"/>
      <c r="S79" s="12"/>
      <c r="T79" s="12"/>
    </row>
    <row r="80" spans="1:22" x14ac:dyDescent="0.35">
      <c r="A80" s="305"/>
      <c r="B80" s="308"/>
      <c r="C80" s="84" t="s">
        <v>405</v>
      </c>
      <c r="D80" s="3" t="s">
        <v>254</v>
      </c>
      <c r="E80" s="298"/>
      <c r="F80" s="298"/>
      <c r="G80" s="298"/>
      <c r="H80" s="298"/>
      <c r="I80" s="298"/>
      <c r="J80" s="298"/>
      <c r="K80" s="368"/>
      <c r="L80" s="298"/>
      <c r="M80" s="233"/>
      <c r="N80" s="331"/>
      <c r="R80" s="12"/>
      <c r="S80" s="12"/>
      <c r="T80" s="12"/>
    </row>
    <row r="81" spans="1:22" ht="29" x14ac:dyDescent="0.35">
      <c r="A81" s="305"/>
      <c r="B81" s="308"/>
      <c r="C81" s="84" t="s">
        <v>406</v>
      </c>
      <c r="D81" s="3" t="s">
        <v>254</v>
      </c>
      <c r="E81" s="298"/>
      <c r="F81" s="298"/>
      <c r="G81" s="298"/>
      <c r="H81" s="298"/>
      <c r="I81" s="298"/>
      <c r="J81" s="298"/>
      <c r="K81" s="368"/>
      <c r="L81" s="298"/>
      <c r="M81" s="233"/>
      <c r="N81" s="331"/>
      <c r="R81" s="12"/>
      <c r="S81" s="12"/>
      <c r="T81" s="12"/>
    </row>
    <row r="82" spans="1:22" ht="29" x14ac:dyDescent="0.35">
      <c r="A82" s="305"/>
      <c r="B82" s="308"/>
      <c r="C82" s="84" t="s">
        <v>407</v>
      </c>
      <c r="D82" s="3" t="s">
        <v>254</v>
      </c>
      <c r="E82" s="298"/>
      <c r="F82" s="298"/>
      <c r="G82" s="298"/>
      <c r="H82" s="298"/>
      <c r="I82" s="298"/>
      <c r="J82" s="298"/>
      <c r="K82" s="368"/>
      <c r="L82" s="298"/>
      <c r="M82" s="233"/>
      <c r="N82" s="331"/>
      <c r="R82" s="12"/>
      <c r="S82" s="12"/>
      <c r="T82" s="12"/>
    </row>
    <row r="83" spans="1:22" ht="15" thickBot="1" x14ac:dyDescent="0.4">
      <c r="A83" s="324"/>
      <c r="B83" s="308"/>
      <c r="C83" s="98" t="s">
        <v>408</v>
      </c>
      <c r="D83" s="80" t="s">
        <v>254</v>
      </c>
      <c r="E83" s="299"/>
      <c r="F83" s="299"/>
      <c r="G83" s="299"/>
      <c r="H83" s="299"/>
      <c r="I83" s="299"/>
      <c r="J83" s="299"/>
      <c r="K83" s="369"/>
      <c r="L83" s="270"/>
      <c r="M83" s="315"/>
      <c r="N83" s="332"/>
      <c r="R83" s="12"/>
      <c r="S83" s="12"/>
      <c r="T83" s="12"/>
    </row>
    <row r="84" spans="1:22" x14ac:dyDescent="0.35">
      <c r="A84" s="323" t="s">
        <v>409</v>
      </c>
      <c r="B84" s="307" t="s">
        <v>129</v>
      </c>
      <c r="C84" s="99" t="s">
        <v>410</v>
      </c>
      <c r="D84" s="79" t="s">
        <v>250</v>
      </c>
      <c r="E84" s="310" t="s">
        <v>418</v>
      </c>
      <c r="F84" s="310" t="s">
        <v>441</v>
      </c>
      <c r="G84" s="344" t="s">
        <v>424</v>
      </c>
      <c r="H84" s="310" t="s">
        <v>421</v>
      </c>
      <c r="I84" s="310" t="s">
        <v>436</v>
      </c>
      <c r="J84" s="310" t="s">
        <v>164</v>
      </c>
      <c r="K84" s="319" t="s">
        <v>1000</v>
      </c>
      <c r="L84" s="310"/>
      <c r="M84" s="314"/>
      <c r="N84" s="330"/>
      <c r="R84" s="12" t="str">
        <f>IF(OR(J84='Drop downs'!$G$7,J84='Drop downs'!$G$5), B84&amp;": "&amp;K84&amp;CHAR(10),"")</f>
        <v/>
      </c>
      <c r="S84" s="12" t="str">
        <f>IF(J84='Drop downs'!$G$2,B84&amp;": "&amp;K84&amp;""," ")</f>
        <v xml:space="preserve"> </v>
      </c>
      <c r="T84" s="12" t="str">
        <f>IF(HO10_ALT_1!E84='Drop downs'!$B$6,HO10_ALT_1!B84&amp;": "&amp;HO10_ALT_1!K84&amp;"","")</f>
        <v/>
      </c>
      <c r="U84" t="str">
        <f t="shared" si="1"/>
        <v/>
      </c>
      <c r="V84" t="str">
        <f>IF(N84&gt;0,B84&amp;":"&amp;N84&amp;"
","")</f>
        <v/>
      </c>
    </row>
    <row r="85" spans="1:22" x14ac:dyDescent="0.35">
      <c r="A85" s="305"/>
      <c r="B85" s="308"/>
      <c r="C85" s="84" t="s">
        <v>411</v>
      </c>
      <c r="D85" s="3" t="s">
        <v>254</v>
      </c>
      <c r="E85" s="298"/>
      <c r="F85" s="298"/>
      <c r="G85" s="271"/>
      <c r="H85" s="298"/>
      <c r="I85" s="298"/>
      <c r="J85" s="298"/>
      <c r="K85" s="236"/>
      <c r="L85" s="298"/>
      <c r="M85" s="233"/>
      <c r="N85" s="331"/>
      <c r="R85" s="12"/>
      <c r="S85" s="12"/>
      <c r="T85" s="12"/>
    </row>
    <row r="86" spans="1:22" x14ac:dyDescent="0.35">
      <c r="A86" s="305"/>
      <c r="B86" s="308"/>
      <c r="C86" s="84" t="s">
        <v>412</v>
      </c>
      <c r="D86" s="3" t="s">
        <v>254</v>
      </c>
      <c r="E86" s="298"/>
      <c r="F86" s="298"/>
      <c r="G86" s="271"/>
      <c r="H86" s="298"/>
      <c r="I86" s="298"/>
      <c r="J86" s="298"/>
      <c r="K86" s="236"/>
      <c r="L86" s="298"/>
      <c r="M86" s="233"/>
      <c r="N86" s="331"/>
      <c r="R86" s="12"/>
      <c r="S86" s="12"/>
      <c r="T86" s="12"/>
    </row>
    <row r="87" spans="1:22" ht="55.5" customHeight="1" thickBot="1" x14ac:dyDescent="0.4">
      <c r="A87" s="306"/>
      <c r="B87" s="309"/>
      <c r="C87" s="87" t="s">
        <v>413</v>
      </c>
      <c r="D87" s="3" t="s">
        <v>254</v>
      </c>
      <c r="E87" s="299"/>
      <c r="F87" s="299"/>
      <c r="G87" s="345"/>
      <c r="H87" s="299"/>
      <c r="I87" s="299"/>
      <c r="J87" s="299"/>
      <c r="K87" s="301"/>
      <c r="L87" s="299"/>
      <c r="M87" s="303"/>
      <c r="N87" s="333"/>
      <c r="R87" s="12" t="str">
        <f>IF(OR(J87='Drop downs'!$G$7,J87='Drop downs'!$G$5), B87&amp;": "&amp;K87&amp;CHAR(10),"")</f>
        <v/>
      </c>
      <c r="S87" s="12" t="str">
        <f>IF(J87='Drop downs'!$G$2,B87&amp;": "&amp;K87&amp;""," ")</f>
        <v xml:space="preserve"> </v>
      </c>
      <c r="T87" s="12"/>
    </row>
    <row r="88" spans="1:22" ht="55.5" hidden="1" customHeight="1"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xml:space="preserve">IIA12: The alternative highlights that proposals for HMO developments should not create an adverse impact on the character of the area. However, the alternative is highly permissive and may result in a higher level of HMO’s across a wider geographic area, which may negatively impact the character of the Borough. Therefore, an uncertain effect is recorded.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ZjyYQo9mB1oHwa0xuPuwiaGS6WT6LPh5/JEvpda+Yu4PQbK4sMfayF5y5PEeiVBms08ZcqgITqCtG5jQFnAEpQ==" saltValue="K0yjudHLhe5h+Z+1wh2cT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I84:I87"/>
    <mergeCell ref="J84:J87"/>
    <mergeCell ref="K84:K87"/>
    <mergeCell ref="L84:L87"/>
    <mergeCell ref="M84:M87"/>
    <mergeCell ref="A84:A87"/>
    <mergeCell ref="B84:B87"/>
    <mergeCell ref="E84:E87"/>
    <mergeCell ref="F84:F87"/>
    <mergeCell ref="G84:G87"/>
    <mergeCell ref="H84:H87"/>
    <mergeCell ref="A94:N94"/>
    <mergeCell ref="A95:N95"/>
    <mergeCell ref="N18:N19"/>
    <mergeCell ref="N20:N27"/>
    <mergeCell ref="N28:N35"/>
    <mergeCell ref="N36:N41"/>
    <mergeCell ref="N42:N46"/>
    <mergeCell ref="N47:N48"/>
    <mergeCell ref="N49:N53"/>
    <mergeCell ref="N54:N56"/>
    <mergeCell ref="N57:N64"/>
    <mergeCell ref="A96:N96"/>
    <mergeCell ref="H77:H83"/>
    <mergeCell ref="I77:I83"/>
    <mergeCell ref="J77:J83"/>
    <mergeCell ref="K77:K83"/>
    <mergeCell ref="L77:L83"/>
    <mergeCell ref="M77:M83"/>
    <mergeCell ref="I72:I76"/>
    <mergeCell ref="J72:J76"/>
    <mergeCell ref="K72:K76"/>
    <mergeCell ref="L72:L76"/>
    <mergeCell ref="M72:M76"/>
    <mergeCell ref="H72:H76"/>
    <mergeCell ref="A77:A83"/>
    <mergeCell ref="B77:B83"/>
    <mergeCell ref="E77:E83"/>
    <mergeCell ref="F77:F83"/>
    <mergeCell ref="G77:G83"/>
    <mergeCell ref="A72:A76"/>
    <mergeCell ref="B72:B76"/>
    <mergeCell ref="E72:E76"/>
    <mergeCell ref="F72:F76"/>
    <mergeCell ref="G72:G76"/>
    <mergeCell ref="H65:H71"/>
    <mergeCell ref="I65:I71"/>
    <mergeCell ref="J65:J71"/>
    <mergeCell ref="K65:K71"/>
    <mergeCell ref="L65:L71"/>
    <mergeCell ref="M65:M71"/>
    <mergeCell ref="I57:I64"/>
    <mergeCell ref="J57:J64"/>
    <mergeCell ref="K57:K64"/>
    <mergeCell ref="L57:L64"/>
    <mergeCell ref="M57:M64"/>
    <mergeCell ref="H57:H64"/>
    <mergeCell ref="A65:A71"/>
    <mergeCell ref="B65:B71"/>
    <mergeCell ref="E65:E71"/>
    <mergeCell ref="F65:F71"/>
    <mergeCell ref="G65:G71"/>
    <mergeCell ref="A57:A64"/>
    <mergeCell ref="B57:B64"/>
    <mergeCell ref="E57:E64"/>
    <mergeCell ref="F57:F64"/>
    <mergeCell ref="G57:G64"/>
    <mergeCell ref="H54:H56"/>
    <mergeCell ref="I54:I56"/>
    <mergeCell ref="J54:J56"/>
    <mergeCell ref="K54:K56"/>
    <mergeCell ref="L54:L56"/>
    <mergeCell ref="M54:M56"/>
    <mergeCell ref="I49:I53"/>
    <mergeCell ref="J49:J53"/>
    <mergeCell ref="K49:K53"/>
    <mergeCell ref="L49:L53"/>
    <mergeCell ref="M49:M53"/>
    <mergeCell ref="H49:H53"/>
    <mergeCell ref="A54:A56"/>
    <mergeCell ref="B54:B56"/>
    <mergeCell ref="E54:E56"/>
    <mergeCell ref="F54:F56"/>
    <mergeCell ref="G54:G56"/>
    <mergeCell ref="A49:A53"/>
    <mergeCell ref="B49:B53"/>
    <mergeCell ref="E49:E53"/>
    <mergeCell ref="F49:F53"/>
    <mergeCell ref="G49:G53"/>
    <mergeCell ref="H47:H48"/>
    <mergeCell ref="I47:I48"/>
    <mergeCell ref="J47:J48"/>
    <mergeCell ref="K47:K48"/>
    <mergeCell ref="L47:L48"/>
    <mergeCell ref="M47:M48"/>
    <mergeCell ref="I42:I46"/>
    <mergeCell ref="J42:J46"/>
    <mergeCell ref="K42:K46"/>
    <mergeCell ref="L42:L46"/>
    <mergeCell ref="M42:M46"/>
    <mergeCell ref="H42:H46"/>
    <mergeCell ref="A47:A48"/>
    <mergeCell ref="B47:B48"/>
    <mergeCell ref="E47:E48"/>
    <mergeCell ref="F47:F48"/>
    <mergeCell ref="G47:G48"/>
    <mergeCell ref="A42:A46"/>
    <mergeCell ref="B42:B46"/>
    <mergeCell ref="E42:E46"/>
    <mergeCell ref="F42:F46"/>
    <mergeCell ref="G42:G46"/>
    <mergeCell ref="H36:H41"/>
    <mergeCell ref="I36:I41"/>
    <mergeCell ref="J36:J41"/>
    <mergeCell ref="K36:K41"/>
    <mergeCell ref="L36:L41"/>
    <mergeCell ref="M36:M41"/>
    <mergeCell ref="I28:I35"/>
    <mergeCell ref="J28:J35"/>
    <mergeCell ref="K28:K35"/>
    <mergeCell ref="L28:L35"/>
    <mergeCell ref="M28:M35"/>
    <mergeCell ref="H28:H35"/>
    <mergeCell ref="A36:A41"/>
    <mergeCell ref="B36:B41"/>
    <mergeCell ref="E36:E41"/>
    <mergeCell ref="F36:F41"/>
    <mergeCell ref="G36:G41"/>
    <mergeCell ref="A28:A35"/>
    <mergeCell ref="B28:B35"/>
    <mergeCell ref="E28:E35"/>
    <mergeCell ref="F28:F35"/>
    <mergeCell ref="G28:G35"/>
    <mergeCell ref="H20:H27"/>
    <mergeCell ref="I20:I27"/>
    <mergeCell ref="J20:J27"/>
    <mergeCell ref="K20:K27"/>
    <mergeCell ref="L20:L27"/>
    <mergeCell ref="M20:M27"/>
    <mergeCell ref="I18:I19"/>
    <mergeCell ref="J18:J19"/>
    <mergeCell ref="K18:K19"/>
    <mergeCell ref="L18:L19"/>
    <mergeCell ref="M18:M19"/>
    <mergeCell ref="H18:H19"/>
    <mergeCell ref="A20:A27"/>
    <mergeCell ref="B20:B27"/>
    <mergeCell ref="E20:E27"/>
    <mergeCell ref="F20:F27"/>
    <mergeCell ref="G20:G27"/>
    <mergeCell ref="A18:A19"/>
    <mergeCell ref="B18:B19"/>
    <mergeCell ref="E18:E19"/>
    <mergeCell ref="F18:F19"/>
    <mergeCell ref="G18:G19"/>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8:D87">
    <cfRule type="expression" dxfId="2342" priority="1">
      <formula>$D8="No"</formula>
    </cfRule>
  </conditionalFormatting>
  <conditionalFormatting sqref="J8">
    <cfRule type="cellIs" dxfId="2341" priority="92" operator="equal">
      <formula>"Significant Positive"</formula>
    </cfRule>
    <cfRule type="cellIs" dxfId="2340" priority="91" operator="equal">
      <formula>"Minor Positive"</formula>
    </cfRule>
    <cfRule type="cellIs" dxfId="2339" priority="90" operator="equal">
      <formula>"Neutral"</formula>
    </cfRule>
    <cfRule type="cellIs" dxfId="2338" priority="89" operator="equal">
      <formula>"Uncertain"</formula>
    </cfRule>
    <cfRule type="cellIs" dxfId="2337" priority="88" operator="equal">
      <formula>"Minor Negative"</formula>
    </cfRule>
    <cfRule type="cellIs" dxfId="2336" priority="87" operator="equal">
      <formula>"Significant Negative"</formula>
    </cfRule>
  </conditionalFormatting>
  <conditionalFormatting sqref="J18">
    <cfRule type="cellIs" dxfId="2335" priority="83" operator="equal">
      <formula>"Neutral"</formula>
    </cfRule>
    <cfRule type="cellIs" dxfId="2334" priority="81" operator="equal">
      <formula>"Minor Negative"</formula>
    </cfRule>
    <cfRule type="cellIs" dxfId="2333" priority="80" operator="equal">
      <formula>"Significant Negative"</formula>
    </cfRule>
    <cfRule type="cellIs" dxfId="2332" priority="82" operator="equal">
      <formula>"Uncertain"</formula>
    </cfRule>
    <cfRule type="cellIs" dxfId="2331" priority="85" operator="equal">
      <formula>"Significant Positive"</formula>
    </cfRule>
    <cfRule type="cellIs" dxfId="2330" priority="84" operator="equal">
      <formula>"Minor Positive"</formula>
    </cfRule>
  </conditionalFormatting>
  <conditionalFormatting sqref="J20">
    <cfRule type="cellIs" dxfId="2329" priority="10" operator="equal">
      <formula>"Significant Negative"</formula>
    </cfRule>
    <cfRule type="cellIs" dxfId="2328" priority="11" operator="equal">
      <formula>"Minor Negative"</formula>
    </cfRule>
    <cfRule type="cellIs" dxfId="2327" priority="13" operator="equal">
      <formula>"Neutral"</formula>
    </cfRule>
    <cfRule type="cellIs" dxfId="2326" priority="14" operator="equal">
      <formula>"Minor Positive"</formula>
    </cfRule>
    <cfRule type="cellIs" dxfId="2325" priority="15" operator="equal">
      <formula>"Significant Positive"</formula>
    </cfRule>
    <cfRule type="cellIs" dxfId="2324" priority="12" operator="equal">
      <formula>"Uncertain"</formula>
    </cfRule>
  </conditionalFormatting>
  <conditionalFormatting sqref="J28">
    <cfRule type="cellIs" dxfId="2323" priority="2" operator="equal">
      <formula>"Significant Negative"</formula>
    </cfRule>
    <cfRule type="cellIs" dxfId="2322" priority="3" operator="equal">
      <formula>"Minor Negative"</formula>
    </cfRule>
    <cfRule type="cellIs" dxfId="2321" priority="4" operator="equal">
      <formula>"Uncertain"</formula>
    </cfRule>
    <cfRule type="cellIs" dxfId="2320" priority="5" operator="equal">
      <formula>"Neutral"</formula>
    </cfRule>
    <cfRule type="cellIs" dxfId="2319" priority="6" operator="equal">
      <formula>"Minor Positive"</formula>
    </cfRule>
    <cfRule type="cellIs" dxfId="2318" priority="7" operator="equal">
      <formula>"Significant Positive"</formula>
    </cfRule>
  </conditionalFormatting>
  <conditionalFormatting sqref="J36">
    <cfRule type="cellIs" dxfId="2317" priority="16" operator="equal">
      <formula>"Significant Negative"</formula>
    </cfRule>
    <cfRule type="cellIs" dxfId="2316" priority="17" operator="equal">
      <formula>"Minor Negative"</formula>
    </cfRule>
    <cfRule type="cellIs" dxfId="2315" priority="18" operator="equal">
      <formula>"Uncertain"</formula>
    </cfRule>
    <cfRule type="cellIs" dxfId="2314" priority="19" operator="equal">
      <formula>"Neutral"</formula>
    </cfRule>
    <cfRule type="cellIs" dxfId="2313" priority="20" operator="equal">
      <formula>"Minor Positive"</formula>
    </cfRule>
    <cfRule type="cellIs" dxfId="2312" priority="21" operator="equal">
      <formula>"Significant Positive"</formula>
    </cfRule>
  </conditionalFormatting>
  <conditionalFormatting sqref="J42">
    <cfRule type="cellIs" dxfId="2311" priority="23" operator="equal">
      <formula>"Significant Negative"</formula>
    </cfRule>
    <cfRule type="cellIs" dxfId="2310" priority="24" operator="equal">
      <formula>"Minor Negative"</formula>
    </cfRule>
    <cfRule type="cellIs" dxfId="2309" priority="25" operator="equal">
      <formula>"Uncertain"</formula>
    </cfRule>
    <cfRule type="cellIs" dxfId="2308" priority="26" operator="equal">
      <formula>"Neutral"</formula>
    </cfRule>
    <cfRule type="cellIs" dxfId="2307" priority="27" operator="equal">
      <formula>"Minor Positive"</formula>
    </cfRule>
    <cfRule type="cellIs" dxfId="2306" priority="28" operator="equal">
      <formula>"Significant Positive"</formula>
    </cfRule>
  </conditionalFormatting>
  <conditionalFormatting sqref="J47">
    <cfRule type="cellIs" dxfId="2305" priority="67" operator="equal">
      <formula>"Significant Negative"</formula>
    </cfRule>
    <cfRule type="cellIs" dxfId="2304" priority="72" operator="equal">
      <formula>"Significant Positive"</formula>
    </cfRule>
    <cfRule type="cellIs" dxfId="2303" priority="71" operator="equal">
      <formula>"Minor Positive"</formula>
    </cfRule>
    <cfRule type="cellIs" dxfId="2302" priority="70" operator="equal">
      <formula>"Neutral"</formula>
    </cfRule>
    <cfRule type="cellIs" dxfId="2301" priority="69" operator="equal">
      <formula>"Uncertain"</formula>
    </cfRule>
    <cfRule type="cellIs" dxfId="2300" priority="68" operator="equal">
      <formula>"Minor Negative"</formula>
    </cfRule>
  </conditionalFormatting>
  <conditionalFormatting sqref="J49">
    <cfRule type="cellIs" dxfId="2299" priority="76" operator="equal">
      <formula>"Neutral"</formula>
    </cfRule>
    <cfRule type="cellIs" dxfId="2298" priority="73" operator="equal">
      <formula>"Significant Negative"</formula>
    </cfRule>
    <cfRule type="cellIs" dxfId="2297" priority="74" operator="equal">
      <formula>"Minor Negative"</formula>
    </cfRule>
    <cfRule type="cellIs" dxfId="2296" priority="75" operator="equal">
      <formula>"Uncertain"</formula>
    </cfRule>
    <cfRule type="cellIs" dxfId="2295" priority="77" operator="equal">
      <formula>"Minor Positive"</formula>
    </cfRule>
    <cfRule type="cellIs" dxfId="2294" priority="78" operator="equal">
      <formula>"Significant Positive"</formula>
    </cfRule>
  </conditionalFormatting>
  <conditionalFormatting sqref="J54">
    <cfRule type="cellIs" dxfId="2293" priority="62" operator="equal">
      <formula>"Minor Negative"</formula>
    </cfRule>
    <cfRule type="cellIs" dxfId="2292" priority="63" operator="equal">
      <formula>"Uncertain"</formula>
    </cfRule>
    <cfRule type="cellIs" dxfId="2291" priority="64" operator="equal">
      <formula>"Neutral"</formula>
    </cfRule>
    <cfRule type="cellIs" dxfId="2290" priority="65" operator="equal">
      <formula>"Minor Positive"</formula>
    </cfRule>
    <cfRule type="cellIs" dxfId="2289" priority="66" operator="equal">
      <formula>"Significant Positive"</formula>
    </cfRule>
    <cfRule type="cellIs" dxfId="2288" priority="61" operator="equal">
      <formula>"Significant Negative"</formula>
    </cfRule>
  </conditionalFormatting>
  <conditionalFormatting sqref="J57">
    <cfRule type="cellIs" dxfId="2287" priority="55" operator="equal">
      <formula>"Significant Negative"</formula>
    </cfRule>
    <cfRule type="cellIs" dxfId="2286" priority="59" operator="equal">
      <formula>"Minor Positive"</formula>
    </cfRule>
    <cfRule type="cellIs" dxfId="2285" priority="58" operator="equal">
      <formula>"Neutral"</formula>
    </cfRule>
    <cfRule type="cellIs" dxfId="2284" priority="57" operator="equal">
      <formula>"Uncertain"</formula>
    </cfRule>
    <cfRule type="cellIs" dxfId="2283" priority="56" operator="equal">
      <formula>"Minor Negative"</formula>
    </cfRule>
    <cfRule type="cellIs" dxfId="2282" priority="60" operator="equal">
      <formula>"Significant Positive"</formula>
    </cfRule>
  </conditionalFormatting>
  <conditionalFormatting sqref="J65">
    <cfRule type="cellIs" dxfId="2281" priority="35" operator="equal">
      <formula>"Significant Negative"</formula>
    </cfRule>
    <cfRule type="cellIs" dxfId="2280" priority="36" operator="equal">
      <formula>"Minor Negative"</formula>
    </cfRule>
    <cfRule type="cellIs" dxfId="2279" priority="37" operator="equal">
      <formula>"Uncertain"</formula>
    </cfRule>
    <cfRule type="cellIs" dxfId="2278" priority="40" operator="equal">
      <formula>"Significant Positive"</formula>
    </cfRule>
    <cfRule type="cellIs" dxfId="2277" priority="39" operator="equal">
      <formula>"Minor Positive"</formula>
    </cfRule>
    <cfRule type="cellIs" dxfId="2276" priority="38" operator="equal">
      <formula>"Neutral"</formula>
    </cfRule>
  </conditionalFormatting>
  <conditionalFormatting sqref="J72 J84">
    <cfRule type="cellIs" dxfId="2275" priority="51" operator="equal">
      <formula>"Neutral"</formula>
    </cfRule>
    <cfRule type="cellIs" dxfId="2274" priority="52" operator="equal">
      <formula>"Minor Positive"</formula>
    </cfRule>
    <cfRule type="cellIs" dxfId="2273" priority="50" operator="equal">
      <formula>"Uncertain"</formula>
    </cfRule>
    <cfRule type="cellIs" dxfId="2272" priority="53" operator="equal">
      <formula>"Significant Positive"</formula>
    </cfRule>
    <cfRule type="cellIs" dxfId="2271" priority="49" operator="equal">
      <formula>"Minor Negative"</formula>
    </cfRule>
    <cfRule type="cellIs" dxfId="2270" priority="48" operator="equal">
      <formula>"Significant Negative"</formula>
    </cfRule>
  </conditionalFormatting>
  <conditionalFormatting sqref="J77">
    <cfRule type="cellIs" dxfId="2269" priority="46" operator="equal">
      <formula>"Significant Positive"</formula>
    </cfRule>
    <cfRule type="cellIs" dxfId="2268" priority="45" operator="equal">
      <formula>"Minor Positive"</formula>
    </cfRule>
    <cfRule type="cellIs" dxfId="2267" priority="43" operator="equal">
      <formula>"Uncertain"</formula>
    </cfRule>
    <cfRule type="cellIs" dxfId="2266" priority="42" operator="equal">
      <formula>"Minor Negative"</formula>
    </cfRule>
    <cfRule type="cellIs" dxfId="2265" priority="41" operator="equal">
      <formula>"Significant Negative"</formula>
    </cfRule>
    <cfRule type="cellIs" dxfId="2264" priority="44"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6C01E4D1-2649-4AE1-8DC1-D0A1E69AA2BA}">
          <x14:formula1>
            <xm:f>'Drop downs'!$A$2:$A$3</xm:f>
          </x14:formula1>
          <xm:sqref>D8:D87</xm:sqref>
        </x14:dataValidation>
        <x14:dataValidation type="list" allowBlank="1" showInputMessage="1" showErrorMessage="1" xr:uid="{244A05B4-51AE-4076-ABD5-EBA5EED729A2}">
          <x14:formula1>
            <xm:f>'Drop downs'!$J$2:$J$3</xm:f>
          </x14:formula1>
          <xm:sqref>L8 L18 L20 L28 L36 L42 L84 L54 L57 L65 L72 L77 L47 L49</xm:sqref>
        </x14:dataValidation>
        <x14:dataValidation type="list" allowBlank="1" showInputMessage="1" showErrorMessage="1" xr:uid="{AE927592-506E-4305-A1CE-5EBA7E51DCDF}">
          <x14:formula1>
            <xm:f>'Drop downs'!$B$2:$B$4</xm:f>
          </x14:formula1>
          <xm:sqref>E47 E18 E36 E20 E77 E57 E54 E49 E8 E65 E72 E84 E42 E28</xm:sqref>
        </x14:dataValidation>
        <x14:dataValidation type="list" allowBlank="1" showInputMessage="1" showErrorMessage="1" xr:uid="{AC87E4C4-133E-4693-8AA3-928A5308A8E8}">
          <x14:formula1>
            <xm:f>'Drop downs'!$C$2:$C$5</xm:f>
          </x14:formula1>
          <xm:sqref>F47 F18 F36 F20 F77 F57 F54 F49 F8 F65 F72 F84 F42 F28</xm:sqref>
        </x14:dataValidation>
        <x14:dataValidation type="list" allowBlank="1" showInputMessage="1" showErrorMessage="1" xr:uid="{A7F76498-56B8-4766-AE50-2225DDF63C2C}">
          <x14:formula1>
            <xm:f>'Drop downs'!$D$2:$D$7</xm:f>
          </x14:formula1>
          <xm:sqref>G47 G18 G36 G20 G77 G57 G54 G49 G8 G65 G72 G84 G42 G28</xm:sqref>
        </x14:dataValidation>
        <x14:dataValidation type="list" allowBlank="1" showInputMessage="1" showErrorMessage="1" xr:uid="{DE5B7AA5-25E1-4F95-810B-FFD0539428EF}">
          <x14:formula1>
            <xm:f>'Drop downs'!$E$2:$E$6</xm:f>
          </x14:formula1>
          <xm:sqref>H47 H18 H36 H20 H77 H57 H54 H49 H8 H65 H72 H84 H42 H28</xm:sqref>
        </x14:dataValidation>
        <x14:dataValidation type="list" allowBlank="1" showInputMessage="1" showErrorMessage="1" xr:uid="{703EADA0-CB81-4963-A612-A8231AF4DE25}">
          <x14:formula1>
            <xm:f>'Drop downs'!$F$2:$F$6</xm:f>
          </x14:formula1>
          <xm:sqref>I47 I18 I36 I20 I77 I57 I54 I49 I8 I65 I72 I84 I42 I28</xm:sqref>
        </x14:dataValidation>
        <x14:dataValidation type="list" allowBlank="1" showInputMessage="1" showErrorMessage="1" xr:uid="{E42E8FD8-3D60-4AA5-9079-894ED0F6D5D2}">
          <x14:formula1>
            <xm:f>'Drop downs'!$G$2:$G$7</xm:f>
          </x14:formula1>
          <xm:sqref>J47 J18 J36 J20 J77 J57 J54 J49 J8 J65 J72 J84 J42 J28</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94D28-82F9-4530-B77A-952B1027C518}">
  <sheetPr codeName="Sheet109">
    <tabColor rgb="FF7030A0"/>
  </sheetPr>
  <dimension ref="A1:V98"/>
  <sheetViews>
    <sheetView topLeftCell="A48" zoomScale="60" zoomScaleNormal="60" workbookViewId="0">
      <selection activeCell="C67" sqref="C6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1001</v>
      </c>
      <c r="D1" s="263"/>
      <c r="E1" s="263"/>
      <c r="F1" s="264"/>
      <c r="G1" s="16"/>
      <c r="I1" s="7"/>
      <c r="J1" s="7"/>
      <c r="K1" s="7"/>
    </row>
    <row r="2" spans="1:22" x14ac:dyDescent="0.35">
      <c r="A2" s="74" t="s">
        <v>29</v>
      </c>
      <c r="B2" s="9"/>
      <c r="C2" s="263" t="s">
        <v>940</v>
      </c>
      <c r="D2" s="263"/>
      <c r="E2" s="263"/>
      <c r="F2" s="264"/>
      <c r="I2" s="8"/>
      <c r="J2" s="8"/>
      <c r="K2" s="8"/>
    </row>
    <row r="3" spans="1:22" x14ac:dyDescent="0.35">
      <c r="A3" s="75" t="s">
        <v>30</v>
      </c>
      <c r="B3" s="4"/>
      <c r="C3" s="263" t="s">
        <v>1002</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428" t="s">
        <v>101</v>
      </c>
      <c r="J8" s="310" t="s">
        <v>159</v>
      </c>
      <c r="K8" s="319" t="s">
        <v>570</v>
      </c>
      <c r="L8" s="310"/>
      <c r="M8" s="314"/>
      <c r="N8" s="330"/>
      <c r="R8" s="12" t="str">
        <f>IF(OR(J8='Drop downs'!$G$7,J8='Drop downs'!$G$5), B8&amp;": "&amp;K8&amp;CHAR(10),"")</f>
        <v/>
      </c>
      <c r="S8" s="12" t="str">
        <f>IF(J8='Drop downs'!$G$2,B8&amp;": "&amp;K8&amp;""," ")</f>
        <v xml:space="preserve"> </v>
      </c>
      <c r="T8" s="12" t="str">
        <f>IF(HO10_ALT_2!E8='Drop downs'!$B$6,HO10_ALT_2!B8&amp;": "&amp;HO10_ALT_2!K8&amp;"","")</f>
        <v/>
      </c>
      <c r="U8" t="str">
        <f>IF(M8&gt;0,B8&amp;":"&amp;M8&amp;"
","")</f>
        <v/>
      </c>
      <c r="V8" t="str">
        <f>IF(N8&gt;0,B8&amp;":"&amp;N8&amp;"
","")</f>
        <v/>
      </c>
    </row>
    <row r="9" spans="1:22" x14ac:dyDescent="0.35">
      <c r="A9" s="317"/>
      <c r="B9" s="328"/>
      <c r="C9" s="24" t="s">
        <v>322</v>
      </c>
      <c r="D9" s="24" t="s">
        <v>254</v>
      </c>
      <c r="E9" s="326"/>
      <c r="F9" s="326"/>
      <c r="G9" s="326"/>
      <c r="H9" s="326"/>
      <c r="I9" s="259"/>
      <c r="J9" s="298"/>
      <c r="K9" s="236"/>
      <c r="L9" s="298"/>
      <c r="M9" s="233"/>
      <c r="N9" s="331"/>
      <c r="R9" s="12"/>
      <c r="S9" s="12"/>
      <c r="T9" s="12"/>
    </row>
    <row r="10" spans="1:22" x14ac:dyDescent="0.35">
      <c r="A10" s="317"/>
      <c r="B10" s="328"/>
      <c r="C10" s="24" t="s">
        <v>323</v>
      </c>
      <c r="D10" s="24" t="s">
        <v>254</v>
      </c>
      <c r="E10" s="326"/>
      <c r="F10" s="326"/>
      <c r="G10" s="326"/>
      <c r="H10" s="326"/>
      <c r="I10" s="259"/>
      <c r="J10" s="298"/>
      <c r="K10" s="236"/>
      <c r="L10" s="298"/>
      <c r="M10" s="233"/>
      <c r="N10" s="331"/>
      <c r="R10" s="12"/>
      <c r="S10" s="12"/>
      <c r="T10" s="12"/>
    </row>
    <row r="11" spans="1:22" x14ac:dyDescent="0.35">
      <c r="A11" s="317"/>
      <c r="B11" s="328"/>
      <c r="C11" s="24" t="s">
        <v>324</v>
      </c>
      <c r="D11" s="24" t="s">
        <v>254</v>
      </c>
      <c r="E11" s="326"/>
      <c r="F11" s="326"/>
      <c r="G11" s="326"/>
      <c r="H11" s="326"/>
      <c r="I11" s="259"/>
      <c r="J11" s="298"/>
      <c r="K11" s="236"/>
      <c r="L11" s="298"/>
      <c r="M11" s="233"/>
      <c r="N11" s="331"/>
      <c r="R11" s="12"/>
      <c r="S11" s="12"/>
      <c r="T11" s="12"/>
    </row>
    <row r="12" spans="1:22" ht="14.5" customHeight="1" x14ac:dyDescent="0.35">
      <c r="A12" s="317"/>
      <c r="B12" s="328"/>
      <c r="C12" s="24" t="s">
        <v>325</v>
      </c>
      <c r="D12" s="24" t="s">
        <v>254</v>
      </c>
      <c r="E12" s="326"/>
      <c r="F12" s="326"/>
      <c r="G12" s="326"/>
      <c r="H12" s="326"/>
      <c r="I12" s="259"/>
      <c r="J12" s="298"/>
      <c r="K12" s="236"/>
      <c r="L12" s="298"/>
      <c r="M12" s="233"/>
      <c r="N12" s="331"/>
      <c r="R12" s="12"/>
      <c r="S12" s="12"/>
      <c r="T12" s="12"/>
    </row>
    <row r="13" spans="1:22" x14ac:dyDescent="0.35">
      <c r="A13" s="317"/>
      <c r="B13" s="328"/>
      <c r="C13" s="24" t="s">
        <v>326</v>
      </c>
      <c r="D13" s="24" t="s">
        <v>254</v>
      </c>
      <c r="E13" s="326"/>
      <c r="F13" s="326"/>
      <c r="G13" s="326"/>
      <c r="H13" s="326"/>
      <c r="I13" s="259"/>
      <c r="J13" s="298"/>
      <c r="K13" s="236"/>
      <c r="L13" s="298"/>
      <c r="M13" s="233"/>
      <c r="N13" s="331"/>
      <c r="R13" s="12"/>
      <c r="S13" s="12"/>
      <c r="T13" s="12"/>
    </row>
    <row r="14" spans="1:22" ht="29.15" customHeight="1" x14ac:dyDescent="0.35">
      <c r="A14" s="317"/>
      <c r="B14" s="328"/>
      <c r="C14" s="24" t="s">
        <v>327</v>
      </c>
      <c r="D14" s="24" t="s">
        <v>254</v>
      </c>
      <c r="E14" s="326"/>
      <c r="F14" s="326"/>
      <c r="G14" s="326"/>
      <c r="H14" s="326"/>
      <c r="I14" s="259"/>
      <c r="J14" s="298"/>
      <c r="K14" s="236"/>
      <c r="L14" s="298"/>
      <c r="M14" s="233"/>
      <c r="N14" s="331"/>
      <c r="R14" s="12"/>
      <c r="S14" s="12"/>
      <c r="T14" s="12"/>
    </row>
    <row r="15" spans="1:22" x14ac:dyDescent="0.35">
      <c r="A15" s="317"/>
      <c r="B15" s="328"/>
      <c r="C15" s="24" t="s">
        <v>328</v>
      </c>
      <c r="D15" s="24" t="s">
        <v>254</v>
      </c>
      <c r="E15" s="326"/>
      <c r="F15" s="326"/>
      <c r="G15" s="326"/>
      <c r="H15" s="326"/>
      <c r="I15" s="259"/>
      <c r="J15" s="298"/>
      <c r="K15" s="236"/>
      <c r="L15" s="298"/>
      <c r="M15" s="233"/>
      <c r="N15" s="331"/>
      <c r="R15" s="12"/>
      <c r="S15" s="12"/>
      <c r="T15" s="12"/>
    </row>
    <row r="16" spans="1:22" ht="29" x14ac:dyDescent="0.35">
      <c r="A16" s="317"/>
      <c r="B16" s="328"/>
      <c r="C16" s="24" t="s">
        <v>329</v>
      </c>
      <c r="D16" s="24" t="s">
        <v>254</v>
      </c>
      <c r="E16" s="326"/>
      <c r="F16" s="326"/>
      <c r="G16" s="326"/>
      <c r="H16" s="326"/>
      <c r="I16" s="259"/>
      <c r="J16" s="298"/>
      <c r="K16" s="236"/>
      <c r="L16" s="298"/>
      <c r="M16" s="233"/>
      <c r="N16" s="331"/>
      <c r="R16" s="12"/>
      <c r="S16" s="12"/>
      <c r="T16" s="12"/>
    </row>
    <row r="17" spans="1:22" ht="15" thickBot="1" x14ac:dyDescent="0.4">
      <c r="A17" s="318"/>
      <c r="B17" s="267"/>
      <c r="C17" s="19" t="s">
        <v>330</v>
      </c>
      <c r="D17" s="24" t="s">
        <v>254</v>
      </c>
      <c r="E17" s="258"/>
      <c r="F17" s="258"/>
      <c r="G17" s="258"/>
      <c r="H17" s="258"/>
      <c r="I17" s="429"/>
      <c r="J17" s="270"/>
      <c r="K17" s="320"/>
      <c r="L17" s="270"/>
      <c r="M17" s="315"/>
      <c r="N17" s="332"/>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570</v>
      </c>
      <c r="L18" s="310"/>
      <c r="M18" s="314"/>
      <c r="N18" s="330"/>
      <c r="R18" s="12" t="str">
        <f>IF(OR(J18='Drop downs'!$G$7,J18='Drop downs'!$G$5), B18&amp;": "&amp;K18&amp;CHAR(10),"")</f>
        <v/>
      </c>
      <c r="S18" s="12" t="str">
        <f>IF(J18='Drop downs'!$G$2,B18&amp;": "&amp;K18&amp;""," ")</f>
        <v xml:space="preserve"> </v>
      </c>
      <c r="T18" s="12" t="str">
        <f>IF(HO10_ALT_2!E18='Drop downs'!$B$6,HO10_ALT_2!B18&amp;": "&amp;HO10_ALT_2!K18&amp;"","")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254</v>
      </c>
      <c r="E20" s="310" t="s">
        <v>418</v>
      </c>
      <c r="F20" s="310" t="s">
        <v>441</v>
      </c>
      <c r="G20" s="310" t="s">
        <v>424</v>
      </c>
      <c r="H20" s="310" t="s">
        <v>421</v>
      </c>
      <c r="I20" s="310" t="s">
        <v>422</v>
      </c>
      <c r="J20" s="310" t="s">
        <v>157</v>
      </c>
      <c r="K20" s="319" t="s">
        <v>1003</v>
      </c>
      <c r="L20" s="310"/>
      <c r="M20" s="314"/>
      <c r="N20" s="330"/>
      <c r="R20" s="12" t="str">
        <f>IF(OR(J20='Drop downs'!$G$7,J20='Drop downs'!$G$5), B20&amp;": "&amp;K20&amp;CHAR(10),"")</f>
        <v/>
      </c>
      <c r="S20" s="12" t="str">
        <f>IF(J20='Drop downs'!$G$2,B20&amp;": "&amp;K20&amp;""," ")</f>
        <v xml:space="preserve"> </v>
      </c>
      <c r="T20" s="12" t="str">
        <f>IF(HO10_ALT_2!E20='Drop downs'!$B$6,HO10_ALT_2!B20&amp;": "&amp;HO10_ALT_2!K20&amp;"","")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250</v>
      </c>
      <c r="E26" s="298"/>
      <c r="F26" s="298"/>
      <c r="G26" s="298"/>
      <c r="H26" s="298"/>
      <c r="I26" s="298"/>
      <c r="J26" s="298"/>
      <c r="K26" s="236"/>
      <c r="L26" s="298"/>
      <c r="M26" s="233"/>
      <c r="N26" s="331"/>
      <c r="R26" s="12"/>
      <c r="S26" s="12"/>
      <c r="T26" s="12"/>
    </row>
    <row r="27" spans="1:22" ht="29.5" thickBot="1" x14ac:dyDescent="0.4">
      <c r="A27" s="318"/>
      <c r="B27" s="309"/>
      <c r="C27" s="15" t="s">
        <v>342</v>
      </c>
      <c r="D27" s="19" t="s">
        <v>250</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250</v>
      </c>
      <c r="E28" s="310" t="s">
        <v>418</v>
      </c>
      <c r="F28" s="310" t="s">
        <v>441</v>
      </c>
      <c r="G28" s="310" t="s">
        <v>424</v>
      </c>
      <c r="H28" s="310" t="s">
        <v>421</v>
      </c>
      <c r="I28" s="310" t="s">
        <v>422</v>
      </c>
      <c r="J28" s="310" t="s">
        <v>157</v>
      </c>
      <c r="K28" s="319" t="s">
        <v>1004</v>
      </c>
      <c r="L28" s="310"/>
      <c r="M28" s="356" t="s">
        <v>1005</v>
      </c>
      <c r="N28" s="349"/>
      <c r="R28" s="12" t="str">
        <f>IF(OR(J28='Drop downs'!$G$7,J28='Drop downs'!$G$5), B28&amp;": "&amp;K28&amp;CHAR(10),"")</f>
        <v/>
      </c>
      <c r="S28" s="12" t="str">
        <f>IF(J28='Drop downs'!$G$2,B28&amp;": "&amp;K28&amp;""," ")</f>
        <v xml:space="preserve"> </v>
      </c>
      <c r="T28" s="12" t="str">
        <f>IF(HO10_ALT_2!E28='Drop downs'!$B$6,HO10_ALT_2!B28&amp;": "&amp;HO10_ALT_2!K28&amp;"","")</f>
        <v/>
      </c>
      <c r="U28" t="str">
        <f t="shared" si="0"/>
        <v xml:space="preserve">IIA4:Mitigation: Provide minimum housing/room dimensions that should be met, that qualify as adequate to benefit the health and wellbeing of residents.
</v>
      </c>
      <c r="V28" t="str">
        <f>IF(N28&gt;0,B28&amp;":"&amp;N28&amp;"
","")</f>
        <v/>
      </c>
    </row>
    <row r="29" spans="1:22" ht="29" x14ac:dyDescent="0.35">
      <c r="A29" s="317"/>
      <c r="B29" s="308"/>
      <c r="C29" s="83" t="s">
        <v>345</v>
      </c>
      <c r="D29" s="3" t="s">
        <v>254</v>
      </c>
      <c r="E29" s="298"/>
      <c r="F29" s="298"/>
      <c r="G29" s="298"/>
      <c r="H29" s="298"/>
      <c r="I29" s="298"/>
      <c r="J29" s="298"/>
      <c r="K29" s="236"/>
      <c r="L29" s="298"/>
      <c r="M29" s="357"/>
      <c r="N29" s="350"/>
      <c r="R29" s="12"/>
      <c r="S29" s="12"/>
      <c r="T29" s="12"/>
    </row>
    <row r="30" spans="1:22" x14ac:dyDescent="0.35">
      <c r="A30" s="317"/>
      <c r="B30" s="308"/>
      <c r="C30" s="83" t="s">
        <v>346</v>
      </c>
      <c r="D30" s="3" t="s">
        <v>254</v>
      </c>
      <c r="E30" s="298"/>
      <c r="F30" s="298"/>
      <c r="G30" s="298"/>
      <c r="H30" s="298"/>
      <c r="I30" s="298"/>
      <c r="J30" s="298"/>
      <c r="K30" s="236"/>
      <c r="L30" s="298"/>
      <c r="M30" s="357"/>
      <c r="N30" s="350"/>
      <c r="R30" s="12"/>
      <c r="S30" s="12"/>
      <c r="T30" s="12"/>
    </row>
    <row r="31" spans="1:22" ht="30" customHeight="1" x14ac:dyDescent="0.35">
      <c r="A31" s="317"/>
      <c r="B31" s="308"/>
      <c r="C31" s="83" t="s">
        <v>347</v>
      </c>
      <c r="D31" s="3" t="s">
        <v>254</v>
      </c>
      <c r="E31" s="298"/>
      <c r="F31" s="298"/>
      <c r="G31" s="298"/>
      <c r="H31" s="298"/>
      <c r="I31" s="298"/>
      <c r="J31" s="298"/>
      <c r="K31" s="236"/>
      <c r="L31" s="298"/>
      <c r="M31" s="357"/>
      <c r="N31" s="350"/>
      <c r="R31" s="12"/>
      <c r="S31" s="12"/>
      <c r="T31" s="12"/>
    </row>
    <row r="32" spans="1:22" x14ac:dyDescent="0.35">
      <c r="A32" s="317"/>
      <c r="B32" s="308"/>
      <c r="C32" s="83" t="s">
        <v>348</v>
      </c>
      <c r="D32" s="3" t="s">
        <v>254</v>
      </c>
      <c r="E32" s="298"/>
      <c r="F32" s="298"/>
      <c r="G32" s="298"/>
      <c r="H32" s="298"/>
      <c r="I32" s="298"/>
      <c r="J32" s="298"/>
      <c r="K32" s="236"/>
      <c r="L32" s="298"/>
      <c r="M32" s="357"/>
      <c r="N32" s="350"/>
      <c r="R32" s="12"/>
      <c r="S32" s="12"/>
      <c r="T32" s="12"/>
    </row>
    <row r="33" spans="1:22" x14ac:dyDescent="0.35">
      <c r="A33" s="317"/>
      <c r="B33" s="308"/>
      <c r="C33" s="83" t="s">
        <v>349</v>
      </c>
      <c r="D33" s="3" t="s">
        <v>250</v>
      </c>
      <c r="E33" s="298"/>
      <c r="F33" s="298"/>
      <c r="G33" s="298"/>
      <c r="H33" s="298"/>
      <c r="I33" s="298"/>
      <c r="J33" s="298"/>
      <c r="K33" s="236"/>
      <c r="L33" s="298"/>
      <c r="M33" s="357"/>
      <c r="N33" s="350"/>
      <c r="R33" s="12"/>
      <c r="S33" s="12"/>
      <c r="T33" s="12"/>
    </row>
    <row r="34" spans="1:22" x14ac:dyDescent="0.35">
      <c r="A34" s="317"/>
      <c r="B34" s="308"/>
      <c r="C34" s="83" t="s">
        <v>350</v>
      </c>
      <c r="D34" s="3" t="s">
        <v>254</v>
      </c>
      <c r="E34" s="298"/>
      <c r="F34" s="298"/>
      <c r="G34" s="298"/>
      <c r="H34" s="298"/>
      <c r="I34" s="298"/>
      <c r="J34" s="298"/>
      <c r="K34" s="236"/>
      <c r="L34" s="298"/>
      <c r="M34" s="357"/>
      <c r="N34" s="350"/>
      <c r="R34" s="12"/>
      <c r="S34" s="12"/>
      <c r="T34" s="12"/>
    </row>
    <row r="35" spans="1:22" ht="45" customHeight="1" thickBot="1" x14ac:dyDescent="0.4">
      <c r="A35" s="322"/>
      <c r="B35" s="309"/>
      <c r="C35" s="93" t="s">
        <v>351</v>
      </c>
      <c r="D35" s="15" t="s">
        <v>254</v>
      </c>
      <c r="E35" s="270"/>
      <c r="F35" s="270"/>
      <c r="G35" s="270"/>
      <c r="H35" s="270"/>
      <c r="I35" s="270"/>
      <c r="J35" s="270"/>
      <c r="K35" s="320"/>
      <c r="L35" s="299"/>
      <c r="M35" s="361"/>
      <c r="N35" s="351"/>
      <c r="R35" s="12"/>
      <c r="S35" s="12"/>
      <c r="T35" s="12"/>
    </row>
    <row r="36" spans="1:22" x14ac:dyDescent="0.35">
      <c r="A36" s="321" t="s">
        <v>352</v>
      </c>
      <c r="B36" s="307" t="s">
        <v>120</v>
      </c>
      <c r="C36" s="82" t="s">
        <v>353</v>
      </c>
      <c r="D36" s="79" t="s">
        <v>250</v>
      </c>
      <c r="E36" s="310" t="s">
        <v>418</v>
      </c>
      <c r="F36" s="310" t="s">
        <v>419</v>
      </c>
      <c r="G36" s="310" t="s">
        <v>424</v>
      </c>
      <c r="H36" s="310" t="s">
        <v>421</v>
      </c>
      <c r="I36" s="310" t="s">
        <v>422</v>
      </c>
      <c r="J36" s="310" t="s">
        <v>166</v>
      </c>
      <c r="K36" s="319" t="s">
        <v>1006</v>
      </c>
      <c r="L36" s="272"/>
      <c r="M36" s="360" t="s">
        <v>1007</v>
      </c>
      <c r="N36" s="362"/>
      <c r="R36" s="12" t="str">
        <f>IF(OR(J36='Drop downs'!$G$7,J36='Drop downs'!$G$5), B36&amp;": "&amp;K36&amp;CHAR(10),"")</f>
        <v xml:space="preserve">IIA5: The alternative does not provide support for the achievement of objective IIA5 as although the provision of HMO developments will contribute to the number of additional homes being delivered within the Borough, allowing the conversion of family houses to HMOs (defined as homes where the internal floor area exceeds 130m2) may contribute to the potential loss of housing in areas that are characterised by family sized housing (including those with an internal floor area below 130m2). As this type of housing is more affordable for younger/lower income households compared to larger sized family housing, this could have a negative impact on the area. It is also more difficult to replace this type of housing. Therefore, a potential significant negative effect is recorded. 
</v>
      </c>
      <c r="S36" s="12" t="str">
        <f>IF(J36='Drop downs'!$G$2,B36&amp;": "&amp;K36&amp;""," ")</f>
        <v xml:space="preserve"> </v>
      </c>
      <c r="T36" s="12" t="str">
        <f>IF(HO10_ALT_2!E36='Drop downs'!$B$6,HO10_ALT_2!B36&amp;": "&amp;HO10_ALT_2!K36&amp;"","")</f>
        <v/>
      </c>
      <c r="U36" t="str">
        <f t="shared" si="0"/>
        <v xml:space="preserve">IIA5:Mitigation: Restrict development of HMOs in areas characterised by family housing.
</v>
      </c>
      <c r="V36" t="str">
        <f>IF(N36&gt;0,B36&amp;":"&amp;N36&amp;"
","")</f>
        <v/>
      </c>
    </row>
    <row r="37" spans="1:22" ht="29" x14ac:dyDescent="0.35">
      <c r="A37" s="317"/>
      <c r="B37" s="308"/>
      <c r="C37" s="3" t="s">
        <v>354</v>
      </c>
      <c r="D37" s="3" t="s">
        <v>250</v>
      </c>
      <c r="E37" s="298"/>
      <c r="F37" s="298"/>
      <c r="G37" s="298"/>
      <c r="H37" s="298"/>
      <c r="I37" s="298"/>
      <c r="J37" s="298"/>
      <c r="K37" s="236"/>
      <c r="L37" s="298"/>
      <c r="M37" s="357"/>
      <c r="N37" s="350"/>
      <c r="R37" s="12"/>
      <c r="S37" s="12"/>
      <c r="T37" s="12"/>
    </row>
    <row r="38" spans="1:22" x14ac:dyDescent="0.35">
      <c r="A38" s="317"/>
      <c r="B38" s="308"/>
      <c r="C38" s="3" t="s">
        <v>355</v>
      </c>
      <c r="D38" s="3" t="s">
        <v>254</v>
      </c>
      <c r="E38" s="298"/>
      <c r="F38" s="298"/>
      <c r="G38" s="298"/>
      <c r="H38" s="298"/>
      <c r="I38" s="298"/>
      <c r="J38" s="298"/>
      <c r="K38" s="236"/>
      <c r="L38" s="298"/>
      <c r="M38" s="357"/>
      <c r="N38" s="350"/>
      <c r="R38" s="12"/>
      <c r="S38" s="12"/>
      <c r="T38" s="12"/>
    </row>
    <row r="39" spans="1:22" ht="29" x14ac:dyDescent="0.35">
      <c r="A39" s="317"/>
      <c r="B39" s="308"/>
      <c r="C39" s="3" t="s">
        <v>356</v>
      </c>
      <c r="D39" s="3" t="s">
        <v>254</v>
      </c>
      <c r="E39" s="298"/>
      <c r="F39" s="298"/>
      <c r="G39" s="298"/>
      <c r="H39" s="298"/>
      <c r="I39" s="298"/>
      <c r="J39" s="298"/>
      <c r="K39" s="236"/>
      <c r="L39" s="298"/>
      <c r="M39" s="357"/>
      <c r="N39" s="350"/>
      <c r="R39" s="12"/>
      <c r="S39" s="12"/>
      <c r="T39" s="12"/>
    </row>
    <row r="40" spans="1:22" ht="43.5" x14ac:dyDescent="0.35">
      <c r="A40" s="317"/>
      <c r="B40" s="308"/>
      <c r="C40" s="3" t="s">
        <v>357</v>
      </c>
      <c r="D40" s="3" t="s">
        <v>254</v>
      </c>
      <c r="E40" s="298"/>
      <c r="F40" s="298"/>
      <c r="G40" s="298"/>
      <c r="H40" s="298"/>
      <c r="I40" s="298"/>
      <c r="J40" s="298"/>
      <c r="K40" s="236"/>
      <c r="L40" s="298"/>
      <c r="M40" s="357"/>
      <c r="N40" s="350"/>
      <c r="R40" s="12"/>
      <c r="S40" s="12"/>
      <c r="T40" s="12"/>
    </row>
    <row r="41" spans="1:22" ht="65.150000000000006" customHeight="1" thickBot="1" x14ac:dyDescent="0.4">
      <c r="A41" s="322"/>
      <c r="B41" s="309"/>
      <c r="C41" s="80" t="s">
        <v>358</v>
      </c>
      <c r="D41" s="80" t="s">
        <v>250</v>
      </c>
      <c r="E41" s="299"/>
      <c r="F41" s="299"/>
      <c r="G41" s="299"/>
      <c r="H41" s="299"/>
      <c r="I41" s="299"/>
      <c r="J41" s="299"/>
      <c r="K41" s="301"/>
      <c r="L41" s="299"/>
      <c r="M41" s="361"/>
      <c r="N41" s="351"/>
      <c r="R41" s="12"/>
      <c r="S41" s="12"/>
      <c r="T41" s="12"/>
    </row>
    <row r="42" spans="1:22" ht="29" x14ac:dyDescent="0.35">
      <c r="A42" s="321" t="s">
        <v>359</v>
      </c>
      <c r="B42" s="307" t="s">
        <v>121</v>
      </c>
      <c r="C42" s="82" t="s">
        <v>360</v>
      </c>
      <c r="D42" s="82" t="s">
        <v>250</v>
      </c>
      <c r="E42" s="272" t="s">
        <v>418</v>
      </c>
      <c r="F42" s="272" t="s">
        <v>419</v>
      </c>
      <c r="G42" s="272" t="s">
        <v>519</v>
      </c>
      <c r="H42" s="272" t="s">
        <v>421</v>
      </c>
      <c r="I42" s="272" t="s">
        <v>422</v>
      </c>
      <c r="J42" s="272" t="s">
        <v>157</v>
      </c>
      <c r="K42" s="300" t="s">
        <v>1008</v>
      </c>
      <c r="L42" s="272"/>
      <c r="M42" s="302"/>
      <c r="N42" s="334"/>
      <c r="R42" s="12" t="str">
        <f>IF(OR(J42='Drop downs'!$G$7,J42='Drop downs'!$G$5), B42&amp;": "&amp;K42&amp;CHAR(10),"")</f>
        <v/>
      </c>
      <c r="S42" s="12" t="str">
        <f>IF(J42='Drop downs'!$G$2,B42&amp;": "&amp;K42&amp;""," ")</f>
        <v xml:space="preserve"> </v>
      </c>
      <c r="T42" s="12" t="str">
        <f>IF(HO10_ALT_2!E42='Drop downs'!$B$6,HO10_ALT_2!B42&amp;": "&amp;HO10_ALT_2!K42&amp;"","")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ht="14.5" customHeight="1"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22"/>
      <c r="B46" s="309"/>
      <c r="C46" s="80" t="s">
        <v>364</v>
      </c>
      <c r="D46" s="3" t="s">
        <v>254</v>
      </c>
      <c r="E46" s="270"/>
      <c r="F46" s="270"/>
      <c r="G46" s="270"/>
      <c r="H46" s="270"/>
      <c r="I46" s="270"/>
      <c r="J46" s="270"/>
      <c r="K46" s="320"/>
      <c r="L46" s="299"/>
      <c r="M46" s="303"/>
      <c r="N46" s="333"/>
      <c r="R46" s="12"/>
      <c r="S46" s="12"/>
      <c r="T46" s="12"/>
    </row>
    <row r="47" spans="1:22" ht="43.5" x14ac:dyDescent="0.35">
      <c r="A47" s="321" t="s">
        <v>365</v>
      </c>
      <c r="B47" s="307" t="s">
        <v>122</v>
      </c>
      <c r="C47" s="82" t="s">
        <v>366</v>
      </c>
      <c r="D47" s="79" t="s">
        <v>254</v>
      </c>
      <c r="E47" s="310" t="s">
        <v>101</v>
      </c>
      <c r="F47" s="310" t="s">
        <v>101</v>
      </c>
      <c r="G47" s="310" t="s">
        <v>101</v>
      </c>
      <c r="H47" s="310" t="s">
        <v>101</v>
      </c>
      <c r="I47" s="310" t="s">
        <v>101</v>
      </c>
      <c r="J47" s="310" t="s">
        <v>159</v>
      </c>
      <c r="K47" s="427" t="s">
        <v>570</v>
      </c>
      <c r="L47" s="272"/>
      <c r="M47" s="302"/>
      <c r="N47" s="334"/>
      <c r="R47" s="12" t="str">
        <f>IF(OR(J47='Drop downs'!$G$7,J47='Drop downs'!$G$5), B47&amp;": "&amp;K47&amp;CHAR(10),"")</f>
        <v/>
      </c>
      <c r="S47" s="12" t="str">
        <f>IF(J47='Drop downs'!$G$2,B47&amp;": "&amp;K47&amp;""," ")</f>
        <v xml:space="preserve"> </v>
      </c>
      <c r="T47" s="12" t="str">
        <f>IF(HO10_ALT_2!E47='Drop downs'!$B$6,HO10_ALT_2!B47&amp;": "&amp;HO10_ALT_2!K47&amp;"","")</f>
        <v/>
      </c>
      <c r="U47" t="str">
        <f t="shared" si="0"/>
        <v/>
      </c>
      <c r="V47" t="str">
        <f>IF(N47&gt;0,B47&amp;":"&amp;N47&amp;"
","")</f>
        <v/>
      </c>
    </row>
    <row r="48" spans="1:22" ht="52.5" customHeight="1" thickBot="1" x14ac:dyDescent="0.4">
      <c r="A48" s="318"/>
      <c r="B48" s="309"/>
      <c r="C48" s="15" t="s">
        <v>367</v>
      </c>
      <c r="D48" s="80" t="s">
        <v>254</v>
      </c>
      <c r="E48" s="299"/>
      <c r="F48" s="299"/>
      <c r="G48" s="299"/>
      <c r="H48" s="299"/>
      <c r="I48" s="299"/>
      <c r="J48" s="299"/>
      <c r="K48" s="369"/>
      <c r="L48" s="270"/>
      <c r="M48" s="315"/>
      <c r="N48" s="332"/>
      <c r="R48" s="12" t="str">
        <f>IF(OR(J48='Drop downs'!$G$7,J48='Drop downs'!$G$5), B48&amp;": "&amp;K48&amp;CHAR(10),"")</f>
        <v/>
      </c>
      <c r="S48" s="12" t="str">
        <f>IF(J48='Drop downs'!$G$2,B48&amp;": "&amp;K48&amp;""," ")</f>
        <v xml:space="preserve"> </v>
      </c>
      <c r="T48" s="12" t="str">
        <f>IF(HO10_ALT_2!E48='Drop downs'!$B$6,HO10_ALT_2!B48&amp;": "&amp;HO10_ALT_2!K48&amp;"","")</f>
        <v xml:space="preserve">: </v>
      </c>
    </row>
    <row r="49" spans="1:22" ht="29" x14ac:dyDescent="0.35">
      <c r="A49" s="316" t="s">
        <v>368</v>
      </c>
      <c r="B49" s="307" t="s">
        <v>123</v>
      </c>
      <c r="C49" s="86" t="s">
        <v>369</v>
      </c>
      <c r="D49" s="86" t="s">
        <v>254</v>
      </c>
      <c r="E49" s="272" t="s">
        <v>101</v>
      </c>
      <c r="F49" s="272" t="s">
        <v>101</v>
      </c>
      <c r="G49" s="272" t="s">
        <v>101</v>
      </c>
      <c r="H49" s="272" t="s">
        <v>101</v>
      </c>
      <c r="I49" s="272" t="s">
        <v>101</v>
      </c>
      <c r="J49" s="272" t="s">
        <v>159</v>
      </c>
      <c r="K49" s="367" t="s">
        <v>570</v>
      </c>
      <c r="L49" s="310"/>
      <c r="M49" s="314"/>
      <c r="N49" s="330"/>
      <c r="R49" s="12" t="str">
        <f>IF(OR(J49='Drop downs'!$G$7,J49='Drop downs'!$G$5), B49&amp;": "&amp;K49&amp;CHAR(10),"")</f>
        <v/>
      </c>
      <c r="S49" s="12" t="str">
        <f>IF(J49='Drop downs'!$G$2,B49&amp;": "&amp;K49&amp;""," ")</f>
        <v xml:space="preserve"> </v>
      </c>
      <c r="T49" s="12" t="str">
        <f>IF(HO10_ALT_2!E49='Drop downs'!$B$6,HO10_ALT_2!B49&amp;": "&amp;HO10_ALT_2!K49&amp;"","")</f>
        <v/>
      </c>
      <c r="U49" t="str">
        <f t="shared" si="0"/>
        <v/>
      </c>
      <c r="V49" t="str">
        <f>IF(N49&gt;0,B49&amp;":"&amp;N49&amp;"
","")</f>
        <v/>
      </c>
    </row>
    <row r="50" spans="1:22" x14ac:dyDescent="0.35">
      <c r="A50" s="317"/>
      <c r="B50" s="308"/>
      <c r="C50" s="24" t="s">
        <v>370</v>
      </c>
      <c r="D50" s="24" t="s">
        <v>254</v>
      </c>
      <c r="E50" s="298"/>
      <c r="F50" s="298"/>
      <c r="G50" s="298"/>
      <c r="H50" s="298"/>
      <c r="I50" s="298"/>
      <c r="J50" s="298"/>
      <c r="K50" s="368"/>
      <c r="L50" s="298"/>
      <c r="M50" s="233"/>
      <c r="N50" s="331"/>
      <c r="R50" s="12"/>
      <c r="S50" s="12"/>
      <c r="T50" s="12"/>
    </row>
    <row r="51" spans="1:22" x14ac:dyDescent="0.35">
      <c r="A51" s="317"/>
      <c r="B51" s="308"/>
      <c r="C51" s="97" t="s">
        <v>371</v>
      </c>
      <c r="D51" s="24" t="s">
        <v>254</v>
      </c>
      <c r="E51" s="298"/>
      <c r="F51" s="298"/>
      <c r="G51" s="298"/>
      <c r="H51" s="298"/>
      <c r="I51" s="298"/>
      <c r="J51" s="298"/>
      <c r="K51" s="368"/>
      <c r="L51" s="298"/>
      <c r="M51" s="233"/>
      <c r="N51" s="331"/>
      <c r="R51" s="12"/>
      <c r="S51" s="12"/>
      <c r="T51" s="12"/>
    </row>
    <row r="52" spans="1:22" x14ac:dyDescent="0.35">
      <c r="A52" s="317"/>
      <c r="B52" s="308"/>
      <c r="C52" s="24" t="s">
        <v>372</v>
      </c>
      <c r="D52" s="24" t="s">
        <v>254</v>
      </c>
      <c r="E52" s="298"/>
      <c r="F52" s="298"/>
      <c r="G52" s="298"/>
      <c r="H52" s="298"/>
      <c r="I52" s="298"/>
      <c r="J52" s="298"/>
      <c r="K52" s="368"/>
      <c r="L52" s="298"/>
      <c r="M52" s="233"/>
      <c r="N52" s="331"/>
      <c r="R52" s="12"/>
      <c r="S52" s="12"/>
      <c r="T52" s="12"/>
    </row>
    <row r="53" spans="1:22" ht="15" thickBot="1" x14ac:dyDescent="0.4">
      <c r="A53" s="318"/>
      <c r="B53" s="309"/>
      <c r="C53" s="19" t="s">
        <v>373</v>
      </c>
      <c r="D53" s="24" t="s">
        <v>254</v>
      </c>
      <c r="E53" s="270"/>
      <c r="F53" s="270"/>
      <c r="G53" s="270"/>
      <c r="H53" s="270"/>
      <c r="I53" s="270"/>
      <c r="J53" s="270"/>
      <c r="K53" s="370"/>
      <c r="L53" s="270"/>
      <c r="M53" s="315"/>
      <c r="N53" s="332"/>
      <c r="R53" s="12"/>
      <c r="S53" s="12"/>
      <c r="T53" s="12"/>
    </row>
    <row r="54" spans="1:22" ht="29.25" customHeight="1" x14ac:dyDescent="0.35">
      <c r="A54" s="316" t="s">
        <v>374</v>
      </c>
      <c r="B54" s="307" t="s">
        <v>124</v>
      </c>
      <c r="C54" s="95" t="s">
        <v>375</v>
      </c>
      <c r="D54" s="86" t="s">
        <v>250</v>
      </c>
      <c r="E54" s="310" t="s">
        <v>432</v>
      </c>
      <c r="F54" s="310" t="s">
        <v>441</v>
      </c>
      <c r="G54" s="310" t="s">
        <v>519</v>
      </c>
      <c r="H54" s="310" t="s">
        <v>421</v>
      </c>
      <c r="I54" s="310" t="s">
        <v>436</v>
      </c>
      <c r="J54" s="310" t="s">
        <v>157</v>
      </c>
      <c r="K54" s="319" t="s">
        <v>1009</v>
      </c>
      <c r="L54" s="310"/>
      <c r="M54" s="314"/>
      <c r="N54" s="330"/>
      <c r="R54" s="12" t="str">
        <f>IF(OR(J54='Drop downs'!$G$7,J54='Drop downs'!$G$5), B54&amp;": "&amp;K54&amp;CHAR(10),"")</f>
        <v/>
      </c>
      <c r="S54" s="12" t="str">
        <f>IF(J54='Drop downs'!$G$2,B54&amp;": "&amp;K54&amp;""," ")</f>
        <v xml:space="preserve"> </v>
      </c>
      <c r="T54" s="12" t="str">
        <f>IF(HO10_ALT_2!E54='Drop downs'!$B$6,HO10_ALT_2!B54&amp;": "&amp;HO10_ALT_2!K54&amp;"","")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57.65" customHeight="1"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432</v>
      </c>
      <c r="F57" s="310" t="s">
        <v>441</v>
      </c>
      <c r="G57" s="310" t="s">
        <v>519</v>
      </c>
      <c r="H57" s="310" t="s">
        <v>421</v>
      </c>
      <c r="I57" s="310" t="s">
        <v>436</v>
      </c>
      <c r="J57" s="310" t="s">
        <v>157</v>
      </c>
      <c r="K57" s="319" t="s">
        <v>1010</v>
      </c>
      <c r="L57" s="310"/>
      <c r="M57" s="314"/>
      <c r="N57" s="330"/>
      <c r="R57" s="12" t="str">
        <f>IF(OR(J57='Drop downs'!$G$7,J57='Drop downs'!$G$5), B57&amp;": "&amp;K57&amp;CHAR(10),"")</f>
        <v/>
      </c>
      <c r="S57" s="12" t="str">
        <f>IF(J57='Drop downs'!$G$2,B57&amp;": "&amp;K57&amp;""," ")</f>
        <v xml:space="preserve"> </v>
      </c>
      <c r="T57" s="12" t="str">
        <f>IF(HO10_ALT_2!E57='Drop downs'!$B$6,HO10_ALT_2!B57&amp;": "&amp;HO10_ALT_2!K57&amp;"","")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250</v>
      </c>
      <c r="E60" s="298"/>
      <c r="F60" s="298"/>
      <c r="G60" s="298"/>
      <c r="H60" s="298"/>
      <c r="I60" s="298"/>
      <c r="J60" s="298"/>
      <c r="K60" s="236"/>
      <c r="L60" s="298"/>
      <c r="M60" s="233"/>
      <c r="N60" s="331"/>
      <c r="R60" s="12"/>
      <c r="S60" s="12"/>
      <c r="T60" s="12"/>
    </row>
    <row r="61" spans="1:22" x14ac:dyDescent="0.35">
      <c r="A61" s="317"/>
      <c r="B61" s="308"/>
      <c r="C61" s="24" t="s">
        <v>383</v>
      </c>
      <c r="D61" s="24" t="s">
        <v>250</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24" t="s">
        <v>254</v>
      </c>
      <c r="E64" s="299"/>
      <c r="F64" s="299"/>
      <c r="G64" s="299"/>
      <c r="H64" s="299"/>
      <c r="I64" s="299"/>
      <c r="J64" s="299"/>
      <c r="K64" s="301"/>
      <c r="L64" s="270"/>
      <c r="M64" s="315"/>
      <c r="N64" s="332"/>
      <c r="R64" s="12"/>
      <c r="S64" s="12"/>
      <c r="T64" s="12"/>
    </row>
    <row r="65" spans="1:22" x14ac:dyDescent="0.35">
      <c r="A65" s="316" t="s">
        <v>387</v>
      </c>
      <c r="B65" s="307" t="s">
        <v>126</v>
      </c>
      <c r="C65" s="85" t="s">
        <v>452</v>
      </c>
      <c r="D65" s="86" t="s">
        <v>254</v>
      </c>
      <c r="E65" s="272" t="s">
        <v>101</v>
      </c>
      <c r="F65" s="272" t="s">
        <v>101</v>
      </c>
      <c r="G65" s="272" t="s">
        <v>101</v>
      </c>
      <c r="H65" s="272" t="s">
        <v>101</v>
      </c>
      <c r="I65" s="272" t="s">
        <v>101</v>
      </c>
      <c r="J65" s="272" t="s">
        <v>159</v>
      </c>
      <c r="K65" s="300" t="s">
        <v>570</v>
      </c>
      <c r="L65" s="310"/>
      <c r="M65" s="314"/>
      <c r="N65" s="330"/>
      <c r="R65" s="12" t="str">
        <f>IF(OR(J65='Drop downs'!$G$7,J65='Drop downs'!$G$5), B65&amp;": "&amp;K65&amp;CHAR(10),"")</f>
        <v/>
      </c>
      <c r="S65" s="12" t="str">
        <f>IF(J65='Drop downs'!$G$2,B65&amp;": "&amp;K65&amp;""," ")</f>
        <v xml:space="preserve"> </v>
      </c>
      <c r="T65" s="12" t="str">
        <f>IF(HO10_ALT_2!E65='Drop downs'!$B$6,HO10_ALT_2!B65&amp;": "&amp;HO10_ALT_2!K65&amp;"","")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454</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99"/>
      <c r="F71" s="299"/>
      <c r="G71" s="299"/>
      <c r="H71" s="299"/>
      <c r="I71" s="299"/>
      <c r="J71" s="299"/>
      <c r="K71" s="301"/>
      <c r="L71" s="270"/>
      <c r="M71" s="315"/>
      <c r="N71" s="332"/>
      <c r="R71" s="12"/>
      <c r="S71" s="12"/>
      <c r="T71" s="12"/>
    </row>
    <row r="72" spans="1:22" ht="15" customHeight="1" x14ac:dyDescent="0.35">
      <c r="A72" s="316" t="s">
        <v>395</v>
      </c>
      <c r="B72" s="307" t="s">
        <v>127</v>
      </c>
      <c r="C72" s="85" t="s">
        <v>396</v>
      </c>
      <c r="D72" s="86" t="s">
        <v>250</v>
      </c>
      <c r="E72" s="310" t="s">
        <v>418</v>
      </c>
      <c r="F72" s="310" t="s">
        <v>441</v>
      </c>
      <c r="G72" s="310" t="s">
        <v>424</v>
      </c>
      <c r="H72" s="310" t="s">
        <v>421</v>
      </c>
      <c r="I72" s="310" t="s">
        <v>436</v>
      </c>
      <c r="J72" s="310" t="s">
        <v>164</v>
      </c>
      <c r="K72" s="311" t="s">
        <v>1011</v>
      </c>
      <c r="L72" s="310"/>
      <c r="M72" s="356" t="s">
        <v>1007</v>
      </c>
      <c r="N72" s="349"/>
      <c r="R72" s="12" t="str">
        <f>IF(OR(J72='Drop downs'!$G$7,J72='Drop downs'!$G$5), B72&amp;": "&amp;K72&amp;CHAR(10),"")</f>
        <v/>
      </c>
      <c r="S72" s="12" t="str">
        <f>IF(J72='Drop downs'!$G$2,B72&amp;": "&amp;K72&amp;""," ")</f>
        <v xml:space="preserve"> </v>
      </c>
      <c r="T72" s="12" t="str">
        <f>IF(HO10_ALT_2!E72='Drop downs'!$B$6,HO10_ALT_2!B72&amp;": "&amp;HO10_ALT_2!K72&amp;"","")</f>
        <v/>
      </c>
      <c r="U72" t="str">
        <f t="shared" si="0"/>
        <v xml:space="preserve">IIA12:Mitigation: Restrict development of HMOs in areas characterised by family housing.
</v>
      </c>
      <c r="V72" t="str">
        <f>IF(N72&gt;0,B72&amp;":"&amp;N72&amp;"
","")</f>
        <v/>
      </c>
    </row>
    <row r="73" spans="1:22" x14ac:dyDescent="0.35">
      <c r="A73" s="317"/>
      <c r="B73" s="308"/>
      <c r="C73" s="83" t="s">
        <v>397</v>
      </c>
      <c r="D73" s="24" t="s">
        <v>250</v>
      </c>
      <c r="E73" s="298"/>
      <c r="F73" s="298"/>
      <c r="G73" s="298"/>
      <c r="H73" s="298"/>
      <c r="I73" s="298"/>
      <c r="J73" s="298"/>
      <c r="K73" s="312"/>
      <c r="L73" s="298"/>
      <c r="M73" s="357"/>
      <c r="N73" s="350"/>
      <c r="R73" s="12"/>
      <c r="S73" s="12"/>
      <c r="T73" s="12"/>
    </row>
    <row r="74" spans="1:22" x14ac:dyDescent="0.35">
      <c r="A74" s="317"/>
      <c r="B74" s="308"/>
      <c r="C74" s="83" t="s">
        <v>398</v>
      </c>
      <c r="D74" s="24" t="s">
        <v>254</v>
      </c>
      <c r="E74" s="298"/>
      <c r="F74" s="298"/>
      <c r="G74" s="298"/>
      <c r="H74" s="298"/>
      <c r="I74" s="298"/>
      <c r="J74" s="298"/>
      <c r="K74" s="312"/>
      <c r="L74" s="298"/>
      <c r="M74" s="357"/>
      <c r="N74" s="350"/>
      <c r="R74" s="12"/>
      <c r="S74" s="12"/>
      <c r="T74" s="12"/>
    </row>
    <row r="75" spans="1:22" x14ac:dyDescent="0.35">
      <c r="A75" s="317"/>
      <c r="B75" s="308"/>
      <c r="C75" s="83" t="s">
        <v>399</v>
      </c>
      <c r="D75" s="24" t="s">
        <v>254</v>
      </c>
      <c r="E75" s="298"/>
      <c r="F75" s="298"/>
      <c r="G75" s="298"/>
      <c r="H75" s="298"/>
      <c r="I75" s="298"/>
      <c r="J75" s="298"/>
      <c r="K75" s="312"/>
      <c r="L75" s="298"/>
      <c r="M75" s="357"/>
      <c r="N75" s="350"/>
      <c r="R75" s="12"/>
      <c r="S75" s="12"/>
      <c r="T75" s="12"/>
    </row>
    <row r="76" spans="1:22" ht="63" customHeight="1" thickBot="1" x14ac:dyDescent="0.4">
      <c r="A76" s="322"/>
      <c r="B76" s="309"/>
      <c r="C76" s="87" t="s">
        <v>400</v>
      </c>
      <c r="D76" s="24" t="s">
        <v>254</v>
      </c>
      <c r="E76" s="270"/>
      <c r="F76" s="270"/>
      <c r="G76" s="270"/>
      <c r="H76" s="270"/>
      <c r="I76" s="270"/>
      <c r="J76" s="270"/>
      <c r="K76" s="430"/>
      <c r="L76" s="299"/>
      <c r="M76" s="361"/>
      <c r="N76" s="351"/>
      <c r="R76" s="12"/>
      <c r="S76" s="12"/>
      <c r="T76" s="12"/>
    </row>
    <row r="77" spans="1:22" x14ac:dyDescent="0.35">
      <c r="A77" s="304" t="s">
        <v>401</v>
      </c>
      <c r="B77" s="307" t="s">
        <v>128</v>
      </c>
      <c r="C77" s="91" t="s">
        <v>402</v>
      </c>
      <c r="D77" s="79" t="s">
        <v>254</v>
      </c>
      <c r="E77" s="310" t="s">
        <v>101</v>
      </c>
      <c r="F77" s="310" t="s">
        <v>101</v>
      </c>
      <c r="G77" s="310" t="s">
        <v>101</v>
      </c>
      <c r="H77" s="310" t="s">
        <v>101</v>
      </c>
      <c r="I77" s="310" t="s">
        <v>101</v>
      </c>
      <c r="J77" s="310" t="s">
        <v>159</v>
      </c>
      <c r="K77" s="427" t="s">
        <v>570</v>
      </c>
      <c r="L77" s="272"/>
      <c r="M77" s="302"/>
      <c r="N77" s="334"/>
      <c r="R77" s="12" t="str">
        <f>IF(OR(J77='Drop downs'!$G$7,J77='Drop downs'!$G$5), B77&amp;": "&amp;K77&amp;CHAR(10),"")</f>
        <v/>
      </c>
      <c r="S77" s="12" t="str">
        <f>IF(J77='Drop downs'!$G$2,B77&amp;": "&amp;K77&amp;""," ")</f>
        <v xml:space="preserve"> </v>
      </c>
      <c r="T77" s="12" t="str">
        <f>IF(HO10_ALT_2!E77='Drop downs'!$B$6,HO10_ALT_2!B77&amp;": "&amp;HO10_ALT_2!K77&amp;"","")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368"/>
      <c r="L78" s="298"/>
      <c r="M78" s="233"/>
      <c r="N78" s="331"/>
      <c r="R78" s="12"/>
      <c r="S78" s="12"/>
      <c r="T78" s="12"/>
    </row>
    <row r="79" spans="1:22" x14ac:dyDescent="0.35">
      <c r="A79" s="305"/>
      <c r="B79" s="308"/>
      <c r="C79" s="83" t="s">
        <v>404</v>
      </c>
      <c r="D79" s="3" t="s">
        <v>254</v>
      </c>
      <c r="E79" s="298"/>
      <c r="F79" s="298"/>
      <c r="G79" s="298"/>
      <c r="H79" s="298"/>
      <c r="I79" s="298"/>
      <c r="J79" s="298"/>
      <c r="K79" s="368"/>
      <c r="L79" s="298"/>
      <c r="M79" s="233"/>
      <c r="N79" s="331"/>
      <c r="R79" s="12"/>
      <c r="S79" s="12"/>
      <c r="T79" s="12"/>
    </row>
    <row r="80" spans="1:22" x14ac:dyDescent="0.35">
      <c r="A80" s="305"/>
      <c r="B80" s="308"/>
      <c r="C80" s="84" t="s">
        <v>405</v>
      </c>
      <c r="D80" s="3" t="s">
        <v>254</v>
      </c>
      <c r="E80" s="298"/>
      <c r="F80" s="298"/>
      <c r="G80" s="298"/>
      <c r="H80" s="298"/>
      <c r="I80" s="298"/>
      <c r="J80" s="298"/>
      <c r="K80" s="368"/>
      <c r="L80" s="298"/>
      <c r="M80" s="233"/>
      <c r="N80" s="331"/>
      <c r="R80" s="12"/>
      <c r="S80" s="12"/>
      <c r="T80" s="12"/>
    </row>
    <row r="81" spans="1:22" ht="29" x14ac:dyDescent="0.35">
      <c r="A81" s="305"/>
      <c r="B81" s="308"/>
      <c r="C81" s="84" t="s">
        <v>406</v>
      </c>
      <c r="D81" s="3" t="s">
        <v>254</v>
      </c>
      <c r="E81" s="298"/>
      <c r="F81" s="298"/>
      <c r="G81" s="298"/>
      <c r="H81" s="298"/>
      <c r="I81" s="298"/>
      <c r="J81" s="298"/>
      <c r="K81" s="368"/>
      <c r="L81" s="298"/>
      <c r="M81" s="233"/>
      <c r="N81" s="331"/>
      <c r="R81" s="12"/>
      <c r="S81" s="12"/>
      <c r="T81" s="12"/>
    </row>
    <row r="82" spans="1:22" ht="29" x14ac:dyDescent="0.35">
      <c r="A82" s="305"/>
      <c r="B82" s="308"/>
      <c r="C82" s="84" t="s">
        <v>407</v>
      </c>
      <c r="D82" s="3" t="s">
        <v>254</v>
      </c>
      <c r="E82" s="298"/>
      <c r="F82" s="298"/>
      <c r="G82" s="298"/>
      <c r="H82" s="298"/>
      <c r="I82" s="298"/>
      <c r="J82" s="298"/>
      <c r="K82" s="368"/>
      <c r="L82" s="298"/>
      <c r="M82" s="233"/>
      <c r="N82" s="331"/>
      <c r="R82" s="12"/>
      <c r="S82" s="12"/>
      <c r="T82" s="12"/>
    </row>
    <row r="83" spans="1:22" ht="15" thickBot="1" x14ac:dyDescent="0.4">
      <c r="A83" s="324"/>
      <c r="B83" s="308"/>
      <c r="C83" s="98" t="s">
        <v>408</v>
      </c>
      <c r="D83" s="80" t="s">
        <v>254</v>
      </c>
      <c r="E83" s="299"/>
      <c r="F83" s="299"/>
      <c r="G83" s="299"/>
      <c r="H83" s="299"/>
      <c r="I83" s="299"/>
      <c r="J83" s="299"/>
      <c r="K83" s="369"/>
      <c r="L83" s="270"/>
      <c r="M83" s="315"/>
      <c r="N83" s="332"/>
      <c r="R83" s="12"/>
      <c r="S83" s="12"/>
      <c r="T83" s="12"/>
    </row>
    <row r="84" spans="1:22" x14ac:dyDescent="0.35">
      <c r="A84" s="323" t="s">
        <v>409</v>
      </c>
      <c r="B84" s="307" t="s">
        <v>129</v>
      </c>
      <c r="C84" s="99" t="s">
        <v>410</v>
      </c>
      <c r="D84" s="79" t="s">
        <v>250</v>
      </c>
      <c r="E84" s="310" t="s">
        <v>418</v>
      </c>
      <c r="F84" s="310" t="s">
        <v>441</v>
      </c>
      <c r="G84" s="344" t="s">
        <v>424</v>
      </c>
      <c r="H84" s="310" t="s">
        <v>421</v>
      </c>
      <c r="I84" s="310" t="s">
        <v>436</v>
      </c>
      <c r="J84" s="310" t="s">
        <v>157</v>
      </c>
      <c r="K84" s="319" t="s">
        <v>1012</v>
      </c>
      <c r="L84" s="310"/>
      <c r="M84" s="314"/>
      <c r="N84" s="330"/>
      <c r="R84" s="12" t="str">
        <f>IF(OR(J84='Drop downs'!$G$7,J84='Drop downs'!$G$5), B84&amp;": "&amp;K84&amp;CHAR(10),"")</f>
        <v/>
      </c>
      <c r="S84" s="12" t="str">
        <f>IF(J84='Drop downs'!$G$2,B84&amp;": "&amp;K84&amp;""," ")</f>
        <v xml:space="preserve"> </v>
      </c>
      <c r="T84" s="12" t="str">
        <f>IF(HO10_ALT_2!E84='Drop downs'!$B$6,HO10_ALT_2!B84&amp;": "&amp;HO10_ALT_2!K84&amp;"","")</f>
        <v/>
      </c>
      <c r="U84" t="str">
        <f t="shared" si="1"/>
        <v/>
      </c>
      <c r="V84" t="str">
        <f>IF(N84&gt;0,B84&amp;":"&amp;N84&amp;"
","")</f>
        <v/>
      </c>
    </row>
    <row r="85" spans="1:22" x14ac:dyDescent="0.35">
      <c r="A85" s="305"/>
      <c r="B85" s="308"/>
      <c r="C85" s="84" t="s">
        <v>411</v>
      </c>
      <c r="D85" s="3" t="s">
        <v>254</v>
      </c>
      <c r="E85" s="298"/>
      <c r="F85" s="298"/>
      <c r="G85" s="271"/>
      <c r="H85" s="298"/>
      <c r="I85" s="298"/>
      <c r="J85" s="298"/>
      <c r="K85" s="236"/>
      <c r="L85" s="298"/>
      <c r="M85" s="233"/>
      <c r="N85" s="331"/>
      <c r="R85" s="12"/>
      <c r="S85" s="12"/>
      <c r="T85" s="12"/>
    </row>
    <row r="86" spans="1:22" x14ac:dyDescent="0.35">
      <c r="A86" s="305"/>
      <c r="B86" s="308"/>
      <c r="C86" s="84" t="s">
        <v>412</v>
      </c>
      <c r="D86" s="3" t="s">
        <v>254</v>
      </c>
      <c r="E86" s="298"/>
      <c r="F86" s="298"/>
      <c r="G86" s="271"/>
      <c r="H86" s="298"/>
      <c r="I86" s="298"/>
      <c r="J86" s="298"/>
      <c r="K86" s="236"/>
      <c r="L86" s="298"/>
      <c r="M86" s="233"/>
      <c r="N86" s="331"/>
      <c r="R86" s="12"/>
      <c r="S86" s="12"/>
      <c r="T86" s="12"/>
    </row>
    <row r="87" spans="1:22" ht="39.65" customHeight="1" thickBot="1" x14ac:dyDescent="0.4">
      <c r="A87" s="306"/>
      <c r="B87" s="309"/>
      <c r="C87" s="87" t="s">
        <v>413</v>
      </c>
      <c r="D87" s="3" t="s">
        <v>254</v>
      </c>
      <c r="E87" s="299"/>
      <c r="F87" s="299"/>
      <c r="G87" s="345"/>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xml:space="preserve">IIA5: The alternative does not provide support for the achievement of objective IIA5 as although the provision of HMO developments will contribute to the number of additional homes being delivered within the Borough, allowing the conversion of family houses to HMOs (defined as homes where the internal floor area exceeds 130m2) may contribute to the potential loss of housing in areas that are characterised by family sized housing (including those with an internal floor area below 130m2). As this type of housing is more affordable for younger/lower income households compared to larger sized family housing, this could have a negative impact on the area. It is also more difficult to replace this type of housing. Therefore, a potential significant negative effect is recorded.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xml:space="preserve">IIA4:Mitigation: Provide minimum housing/room dimensions that should be met, that qualify as adequate to benefit the health and wellbeing of residents.
IIA5:Mitigation: Restrict development of HMOs in areas characterised by family housing.
IIA12:Mitigation: Restrict development of HMOs in areas characterised by family housing.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Zp1tYli4eDlI9LdFYN9tx8SY/L1mcF+Wgc9fxN2oC+nZxJgwwHB+pt45D0j55D7GYFwbmF4RKIFYnJrNpgt5lg==" saltValue="TzjuWd7iO2HzFnRVAyGYG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I84:I87"/>
    <mergeCell ref="J84:J87"/>
    <mergeCell ref="K84:K87"/>
    <mergeCell ref="L84:L87"/>
    <mergeCell ref="M84:M87"/>
    <mergeCell ref="A84:A87"/>
    <mergeCell ref="B84:B87"/>
    <mergeCell ref="E84:E87"/>
    <mergeCell ref="F84:F87"/>
    <mergeCell ref="G84:G87"/>
    <mergeCell ref="H84:H87"/>
    <mergeCell ref="A94:N94"/>
    <mergeCell ref="A95:N95"/>
    <mergeCell ref="N18:N19"/>
    <mergeCell ref="N20:N27"/>
    <mergeCell ref="N28:N35"/>
    <mergeCell ref="N36:N41"/>
    <mergeCell ref="N42:N46"/>
    <mergeCell ref="N47:N48"/>
    <mergeCell ref="N49:N53"/>
    <mergeCell ref="N54:N56"/>
    <mergeCell ref="N57:N64"/>
    <mergeCell ref="A96:N96"/>
    <mergeCell ref="H77:H83"/>
    <mergeCell ref="I77:I83"/>
    <mergeCell ref="J77:J83"/>
    <mergeCell ref="K77:K83"/>
    <mergeCell ref="L77:L83"/>
    <mergeCell ref="M77:M83"/>
    <mergeCell ref="I72:I76"/>
    <mergeCell ref="J72:J76"/>
    <mergeCell ref="K72:K76"/>
    <mergeCell ref="L72:L76"/>
    <mergeCell ref="M72:M76"/>
    <mergeCell ref="H72:H76"/>
    <mergeCell ref="A77:A83"/>
    <mergeCell ref="B77:B83"/>
    <mergeCell ref="E77:E83"/>
    <mergeCell ref="F77:F83"/>
    <mergeCell ref="G77:G83"/>
    <mergeCell ref="A72:A76"/>
    <mergeCell ref="B72:B76"/>
    <mergeCell ref="E72:E76"/>
    <mergeCell ref="F72:F76"/>
    <mergeCell ref="G72:G76"/>
    <mergeCell ref="H65:H71"/>
    <mergeCell ref="I65:I71"/>
    <mergeCell ref="J65:J71"/>
    <mergeCell ref="K65:K71"/>
    <mergeCell ref="L65:L71"/>
    <mergeCell ref="M65:M71"/>
    <mergeCell ref="I57:I64"/>
    <mergeCell ref="J57:J64"/>
    <mergeCell ref="K57:K64"/>
    <mergeCell ref="L57:L64"/>
    <mergeCell ref="M57:M64"/>
    <mergeCell ref="H57:H64"/>
    <mergeCell ref="A65:A71"/>
    <mergeCell ref="B65:B71"/>
    <mergeCell ref="E65:E71"/>
    <mergeCell ref="F65:F71"/>
    <mergeCell ref="G65:G71"/>
    <mergeCell ref="A57:A64"/>
    <mergeCell ref="B57:B64"/>
    <mergeCell ref="E57:E64"/>
    <mergeCell ref="F57:F64"/>
    <mergeCell ref="G57:G64"/>
    <mergeCell ref="H54:H56"/>
    <mergeCell ref="I54:I56"/>
    <mergeCell ref="J54:J56"/>
    <mergeCell ref="K54:K56"/>
    <mergeCell ref="L54:L56"/>
    <mergeCell ref="M54:M56"/>
    <mergeCell ref="I49:I53"/>
    <mergeCell ref="J49:J53"/>
    <mergeCell ref="K49:K53"/>
    <mergeCell ref="L49:L53"/>
    <mergeCell ref="M49:M53"/>
    <mergeCell ref="H49:H53"/>
    <mergeCell ref="A54:A56"/>
    <mergeCell ref="B54:B56"/>
    <mergeCell ref="E54:E56"/>
    <mergeCell ref="F54:F56"/>
    <mergeCell ref="G54:G56"/>
    <mergeCell ref="A49:A53"/>
    <mergeCell ref="B49:B53"/>
    <mergeCell ref="E49:E53"/>
    <mergeCell ref="F49:F53"/>
    <mergeCell ref="G49:G53"/>
    <mergeCell ref="H47:H48"/>
    <mergeCell ref="I47:I48"/>
    <mergeCell ref="J47:J48"/>
    <mergeCell ref="K47:K48"/>
    <mergeCell ref="L47:L48"/>
    <mergeCell ref="M47:M48"/>
    <mergeCell ref="I42:I46"/>
    <mergeCell ref="J42:J46"/>
    <mergeCell ref="K42:K46"/>
    <mergeCell ref="L42:L46"/>
    <mergeCell ref="M42:M46"/>
    <mergeCell ref="H42:H46"/>
    <mergeCell ref="A47:A48"/>
    <mergeCell ref="B47:B48"/>
    <mergeCell ref="E47:E48"/>
    <mergeCell ref="F47:F48"/>
    <mergeCell ref="G47:G48"/>
    <mergeCell ref="A42:A46"/>
    <mergeCell ref="B42:B46"/>
    <mergeCell ref="E42:E46"/>
    <mergeCell ref="F42:F46"/>
    <mergeCell ref="G42:G46"/>
    <mergeCell ref="H36:H41"/>
    <mergeCell ref="I36:I41"/>
    <mergeCell ref="J36:J41"/>
    <mergeCell ref="K36:K41"/>
    <mergeCell ref="L36:L41"/>
    <mergeCell ref="M36:M41"/>
    <mergeCell ref="I28:I35"/>
    <mergeCell ref="J28:J35"/>
    <mergeCell ref="K28:K35"/>
    <mergeCell ref="L28:L35"/>
    <mergeCell ref="M28:M35"/>
    <mergeCell ref="H28:H35"/>
    <mergeCell ref="A36:A41"/>
    <mergeCell ref="B36:B41"/>
    <mergeCell ref="E36:E41"/>
    <mergeCell ref="F36:F41"/>
    <mergeCell ref="G36:G41"/>
    <mergeCell ref="A28:A35"/>
    <mergeCell ref="B28:B35"/>
    <mergeCell ref="E28:E35"/>
    <mergeCell ref="F28:F35"/>
    <mergeCell ref="G28:G35"/>
    <mergeCell ref="H20:H27"/>
    <mergeCell ref="I20:I27"/>
    <mergeCell ref="J20:J27"/>
    <mergeCell ref="K20:K27"/>
    <mergeCell ref="L20:L27"/>
    <mergeCell ref="M20:M27"/>
    <mergeCell ref="I18:I19"/>
    <mergeCell ref="J18:J19"/>
    <mergeCell ref="K18:K19"/>
    <mergeCell ref="L18:L19"/>
    <mergeCell ref="M18:M19"/>
    <mergeCell ref="H18:H19"/>
    <mergeCell ref="A20:A27"/>
    <mergeCell ref="B20:B27"/>
    <mergeCell ref="E20:E27"/>
    <mergeCell ref="F20:F27"/>
    <mergeCell ref="G20:G27"/>
    <mergeCell ref="A18:A19"/>
    <mergeCell ref="B18:B19"/>
    <mergeCell ref="E18:E19"/>
    <mergeCell ref="F18:F19"/>
    <mergeCell ref="G18:G19"/>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8:D87">
    <cfRule type="expression" dxfId="2263" priority="1">
      <formula>$D8="No"</formula>
    </cfRule>
  </conditionalFormatting>
  <conditionalFormatting sqref="J8 J72 J84">
    <cfRule type="cellIs" dxfId="2262" priority="72" operator="equal">
      <formula>"Neutral"</formula>
    </cfRule>
    <cfRule type="cellIs" dxfId="2261" priority="71" operator="equal">
      <formula>"Uncertain"</formula>
    </cfRule>
    <cfRule type="cellIs" dxfId="2260" priority="70" operator="equal">
      <formula>"Minor Negative"</formula>
    </cfRule>
    <cfRule type="cellIs" dxfId="2259" priority="69" operator="equal">
      <formula>"Significant Negative"</formula>
    </cfRule>
    <cfRule type="cellIs" dxfId="2258" priority="74" operator="equal">
      <formula>"Significant Positive"</formula>
    </cfRule>
    <cfRule type="cellIs" dxfId="2257" priority="73" operator="equal">
      <formula>"Minor Positive"</formula>
    </cfRule>
  </conditionalFormatting>
  <conditionalFormatting sqref="J18">
    <cfRule type="cellIs" dxfId="2256" priority="8" operator="equal">
      <formula>"Significant Negative"</formula>
    </cfRule>
    <cfRule type="cellIs" dxfId="2255" priority="9" operator="equal">
      <formula>"Minor Negative"</formula>
    </cfRule>
    <cfRule type="cellIs" dxfId="2254" priority="10" operator="equal">
      <formula>"Uncertain"</formula>
    </cfRule>
    <cfRule type="cellIs" dxfId="2253" priority="11" operator="equal">
      <formula>"Neutral"</formula>
    </cfRule>
    <cfRule type="cellIs" dxfId="2252" priority="12" operator="equal">
      <formula>"Minor Positive"</formula>
    </cfRule>
    <cfRule type="cellIs" dxfId="2251" priority="13" operator="equal">
      <formula>"Significant Positive"</formula>
    </cfRule>
  </conditionalFormatting>
  <conditionalFormatting sqref="J20">
    <cfRule type="cellIs" dxfId="2250" priority="63" operator="equal">
      <formula>"Significant Negative"</formula>
    </cfRule>
    <cfRule type="cellIs" dxfId="2249" priority="64" operator="equal">
      <formula>"Minor Negative"</formula>
    </cfRule>
    <cfRule type="cellIs" dxfId="2248" priority="66" operator="equal">
      <formula>"Neutral"</formula>
    </cfRule>
    <cfRule type="cellIs" dxfId="2247" priority="67" operator="equal">
      <formula>"Minor Positive"</formula>
    </cfRule>
    <cfRule type="cellIs" dxfId="2246" priority="68" operator="equal">
      <formula>"Significant Positive"</formula>
    </cfRule>
    <cfRule type="cellIs" dxfId="2245" priority="65" operator="equal">
      <formula>"Uncertain"</formula>
    </cfRule>
  </conditionalFormatting>
  <conditionalFormatting sqref="J28">
    <cfRule type="cellIs" dxfId="2244" priority="2" operator="equal">
      <formula>"Significant Negative"</formula>
    </cfRule>
    <cfRule type="cellIs" dxfId="2243" priority="3" operator="equal">
      <formula>"Minor Negative"</formula>
    </cfRule>
    <cfRule type="cellIs" dxfId="2242" priority="4" operator="equal">
      <formula>"Uncertain"</formula>
    </cfRule>
    <cfRule type="cellIs" dxfId="2241" priority="5" operator="equal">
      <formula>"Neutral"</formula>
    </cfRule>
    <cfRule type="cellIs" dxfId="2240" priority="6" operator="equal">
      <formula>"Minor Positive"</formula>
    </cfRule>
    <cfRule type="cellIs" dxfId="2239" priority="7" operator="equal">
      <formula>"Significant Positive"</formula>
    </cfRule>
  </conditionalFormatting>
  <conditionalFormatting sqref="J36">
    <cfRule type="cellIs" dxfId="2238" priority="59" operator="equal">
      <formula>"Uncertain"</formula>
    </cfRule>
    <cfRule type="cellIs" dxfId="2237" priority="58" operator="equal">
      <formula>"Minor Negative"</formula>
    </cfRule>
    <cfRule type="cellIs" dxfId="2236" priority="57" operator="equal">
      <formula>"Significant Negative"</formula>
    </cfRule>
    <cfRule type="cellIs" dxfId="2235" priority="60" operator="equal">
      <formula>"Neutral"</formula>
    </cfRule>
    <cfRule type="cellIs" dxfId="2234" priority="61" operator="equal">
      <formula>"Minor Positive"</formula>
    </cfRule>
    <cfRule type="cellIs" dxfId="2233" priority="62" operator="equal">
      <formula>"Significant Positive"</formula>
    </cfRule>
  </conditionalFormatting>
  <conditionalFormatting sqref="J42">
    <cfRule type="cellIs" dxfId="2232" priority="47" operator="equal">
      <formula>"Uncertain"</formula>
    </cfRule>
    <cfRule type="cellIs" dxfId="2231" priority="48" operator="equal">
      <formula>"Neutral"</formula>
    </cfRule>
    <cfRule type="cellIs" dxfId="2230" priority="50" operator="equal">
      <formula>"Significant Positive"</formula>
    </cfRule>
    <cfRule type="cellIs" dxfId="2229" priority="45" operator="equal">
      <formula>"Significant Negative"</formula>
    </cfRule>
    <cfRule type="cellIs" dxfId="2228" priority="46" operator="equal">
      <formula>"Minor Negative"</formula>
    </cfRule>
    <cfRule type="cellIs" dxfId="2227" priority="49" operator="equal">
      <formula>"Minor Positive"</formula>
    </cfRule>
  </conditionalFormatting>
  <conditionalFormatting sqref="J47">
    <cfRule type="cellIs" dxfId="2226" priority="14" operator="equal">
      <formula>"Significant Negative"</formula>
    </cfRule>
    <cfRule type="cellIs" dxfId="2225" priority="15" operator="equal">
      <formula>"Minor Negative"</formula>
    </cfRule>
    <cfRule type="cellIs" dxfId="2224" priority="16" operator="equal">
      <formula>"Uncertain"</formula>
    </cfRule>
    <cfRule type="cellIs" dxfId="2223" priority="17" operator="equal">
      <formula>"Neutral"</formula>
    </cfRule>
    <cfRule type="cellIs" dxfId="2222" priority="18" operator="equal">
      <formula>"Minor Positive"</formula>
    </cfRule>
    <cfRule type="cellIs" dxfId="2221" priority="19" operator="equal">
      <formula>"Significant Positive"</formula>
    </cfRule>
  </conditionalFormatting>
  <conditionalFormatting sqref="J49">
    <cfRule type="cellIs" dxfId="2220" priority="20" operator="equal">
      <formula>"Significant Negative"</formula>
    </cfRule>
    <cfRule type="cellIs" dxfId="2219" priority="21" operator="equal">
      <formula>"Minor Negative"</formula>
    </cfRule>
    <cfRule type="cellIs" dxfId="2218" priority="22" operator="equal">
      <formula>"Uncertain"</formula>
    </cfRule>
    <cfRule type="cellIs" dxfId="2217" priority="23" operator="equal">
      <formula>"Neutral"</formula>
    </cfRule>
    <cfRule type="cellIs" dxfId="2216" priority="24" operator="equal">
      <formula>"Minor Positive"</formula>
    </cfRule>
    <cfRule type="cellIs" dxfId="2215" priority="25" operator="equal">
      <formula>"Significant Positive"</formula>
    </cfRule>
  </conditionalFormatting>
  <conditionalFormatting sqref="J54">
    <cfRule type="cellIs" dxfId="2214" priority="53" operator="equal">
      <formula>"Uncertain"</formula>
    </cfRule>
    <cfRule type="cellIs" dxfId="2213" priority="55" operator="equal">
      <formula>"Minor Positive"</formula>
    </cfRule>
    <cfRule type="cellIs" dxfId="2212" priority="54" operator="equal">
      <formula>"Neutral"</formula>
    </cfRule>
    <cfRule type="cellIs" dxfId="2211" priority="51" operator="equal">
      <formula>"Significant Negative"</formula>
    </cfRule>
    <cfRule type="cellIs" dxfId="2210" priority="52" operator="equal">
      <formula>"Minor Negative"</formula>
    </cfRule>
    <cfRule type="cellIs" dxfId="2209" priority="56" operator="equal">
      <formula>"Significant Positive"</formula>
    </cfRule>
  </conditionalFormatting>
  <conditionalFormatting sqref="J57">
    <cfRule type="cellIs" dxfId="2208" priority="44" operator="equal">
      <formula>"Significant Positive"</formula>
    </cfRule>
    <cfRule type="cellIs" dxfId="2207" priority="39" operator="equal">
      <formula>"Significant Negative"</formula>
    </cfRule>
    <cfRule type="cellIs" dxfId="2206" priority="40" operator="equal">
      <formula>"Minor Negative"</formula>
    </cfRule>
    <cfRule type="cellIs" dxfId="2205" priority="41" operator="equal">
      <formula>"Uncertain"</formula>
    </cfRule>
    <cfRule type="cellIs" dxfId="2204" priority="42" operator="equal">
      <formula>"Neutral"</formula>
    </cfRule>
    <cfRule type="cellIs" dxfId="2203" priority="43" operator="equal">
      <formula>"Minor Positive"</formula>
    </cfRule>
  </conditionalFormatting>
  <conditionalFormatting sqref="J65">
    <cfRule type="cellIs" dxfId="2202" priority="30" operator="equal">
      <formula>"Minor Positive"</formula>
    </cfRule>
    <cfRule type="cellIs" dxfId="2201" priority="27" operator="equal">
      <formula>"Minor Negative"</formula>
    </cfRule>
    <cfRule type="cellIs" dxfId="2200" priority="26" operator="equal">
      <formula>"Significant Negative"</formula>
    </cfRule>
    <cfRule type="cellIs" dxfId="2199" priority="29" operator="equal">
      <formula>"Neutral"</formula>
    </cfRule>
    <cfRule type="cellIs" dxfId="2198" priority="28" operator="equal">
      <formula>"Uncertain"</formula>
    </cfRule>
    <cfRule type="cellIs" dxfId="2197" priority="31" operator="equal">
      <formula>"Significant Positive"</formula>
    </cfRule>
  </conditionalFormatting>
  <conditionalFormatting sqref="J77">
    <cfRule type="cellIs" dxfId="2196" priority="37" operator="equal">
      <formula>"Significant Positive"</formula>
    </cfRule>
    <cfRule type="cellIs" dxfId="2195" priority="36" operator="equal">
      <formula>"Minor Positive"</formula>
    </cfRule>
    <cfRule type="cellIs" dxfId="2194" priority="35" operator="equal">
      <formula>"Neutral"</formula>
    </cfRule>
    <cfRule type="cellIs" dxfId="2193" priority="34" operator="equal">
      <formula>"Uncertain"</formula>
    </cfRule>
    <cfRule type="cellIs" dxfId="2192" priority="33" operator="equal">
      <formula>"Minor Negative"</formula>
    </cfRule>
    <cfRule type="cellIs" dxfId="2191" priority="32" operator="equal">
      <formula>"Significant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DBF6D39C-68AE-4B30-96E7-F880F4AD49BD}">
          <x14:formula1>
            <xm:f>'Drop downs'!$G$2:$G$7</xm:f>
          </x14:formula1>
          <xm:sqref>J8 J49 J20 J18 J36 J72 J84 J57 J77 J42 J54 J65 J47 J28</xm:sqref>
        </x14:dataValidation>
        <x14:dataValidation type="list" allowBlank="1" showInputMessage="1" showErrorMessage="1" xr:uid="{F29077A5-DDC4-4C50-8670-E940033BED10}">
          <x14:formula1>
            <xm:f>'Drop downs'!$F$2:$F$6</xm:f>
          </x14:formula1>
          <xm:sqref>I8 I49 I20 I72 I18 I36 I84 I57 I77 I42 I54 I65 I47 I28</xm:sqref>
        </x14:dataValidation>
        <x14:dataValidation type="list" allowBlank="1" showInputMessage="1" showErrorMessage="1" xr:uid="{0396C5B7-EB58-42E2-81F5-905DF8EBC7A6}">
          <x14:formula1>
            <xm:f>'Drop downs'!$E$2:$E$6</xm:f>
          </x14:formula1>
          <xm:sqref>H8 H49 H20 H72 H18 H36 H84 H57 H77 H42 H54 H65 H47 H28</xm:sqref>
        </x14:dataValidation>
        <x14:dataValidation type="list" allowBlank="1" showInputMessage="1" showErrorMessage="1" xr:uid="{300FEECE-3657-47B9-A0B4-533BCE859547}">
          <x14:formula1>
            <xm:f>'Drop downs'!$D$2:$D$7</xm:f>
          </x14:formula1>
          <xm:sqref>G8 G49 G20 G72 G18 G36 G84 G57 G77 G42 G54 G65 G47 G28</xm:sqref>
        </x14:dataValidation>
        <x14:dataValidation type="list" allowBlank="1" showInputMessage="1" showErrorMessage="1" xr:uid="{AA8BF60B-831F-4E90-A295-2681999282B6}">
          <x14:formula1>
            <xm:f>'Drop downs'!$C$2:$C$5</xm:f>
          </x14:formula1>
          <xm:sqref>F8 F49 F20 F72 F18 F36 F84 F57 F77 F42 F54 F65 F47 F28</xm:sqref>
        </x14:dataValidation>
        <x14:dataValidation type="list" allowBlank="1" showInputMessage="1" showErrorMessage="1" xr:uid="{94ADB151-60B3-4122-A1D3-3B8B1713F6AF}">
          <x14:formula1>
            <xm:f>'Drop downs'!$B$2:$B$4</xm:f>
          </x14:formula1>
          <xm:sqref>E8 E49 E20 E72 E18 E36 E84 E57 E77 E42 E54 E65 E47 E28</xm:sqref>
        </x14:dataValidation>
        <x14:dataValidation type="list" allowBlank="1" showInputMessage="1" showErrorMessage="1" xr:uid="{ABC66DF3-7FBF-4CF0-BCC7-1FFBC718E594}">
          <x14:formula1>
            <xm:f>'Drop downs'!$J$2:$J$3</xm:f>
          </x14:formula1>
          <xm:sqref>L8 L18 L20 L28 L36 L42 L84 L54 L57 L65 L72 L77 L47 L49</xm:sqref>
        </x14:dataValidation>
        <x14:dataValidation type="list" allowBlank="1" showInputMessage="1" showErrorMessage="1" xr:uid="{69356662-B71E-4CE5-918B-47D17A7CF80E}">
          <x14:formula1>
            <xm:f>'Drop downs'!$A$2:$A$3</xm:f>
          </x14:formula1>
          <xm:sqref>D8:D87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8F2E2-F04D-461A-8165-495B7E405A9A}">
  <sheetPr codeName="Sheet46">
    <tabColor theme="4" tint="0.79998168889431442"/>
  </sheetPr>
  <dimension ref="A1:U42"/>
  <sheetViews>
    <sheetView workbookViewId="0"/>
  </sheetViews>
  <sheetFormatPr defaultColWidth="8.54296875" defaultRowHeight="14.5" x14ac:dyDescent="0.35"/>
  <cols>
    <col min="1" max="1" width="103.81640625" customWidth="1"/>
    <col min="2" max="2" width="17" customWidth="1"/>
    <col min="3" max="3" width="46.453125" bestFit="1" customWidth="1"/>
    <col min="4" max="4" width="7.1796875" hidden="1"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2.54296875" customWidth="1"/>
    <col min="13" max="13" width="41.453125" customWidth="1"/>
    <col min="14" max="14" width="9.453125" customWidth="1"/>
    <col min="15" max="16" width="0" hidden="1" customWidth="1"/>
    <col min="17" max="17" width="16.54296875" hidden="1" customWidth="1"/>
    <col min="18" max="18" width="20.54296875" hidden="1" customWidth="1"/>
    <col min="19" max="19" width="12.54296875" hidden="1" customWidth="1"/>
    <col min="20" max="20" width="21" hidden="1" customWidth="1"/>
    <col min="21" max="21" width="12.54296875" hidden="1" customWidth="1"/>
  </cols>
  <sheetData>
    <row r="1" spans="1:21" x14ac:dyDescent="0.35">
      <c r="C1" s="51" t="s">
        <v>28</v>
      </c>
      <c r="E1" s="261"/>
      <c r="F1" s="262"/>
      <c r="G1" s="16"/>
      <c r="I1" s="7"/>
      <c r="J1" s="7"/>
      <c r="K1" s="7"/>
      <c r="Q1" s="8"/>
    </row>
    <row r="2" spans="1:21" x14ac:dyDescent="0.35">
      <c r="C2" s="51" t="s">
        <v>29</v>
      </c>
      <c r="D2" s="9"/>
      <c r="E2" s="263"/>
      <c r="F2" s="264"/>
      <c r="I2" s="8"/>
      <c r="J2" s="8"/>
      <c r="K2" s="8"/>
      <c r="Q2" s="8"/>
    </row>
    <row r="3" spans="1:21" x14ac:dyDescent="0.35">
      <c r="A3" s="47"/>
      <c r="B3" s="47"/>
      <c r="C3" s="52" t="s">
        <v>30</v>
      </c>
      <c r="D3" s="4"/>
      <c r="E3" s="47"/>
      <c r="F3" s="48"/>
      <c r="I3" s="8"/>
      <c r="J3" s="8"/>
      <c r="K3" s="8"/>
      <c r="Q3" s="8"/>
    </row>
    <row r="4" spans="1:21" ht="17.25" customHeight="1" x14ac:dyDescent="0.35">
      <c r="C4" s="52" t="s">
        <v>31</v>
      </c>
      <c r="D4" s="17"/>
      <c r="E4" s="229"/>
      <c r="F4" s="230"/>
      <c r="I4" s="8"/>
      <c r="J4" s="8"/>
      <c r="K4" s="8"/>
      <c r="Q4" s="8"/>
    </row>
    <row r="6" spans="1:21" ht="30.75" customHeight="1" x14ac:dyDescent="0.35">
      <c r="B6" s="54"/>
      <c r="C6" s="265" t="s">
        <v>245</v>
      </c>
      <c r="D6" s="265"/>
      <c r="E6" s="266" t="s">
        <v>33</v>
      </c>
      <c r="F6" s="266"/>
      <c r="G6" s="266"/>
      <c r="H6" s="266"/>
      <c r="I6" s="266"/>
      <c r="J6" s="266"/>
      <c r="K6" s="266"/>
      <c r="L6" s="266"/>
      <c r="M6" s="266"/>
      <c r="Q6" s="18"/>
      <c r="R6" s="18"/>
      <c r="S6" s="18"/>
      <c r="T6" s="18"/>
      <c r="U6" s="18"/>
    </row>
    <row r="7" spans="1:21" ht="46.5" x14ac:dyDescent="0.35">
      <c r="A7" s="53" t="s">
        <v>246</v>
      </c>
      <c r="B7" s="53" t="s">
        <v>247</v>
      </c>
      <c r="C7" s="53" t="s">
        <v>248</v>
      </c>
      <c r="D7" s="53" t="s">
        <v>35</v>
      </c>
      <c r="E7" s="53" t="s">
        <v>38</v>
      </c>
      <c r="F7" s="53" t="s">
        <v>39</v>
      </c>
      <c r="G7" s="53" t="s">
        <v>40</v>
      </c>
      <c r="H7" s="53" t="s">
        <v>41</v>
      </c>
      <c r="I7" s="53" t="s">
        <v>42</v>
      </c>
      <c r="J7" s="53" t="s">
        <v>43</v>
      </c>
      <c r="K7" s="53" t="s">
        <v>44</v>
      </c>
      <c r="L7" s="53" t="s">
        <v>45</v>
      </c>
      <c r="M7" s="53" t="s">
        <v>46</v>
      </c>
      <c r="Q7" s="1" t="s">
        <v>47</v>
      </c>
      <c r="R7" s="2" t="str">
        <f>C34</f>
        <v>Significant Negative and Uncertain Effects</v>
      </c>
      <c r="S7" s="2" t="str">
        <f>C36</f>
        <v>Significant Positive Effects</v>
      </c>
      <c r="T7" s="2" t="str">
        <f>C38</f>
        <v>Potential Cumulative Effects Identified</v>
      </c>
    </row>
    <row r="8" spans="1:21" ht="29" x14ac:dyDescent="0.35">
      <c r="A8" s="19" t="s">
        <v>249</v>
      </c>
      <c r="B8" s="19" t="s">
        <v>250</v>
      </c>
      <c r="C8" s="267" t="s">
        <v>251</v>
      </c>
      <c r="D8" s="267" t="s">
        <v>116</v>
      </c>
      <c r="E8" s="258"/>
      <c r="F8" s="258"/>
      <c r="G8" s="258"/>
      <c r="H8" s="258"/>
      <c r="I8" s="258"/>
      <c r="J8" s="270"/>
      <c r="K8" s="270"/>
      <c r="L8" s="258"/>
      <c r="M8" s="273"/>
      <c r="Q8" s="10" t="e">
        <f>MATCH(#REF!,#REF!, 0)</f>
        <v>#REF!</v>
      </c>
      <c r="R8" s="12" t="str">
        <f>IF(OR(J8='Drop downs'!$G$7,J8='Drop downs'!$G$5), D8&amp;": "&amp;K8&amp;CHAR(10),"")</f>
        <v/>
      </c>
      <c r="S8" s="12" t="str">
        <f>IF(J8='Drop downs'!$G$2,D8&amp;": "&amp;K8&amp;""," ")</f>
        <v xml:space="preserve"> </v>
      </c>
      <c r="T8" s="12" t="str">
        <f>IF('Option B'!E8='Drop downs'!$B$6,'Option B'!D8&amp;": "&amp;'Option B'!K8&amp;"","")</f>
        <v xml:space="preserve">IIA1: </v>
      </c>
    </row>
    <row r="9" spans="1:21" x14ac:dyDescent="0.35">
      <c r="A9" s="19" t="s">
        <v>252</v>
      </c>
      <c r="B9" s="19" t="s">
        <v>250</v>
      </c>
      <c r="C9" s="268"/>
      <c r="D9" s="268"/>
      <c r="E9" s="259"/>
      <c r="F9" s="259"/>
      <c r="G9" s="259"/>
      <c r="H9" s="259"/>
      <c r="I9" s="259"/>
      <c r="J9" s="271"/>
      <c r="K9" s="271"/>
      <c r="L9" s="259"/>
      <c r="M9" s="274"/>
      <c r="Q9" s="10"/>
      <c r="R9" s="12"/>
      <c r="S9" s="12"/>
      <c r="T9" s="12"/>
    </row>
    <row r="10" spans="1:21" x14ac:dyDescent="0.35">
      <c r="A10" s="19" t="s">
        <v>253</v>
      </c>
      <c r="B10" s="19" t="s">
        <v>254</v>
      </c>
      <c r="C10" s="268"/>
      <c r="D10" s="268"/>
      <c r="E10" s="259"/>
      <c r="F10" s="259"/>
      <c r="G10" s="259"/>
      <c r="H10" s="259"/>
      <c r="I10" s="259"/>
      <c r="J10" s="271"/>
      <c r="K10" s="271"/>
      <c r="L10" s="259"/>
      <c r="M10" s="274"/>
      <c r="Q10" s="10"/>
      <c r="R10" s="12"/>
      <c r="S10" s="12"/>
      <c r="T10" s="12"/>
    </row>
    <row r="11" spans="1:21" x14ac:dyDescent="0.35">
      <c r="A11" s="19" t="s">
        <v>255</v>
      </c>
      <c r="B11" s="19"/>
      <c r="C11" s="268"/>
      <c r="D11" s="268"/>
      <c r="E11" s="259"/>
      <c r="F11" s="259"/>
      <c r="G11" s="259"/>
      <c r="H11" s="259"/>
      <c r="I11" s="259"/>
      <c r="J11" s="271"/>
      <c r="K11" s="271"/>
      <c r="L11" s="259"/>
      <c r="M11" s="274"/>
      <c r="Q11" s="10"/>
      <c r="R11" s="12"/>
      <c r="S11" s="12"/>
      <c r="T11" s="12"/>
    </row>
    <row r="12" spans="1:21" x14ac:dyDescent="0.35">
      <c r="A12" s="19" t="s">
        <v>256</v>
      </c>
      <c r="B12" s="19" t="s">
        <v>254</v>
      </c>
      <c r="C12" s="268"/>
      <c r="D12" s="268"/>
      <c r="E12" s="259"/>
      <c r="F12" s="259"/>
      <c r="G12" s="259"/>
      <c r="H12" s="259"/>
      <c r="I12" s="259"/>
      <c r="J12" s="271"/>
      <c r="K12" s="271"/>
      <c r="L12" s="259"/>
      <c r="M12" s="274"/>
      <c r="Q12" s="10"/>
      <c r="R12" s="12"/>
      <c r="S12" s="12"/>
      <c r="T12" s="12"/>
    </row>
    <row r="13" spans="1:21" x14ac:dyDescent="0.35">
      <c r="A13" s="19" t="s">
        <v>257</v>
      </c>
      <c r="B13" s="19"/>
      <c r="C13" s="268"/>
      <c r="D13" s="268"/>
      <c r="E13" s="259"/>
      <c r="F13" s="259"/>
      <c r="G13" s="259"/>
      <c r="H13" s="259"/>
      <c r="I13" s="259"/>
      <c r="J13" s="271"/>
      <c r="K13" s="271"/>
      <c r="L13" s="259"/>
      <c r="M13" s="274"/>
      <c r="Q13" s="10"/>
      <c r="R13" s="12"/>
      <c r="S13" s="12"/>
      <c r="T13" s="12"/>
    </row>
    <row r="14" spans="1:21" ht="29" x14ac:dyDescent="0.35">
      <c r="A14" s="19" t="s">
        <v>258</v>
      </c>
      <c r="B14" s="19"/>
      <c r="C14" s="268"/>
      <c r="D14" s="268"/>
      <c r="E14" s="259"/>
      <c r="F14" s="259"/>
      <c r="G14" s="259"/>
      <c r="H14" s="259"/>
      <c r="I14" s="259"/>
      <c r="J14" s="271"/>
      <c r="K14" s="271"/>
      <c r="L14" s="259"/>
      <c r="M14" s="274"/>
      <c r="Q14" s="10"/>
      <c r="R14" s="12"/>
      <c r="S14" s="12"/>
      <c r="T14" s="12"/>
    </row>
    <row r="15" spans="1:21" x14ac:dyDescent="0.35">
      <c r="A15" s="19" t="s">
        <v>259</v>
      </c>
      <c r="B15" s="19"/>
      <c r="C15" s="268"/>
      <c r="D15" s="268"/>
      <c r="E15" s="259"/>
      <c r="F15" s="259"/>
      <c r="G15" s="259"/>
      <c r="H15" s="259"/>
      <c r="I15" s="259"/>
      <c r="J15" s="271"/>
      <c r="K15" s="271"/>
      <c r="L15" s="259"/>
      <c r="M15" s="274"/>
      <c r="Q15" s="10"/>
      <c r="R15" s="12"/>
      <c r="S15" s="12"/>
      <c r="T15" s="12"/>
    </row>
    <row r="16" spans="1:21" ht="29" x14ac:dyDescent="0.35">
      <c r="A16" s="19" t="s">
        <v>260</v>
      </c>
      <c r="B16" s="19"/>
      <c r="C16" s="268"/>
      <c r="D16" s="268"/>
      <c r="E16" s="259"/>
      <c r="F16" s="259"/>
      <c r="G16" s="259"/>
      <c r="H16" s="259"/>
      <c r="I16" s="259"/>
      <c r="J16" s="271"/>
      <c r="K16" s="271"/>
      <c r="L16" s="259"/>
      <c r="M16" s="274"/>
      <c r="Q16" s="10"/>
      <c r="R16" s="12"/>
      <c r="S16" s="12"/>
      <c r="T16" s="12"/>
    </row>
    <row r="17" spans="1:20" x14ac:dyDescent="0.35">
      <c r="A17" s="19" t="s">
        <v>261</v>
      </c>
      <c r="B17" s="19"/>
      <c r="C17" s="269"/>
      <c r="D17" s="269"/>
      <c r="E17" s="260"/>
      <c r="F17" s="260"/>
      <c r="G17" s="260"/>
      <c r="H17" s="260"/>
      <c r="I17" s="260"/>
      <c r="J17" s="272"/>
      <c r="K17" s="272"/>
      <c r="L17" s="260"/>
      <c r="M17" s="275"/>
      <c r="Q17" s="10"/>
      <c r="R17" s="12"/>
      <c r="S17" s="12"/>
      <c r="T17" s="12"/>
    </row>
    <row r="18" spans="1:20" ht="155.15" customHeight="1" x14ac:dyDescent="0.35">
      <c r="A18" s="19" t="s">
        <v>262</v>
      </c>
      <c r="B18" s="19"/>
      <c r="C18" s="15" t="s">
        <v>263</v>
      </c>
      <c r="D18" s="3" t="s">
        <v>264</v>
      </c>
      <c r="E18" s="14"/>
      <c r="F18" s="14"/>
      <c r="G18" s="14"/>
      <c r="H18" s="14"/>
      <c r="I18" s="14"/>
      <c r="J18" s="14"/>
      <c r="K18" s="14"/>
      <c r="L18" s="14"/>
      <c r="M18" s="28"/>
      <c r="Q18" s="10" t="e">
        <f>MATCH(#REF!,#REF!, 0)</f>
        <v>#REF!</v>
      </c>
      <c r="R18" s="12" t="str">
        <f>IF(OR(J18='Drop downs'!$G$7,J18='Drop downs'!$G$5), D18&amp;": "&amp;K18&amp;CHAR(10),"")</f>
        <v/>
      </c>
      <c r="S18" s="12" t="str">
        <f>IF(J18='Drop downs'!$G$2,D18&amp;": "&amp;K18&amp;""," ")</f>
        <v xml:space="preserve"> </v>
      </c>
      <c r="T18" s="12" t="str">
        <f>IF('Option B'!E18='Drop downs'!$B$6,'Option B'!D18&amp;": "&amp;'Option B'!K18&amp;"","")</f>
        <v xml:space="preserve">SO2: </v>
      </c>
    </row>
    <row r="19" spans="1:20" ht="115.4" customHeight="1" x14ac:dyDescent="0.35">
      <c r="A19" s="15" t="s">
        <v>265</v>
      </c>
      <c r="B19" s="15"/>
      <c r="C19" s="15" t="s">
        <v>266</v>
      </c>
      <c r="D19" s="3" t="s">
        <v>267</v>
      </c>
      <c r="E19" s="14"/>
      <c r="F19" s="14"/>
      <c r="G19" s="14"/>
      <c r="H19" s="14"/>
      <c r="I19" s="14"/>
      <c r="J19" s="14"/>
      <c r="K19" s="14"/>
      <c r="L19" s="14"/>
      <c r="M19" s="28"/>
      <c r="Q19" s="10" t="e">
        <f>MATCH(#REF!,#REF!, 0)</f>
        <v>#REF!</v>
      </c>
      <c r="R19" s="12" t="str">
        <f>IF(OR(J19='Drop downs'!$G$7,J19='Drop downs'!$G$5), D19&amp;": "&amp;K19&amp;CHAR(10),"")</f>
        <v/>
      </c>
      <c r="S19" s="12" t="str">
        <f>IF(J19='Drop downs'!$G$2,D19&amp;": "&amp;K19&amp;""," ")</f>
        <v xml:space="preserve"> </v>
      </c>
      <c r="T19" s="12" t="str">
        <f>IF('Option B'!E19='Drop downs'!$B$6,'Option B'!D19&amp;": "&amp;'Option B'!K19&amp;"","")</f>
        <v xml:space="preserve">SO3: </v>
      </c>
    </row>
    <row r="20" spans="1:20" ht="170.15" customHeight="1" x14ac:dyDescent="0.35">
      <c r="A20" s="15" t="s">
        <v>268</v>
      </c>
      <c r="B20" s="15"/>
      <c r="C20" s="15" t="s">
        <v>269</v>
      </c>
      <c r="D20" s="3" t="s">
        <v>270</v>
      </c>
      <c r="E20" s="14"/>
      <c r="F20" s="14"/>
      <c r="G20" s="14"/>
      <c r="H20" s="14"/>
      <c r="I20" s="14"/>
      <c r="J20" s="14"/>
      <c r="K20" s="14"/>
      <c r="L20" s="14"/>
      <c r="M20" s="28"/>
      <c r="Q20" s="10" t="e">
        <f>MATCH(#REF!,#REF!, 0)</f>
        <v>#REF!</v>
      </c>
      <c r="R20" s="12" t="str">
        <f>IF(OR(J20='Drop downs'!$G$7,J20='Drop downs'!$G$5), D20&amp;": "&amp;K20&amp;CHAR(10),"")</f>
        <v/>
      </c>
      <c r="S20" s="12" t="str">
        <f>IF(J20='Drop downs'!$G$2,D20&amp;": "&amp;K20&amp;""," ")</f>
        <v xml:space="preserve"> </v>
      </c>
      <c r="T20" s="12" t="str">
        <f>IF('Option B'!E20='Drop downs'!$B$6,'Option B'!D20&amp;": "&amp;'Option B'!K20&amp;"","")</f>
        <v xml:space="preserve">SO4: </v>
      </c>
    </row>
    <row r="21" spans="1:20" ht="80.150000000000006" customHeight="1" x14ac:dyDescent="0.35">
      <c r="A21" s="15" t="s">
        <v>271</v>
      </c>
      <c r="B21" s="20"/>
      <c r="C21" s="15" t="s">
        <v>272</v>
      </c>
      <c r="D21" s="3" t="s">
        <v>273</v>
      </c>
      <c r="E21" s="14"/>
      <c r="F21" s="14"/>
      <c r="G21" s="14"/>
      <c r="H21" s="14"/>
      <c r="I21" s="14"/>
      <c r="J21" s="14"/>
      <c r="K21" s="21"/>
      <c r="L21" s="14"/>
      <c r="M21" s="14"/>
      <c r="Q21" s="10" t="e">
        <f>MATCH(#REF!,#REF!, 0)</f>
        <v>#REF!</v>
      </c>
      <c r="R21" s="12" t="str">
        <f>IF(OR(J21='Drop downs'!$G$7,J21='Drop downs'!$G$5), D21&amp;": "&amp;K21&amp;CHAR(10),"")</f>
        <v/>
      </c>
      <c r="S21" s="12" t="str">
        <f>IF(J21='Drop downs'!$G$2,D21&amp;": "&amp;K21&amp;""," ")</f>
        <v xml:space="preserve"> </v>
      </c>
      <c r="T21" s="12" t="str">
        <f>IF('Option B'!E21='Drop downs'!$B$6,'Option B'!D21&amp;": "&amp;'Option B'!K21&amp;"","")</f>
        <v xml:space="preserve">SO5: </v>
      </c>
    </row>
    <row r="22" spans="1:20" ht="90" customHeight="1" x14ac:dyDescent="0.35">
      <c r="A22" s="15" t="s">
        <v>274</v>
      </c>
      <c r="B22" s="15"/>
      <c r="C22" s="15" t="s">
        <v>275</v>
      </c>
      <c r="D22" s="3" t="s">
        <v>276</v>
      </c>
      <c r="E22" s="14"/>
      <c r="F22" s="14"/>
      <c r="G22" s="14"/>
      <c r="H22" s="14"/>
      <c r="I22" s="14"/>
      <c r="J22" s="14"/>
      <c r="K22" s="21"/>
      <c r="L22" s="14"/>
      <c r="M22" s="14"/>
      <c r="Q22" s="10" t="e">
        <f>MATCH(#REF!,#REF!, 0)</f>
        <v>#REF!</v>
      </c>
      <c r="R22" s="12" t="str">
        <f>IF(OR(J22='Drop downs'!$G$7,J22='Drop downs'!$G$5), D22&amp;": "&amp;K22&amp;CHAR(10),"")</f>
        <v/>
      </c>
      <c r="S22" s="12" t="str">
        <f>IF(J22='Drop downs'!$G$2,D22&amp;": "&amp;K22&amp;""," ")</f>
        <v xml:space="preserve"> </v>
      </c>
      <c r="T22" s="12" t="str">
        <f>IF('Option B'!E22='Drop downs'!$B$6,'Option B'!D22&amp;": "&amp;'Option B'!K22&amp;"","")</f>
        <v xml:space="preserve">SO6: </v>
      </c>
    </row>
    <row r="23" spans="1:20" ht="150" customHeight="1" x14ac:dyDescent="0.35">
      <c r="A23" s="15" t="s">
        <v>277</v>
      </c>
      <c r="B23" s="15"/>
      <c r="C23" s="15" t="s">
        <v>278</v>
      </c>
      <c r="D23" s="3" t="s">
        <v>279</v>
      </c>
      <c r="E23" s="14"/>
      <c r="F23" s="14"/>
      <c r="G23" s="14"/>
      <c r="H23" s="14"/>
      <c r="I23" s="14"/>
      <c r="J23" s="14"/>
      <c r="K23" s="14"/>
      <c r="L23" s="14"/>
      <c r="M23" s="14"/>
      <c r="Q23" s="10" t="e">
        <f>MATCH(#REF!,#REF!, 0)</f>
        <v>#REF!</v>
      </c>
      <c r="R23" s="12" t="str">
        <f>IF(OR(J23='Drop downs'!$G$7,J23='Drop downs'!$G$5), D23&amp;": "&amp;K23&amp;CHAR(10),"")</f>
        <v/>
      </c>
      <c r="S23" s="12" t="str">
        <f>IF(J23='Drop downs'!$G$2,D23&amp;": "&amp;K23&amp;""," ")</f>
        <v xml:space="preserve"> </v>
      </c>
      <c r="T23" s="12" t="str">
        <f>IF('Option B'!E23='Drop downs'!$B$6,'Option B'!D23&amp;": "&amp;'Option B'!K23&amp;"","")</f>
        <v xml:space="preserve">SO7: </v>
      </c>
    </row>
    <row r="24" spans="1:20" ht="220.4" customHeight="1" x14ac:dyDescent="0.35">
      <c r="A24" s="15" t="s">
        <v>280</v>
      </c>
      <c r="B24" s="15"/>
      <c r="C24" s="15" t="s">
        <v>281</v>
      </c>
      <c r="D24" s="3" t="s">
        <v>282</v>
      </c>
      <c r="E24" s="14"/>
      <c r="F24" s="14"/>
      <c r="G24" s="14"/>
      <c r="H24" s="14"/>
      <c r="I24" s="14"/>
      <c r="J24" s="14"/>
      <c r="K24" s="14"/>
      <c r="L24" s="14"/>
      <c r="M24" s="14"/>
      <c r="Q24" s="10" t="e">
        <f>MATCH(#REF!,#REF!, 0)</f>
        <v>#REF!</v>
      </c>
      <c r="R24" s="12" t="str">
        <f>IF(OR(J24='Drop downs'!$G$7,J24='Drop downs'!$G$5), D24&amp;": "&amp;K24&amp;CHAR(10),"")</f>
        <v/>
      </c>
      <c r="S24" s="12" t="str">
        <f>IF(J24='Drop downs'!$G$2,D24&amp;": "&amp;K24&amp;""," ")</f>
        <v xml:space="preserve"> </v>
      </c>
      <c r="T24" s="12" t="str">
        <f>IF('Option B'!E24='Drop downs'!$B$6,'Option B'!D24&amp;": "&amp;'Option B'!K24&amp;"","")</f>
        <v xml:space="preserve">SO8: </v>
      </c>
    </row>
    <row r="25" spans="1:20" ht="150" customHeight="1" x14ac:dyDescent="0.35">
      <c r="A25" s="19" t="s">
        <v>283</v>
      </c>
      <c r="B25" s="19"/>
      <c r="C25" s="15" t="s">
        <v>284</v>
      </c>
      <c r="D25" s="3" t="s">
        <v>285</v>
      </c>
      <c r="E25" s="14"/>
      <c r="F25" s="14"/>
      <c r="G25" s="14"/>
      <c r="H25" s="14"/>
      <c r="I25" s="14"/>
      <c r="J25" s="14"/>
      <c r="K25" s="14"/>
      <c r="L25" s="14"/>
      <c r="M25" s="14"/>
      <c r="Q25" s="10" t="e">
        <f>MATCH(#REF!,#REF!, 0)</f>
        <v>#REF!</v>
      </c>
      <c r="R25" s="12" t="str">
        <f>IF(OR(J25='Drop downs'!$G$7,J25='Drop downs'!$G$5), D25&amp;": "&amp;K25&amp;CHAR(10),"")</f>
        <v/>
      </c>
      <c r="S25" s="12" t="str">
        <f>IF(J25='Drop downs'!$G$2,D25&amp;": "&amp;K25&amp;""," ")</f>
        <v xml:space="preserve"> </v>
      </c>
      <c r="T25" s="12" t="str">
        <f>IF('Option B'!E25='Drop downs'!$B$6,'Option B'!D25&amp;": "&amp;'Option B'!K25&amp;"","")</f>
        <v xml:space="preserve">SO9: </v>
      </c>
    </row>
    <row r="26" spans="1:20" ht="150" customHeight="1" x14ac:dyDescent="0.35">
      <c r="A26" s="24" t="s">
        <v>286</v>
      </c>
      <c r="B26" s="24"/>
      <c r="C26" s="3" t="s">
        <v>287</v>
      </c>
      <c r="D26" s="3" t="s">
        <v>288</v>
      </c>
      <c r="E26" s="14"/>
      <c r="F26" s="14"/>
      <c r="G26" s="14"/>
      <c r="H26" s="14"/>
      <c r="I26" s="14"/>
      <c r="J26" s="14"/>
      <c r="K26" s="6"/>
      <c r="L26" s="14"/>
      <c r="M26" s="24"/>
      <c r="Q26" s="10" t="e">
        <f>MATCH(#REF!,#REF!, 0)</f>
        <v>#REF!</v>
      </c>
      <c r="R26" s="12" t="str">
        <f>IF(OR(J26='Drop downs'!$G$7,J26='Drop downs'!$G$5), D26&amp;": "&amp;K26&amp;CHAR(10),"")</f>
        <v/>
      </c>
      <c r="S26" s="12" t="str">
        <f>IF(J26='Drop downs'!$G$2,D26&amp;": "&amp;K26&amp;""," ")</f>
        <v xml:space="preserve"> </v>
      </c>
      <c r="T26" s="12" t="str">
        <f>IF('Option B'!E26='Drop downs'!$B$6,'Option B'!D26&amp;": "&amp;'Option B'!K26&amp;"","")</f>
        <v xml:space="preserve">SO10: </v>
      </c>
    </row>
    <row r="27" spans="1:20" ht="150" customHeight="1" x14ac:dyDescent="0.35">
      <c r="A27" s="19" t="s">
        <v>289</v>
      </c>
      <c r="B27" s="19"/>
      <c r="C27" s="15" t="s">
        <v>290</v>
      </c>
      <c r="D27" s="3" t="s">
        <v>291</v>
      </c>
      <c r="E27" s="14"/>
      <c r="F27" s="14"/>
      <c r="G27" s="14"/>
      <c r="H27" s="14"/>
      <c r="I27" s="14"/>
      <c r="J27" s="14"/>
      <c r="K27" s="14"/>
      <c r="L27" s="14"/>
      <c r="M27" s="30"/>
      <c r="Q27" s="10" t="e">
        <f>MATCH(#REF!,#REF!, 0)</f>
        <v>#REF!</v>
      </c>
      <c r="R27" s="12" t="str">
        <f>IF(OR(J27='Drop downs'!$G$7,J27='Drop downs'!$G$5), D27&amp;": "&amp;K27&amp;CHAR(10),"")</f>
        <v/>
      </c>
      <c r="S27" s="12" t="str">
        <f>IF(J27='Drop downs'!$G$2,D27&amp;": "&amp;K27&amp;""," ")</f>
        <v xml:space="preserve"> </v>
      </c>
      <c r="T27" s="12" t="str">
        <f>IF('Option B'!E27='Drop downs'!$B$6,'Option B'!D27&amp;": "&amp;'Option B'!K27&amp;"","")</f>
        <v xml:space="preserve">SO11: </v>
      </c>
    </row>
    <row r="28" spans="1:20" ht="170.15" customHeight="1" x14ac:dyDescent="0.35">
      <c r="A28" s="19" t="s">
        <v>292</v>
      </c>
      <c r="B28" s="19"/>
      <c r="C28" s="15" t="s">
        <v>293</v>
      </c>
      <c r="D28" s="3" t="s">
        <v>294</v>
      </c>
      <c r="E28" s="14"/>
      <c r="F28" s="14"/>
      <c r="G28" s="14"/>
      <c r="H28" s="14"/>
      <c r="I28" s="14"/>
      <c r="J28" s="14"/>
      <c r="K28" s="27"/>
      <c r="L28" s="14"/>
      <c r="M28" s="6"/>
      <c r="Q28" s="10" t="e">
        <f>MATCH(#REF!,#REF!, 0)</f>
        <v>#REF!</v>
      </c>
      <c r="R28" s="12" t="str">
        <f>IF(OR(J28='Drop downs'!$G$7,J28='Drop downs'!$G$5), D28&amp;": "&amp;K28&amp;CHAR(10),"")</f>
        <v/>
      </c>
      <c r="S28" s="12" t="str">
        <f>IF(J28='Drop downs'!$G$2,D28&amp;": "&amp;K28&amp;""," ")</f>
        <v xml:space="preserve"> </v>
      </c>
      <c r="T28" s="12" t="str">
        <f>IF('Option B'!E28='Drop downs'!$B$6,'Option B'!D28&amp;": "&amp;'Option B'!K28&amp;"","")</f>
        <v xml:space="preserve">SO12: </v>
      </c>
    </row>
    <row r="29" spans="1:20" ht="180" customHeight="1" x14ac:dyDescent="0.35">
      <c r="A29" s="19" t="s">
        <v>295</v>
      </c>
      <c r="B29" s="19"/>
      <c r="C29" s="15" t="s">
        <v>296</v>
      </c>
      <c r="D29" s="3" t="s">
        <v>297</v>
      </c>
      <c r="E29" s="14"/>
      <c r="F29" s="14"/>
      <c r="G29" s="14"/>
      <c r="H29" s="14"/>
      <c r="I29" s="14"/>
      <c r="J29" s="14"/>
      <c r="K29" s="25"/>
      <c r="L29" s="14"/>
      <c r="M29" s="14"/>
      <c r="Q29" s="10" t="e">
        <f>MATCH(#REF!,#REF!, 0)</f>
        <v>#REF!</v>
      </c>
      <c r="R29" s="12" t="str">
        <f>IF(OR(J29='Drop downs'!$G$7,J29='Drop downs'!$G$5), D29&amp;": "&amp;K29&amp;CHAR(10),"")</f>
        <v/>
      </c>
      <c r="S29" s="12" t="str">
        <f>IF(J29='Drop downs'!$G$2,D29&amp;": "&amp;K29&amp;""," ")</f>
        <v xml:space="preserve"> </v>
      </c>
      <c r="T29" s="12" t="str">
        <f>IF('Option B'!E29='Drop downs'!$B$6,'Option B'!D29&amp;": "&amp;'Option B'!K29&amp;"","")</f>
        <v xml:space="preserve">SO13: </v>
      </c>
    </row>
    <row r="30" spans="1:20" ht="120" customHeight="1" x14ac:dyDescent="0.35">
      <c r="A30" s="15" t="s">
        <v>298</v>
      </c>
      <c r="B30" s="15"/>
      <c r="C30" s="15" t="s">
        <v>299</v>
      </c>
      <c r="D30" s="3" t="s">
        <v>300</v>
      </c>
      <c r="E30" s="14"/>
      <c r="F30" s="14"/>
      <c r="G30" s="14"/>
      <c r="H30" s="14"/>
      <c r="I30" s="14"/>
      <c r="J30" s="14"/>
      <c r="K30" s="14"/>
      <c r="L30" s="14"/>
      <c r="M30" s="14"/>
      <c r="Q30" s="10" t="e">
        <f>MATCH(#REF!,#REF!, 0)</f>
        <v>#REF!</v>
      </c>
      <c r="R30" s="12" t="str">
        <f>IF(OR(J30='Drop downs'!$G$7,J30='Drop downs'!$G$5), D30&amp;": "&amp;K30&amp;CHAR(10),"")</f>
        <v/>
      </c>
      <c r="S30" s="12" t="str">
        <f>IF(J30='Drop downs'!$G$2,D30&amp;": "&amp;K30&amp;""," ")</f>
        <v xml:space="preserve"> </v>
      </c>
      <c r="T30" s="12" t="str">
        <f>IF('Option B'!E30='Drop downs'!$B$6,'Option B'!D30&amp;": "&amp;'Option B'!K30&amp;"","")</f>
        <v xml:space="preserve">SO14: </v>
      </c>
    </row>
    <row r="31" spans="1:20" ht="120" customHeight="1" x14ac:dyDescent="0.35">
      <c r="A31" s="15" t="s">
        <v>301</v>
      </c>
      <c r="B31" s="15"/>
      <c r="C31" s="15" t="s">
        <v>302</v>
      </c>
      <c r="D31" s="3" t="s">
        <v>303</v>
      </c>
      <c r="E31" s="14"/>
      <c r="F31" s="14"/>
      <c r="G31" s="14"/>
      <c r="H31" s="14"/>
      <c r="I31" s="14"/>
      <c r="J31" s="14"/>
      <c r="K31" s="14"/>
      <c r="L31" s="14"/>
      <c r="M31" s="14"/>
      <c r="Q31" s="10" t="e">
        <f>MATCH(#REF!,#REF!, 0)</f>
        <v>#REF!</v>
      </c>
      <c r="R31" s="12" t="str">
        <f>IF(OR(J31='Drop downs'!$G$7,J31='Drop downs'!$G$5), D31&amp;": "&amp;K31&amp;CHAR(10),"")</f>
        <v/>
      </c>
      <c r="S31" s="12" t="str">
        <f>IF(J31='Drop downs'!$G$2,D31&amp;": "&amp;K31&amp;""," ")</f>
        <v xml:space="preserve"> </v>
      </c>
      <c r="T31" s="12" t="str">
        <f>IF('Option B'!E31='Drop downs'!$B$6,'Option B'!D31&amp;": "&amp;'Option B'!K31&amp;"","")</f>
        <v xml:space="preserve">SO15: </v>
      </c>
    </row>
    <row r="32" spans="1:20" ht="120" customHeight="1" x14ac:dyDescent="0.35">
      <c r="A32" s="21" t="s">
        <v>304</v>
      </c>
      <c r="B32" s="22"/>
      <c r="C32" s="21" t="s">
        <v>305</v>
      </c>
      <c r="D32" s="21" t="s">
        <v>306</v>
      </c>
      <c r="E32" s="14"/>
      <c r="F32" s="14"/>
      <c r="G32" s="14"/>
      <c r="H32" s="14"/>
      <c r="I32" s="14"/>
      <c r="J32" s="14"/>
      <c r="K32" s="14"/>
      <c r="L32" s="14"/>
      <c r="M32" s="14"/>
      <c r="Q32" s="10" t="e">
        <f>MATCH(#REF!,#REF!, 0)</f>
        <v>#REF!</v>
      </c>
      <c r="R32" s="12" t="str">
        <f>IF(OR(J32='Drop downs'!$G$7,J32='Drop downs'!$G$5), D32&amp;": "&amp;K32&amp;CHAR(10),"")</f>
        <v/>
      </c>
      <c r="S32" s="12" t="str">
        <f>IF(J32='Drop downs'!$G$2,D32&amp;": "&amp;K32&amp;""," ")</f>
        <v xml:space="preserve"> </v>
      </c>
      <c r="T32" s="12" t="str">
        <f>IF('Option B'!E32='Drop downs'!$B$6,'Option B'!D32&amp;": "&amp;'Option B'!K32&amp;"","")</f>
        <v xml:space="preserve">SO16: </v>
      </c>
    </row>
    <row r="34" spans="3:17" x14ac:dyDescent="0.35">
      <c r="C34" s="276" t="s">
        <v>57</v>
      </c>
      <c r="D34" s="276"/>
      <c r="E34" s="276"/>
      <c r="F34" s="276"/>
      <c r="G34" s="276"/>
      <c r="H34" s="276"/>
      <c r="I34" s="276"/>
      <c r="J34" s="276"/>
      <c r="K34" s="276"/>
      <c r="L34" s="276"/>
      <c r="M34" s="276"/>
      <c r="Q34" s="2"/>
    </row>
    <row r="35" spans="3:17" s="2" customFormat="1" ht="129" customHeight="1" x14ac:dyDescent="0.35">
      <c r="C35" s="236" t="str">
        <f>R8&amp;R18&amp;R19&amp;R20&amp;R21&amp;R22&amp;R23&amp;R24&amp;R25&amp;R26&amp;R27&amp;R28&amp;R29&amp;R30&amp;R31&amp;R32</f>
        <v/>
      </c>
      <c r="D35" s="236"/>
      <c r="E35" s="236"/>
      <c r="F35" s="236"/>
      <c r="G35" s="236"/>
      <c r="H35" s="236"/>
      <c r="I35" s="236"/>
      <c r="J35" s="236"/>
      <c r="K35" s="236"/>
      <c r="L35" s="236"/>
      <c r="M35" s="236"/>
    </row>
    <row r="36" spans="3:17" x14ac:dyDescent="0.35">
      <c r="C36" s="276" t="s">
        <v>59</v>
      </c>
      <c r="D36" s="276"/>
      <c r="E36" s="276"/>
      <c r="F36" s="276"/>
      <c r="G36" s="276"/>
      <c r="H36" s="276"/>
      <c r="I36" s="276"/>
      <c r="J36" s="276"/>
      <c r="K36" s="276"/>
      <c r="L36" s="276"/>
      <c r="M36" s="276"/>
      <c r="Q36" s="2"/>
    </row>
    <row r="37" spans="3:17" ht="50.5" customHeight="1" x14ac:dyDescent="0.35">
      <c r="C37" s="236" t="str">
        <f>S8&amp;S18&amp;S19&amp;S20&amp;S21&amp;S22&amp;S23&amp;S24&amp;S25&amp;S26&amp;S27&amp;S28&amp;S29&amp;S30&amp;S31&amp;S32</f>
        <v xml:space="preserve">                </v>
      </c>
      <c r="D37" s="236"/>
      <c r="E37" s="236"/>
      <c r="F37" s="236"/>
      <c r="G37" s="236"/>
      <c r="H37" s="236"/>
      <c r="I37" s="236"/>
      <c r="J37" s="236"/>
      <c r="K37" s="236"/>
      <c r="L37" s="236"/>
      <c r="M37" s="236"/>
      <c r="Q37" s="2"/>
    </row>
    <row r="38" spans="3:17" x14ac:dyDescent="0.35">
      <c r="C38" s="276" t="s">
        <v>61</v>
      </c>
      <c r="D38" s="276"/>
      <c r="E38" s="276"/>
      <c r="F38" s="276"/>
      <c r="G38" s="276"/>
      <c r="H38" s="276"/>
      <c r="I38" s="276"/>
      <c r="J38" s="276"/>
      <c r="K38" s="276"/>
      <c r="L38" s="276"/>
      <c r="M38" s="276"/>
      <c r="Q38" s="2"/>
    </row>
    <row r="39" spans="3:17" ht="150" customHeight="1" x14ac:dyDescent="0.35">
      <c r="C39" s="232" t="s">
        <v>307</v>
      </c>
      <c r="D39" s="232"/>
      <c r="E39" s="232"/>
      <c r="F39" s="232"/>
      <c r="G39" s="232"/>
      <c r="H39" s="232"/>
      <c r="I39" s="232"/>
      <c r="J39" s="232"/>
      <c r="K39" s="232"/>
      <c r="L39" s="232"/>
      <c r="M39" s="232"/>
      <c r="Q39" s="2"/>
    </row>
    <row r="40" spans="3:17" x14ac:dyDescent="0.35">
      <c r="C40" s="276" t="s">
        <v>63</v>
      </c>
      <c r="D40" s="276"/>
      <c r="E40" s="276"/>
      <c r="F40" s="276"/>
      <c r="G40" s="276"/>
      <c r="H40" s="276"/>
      <c r="I40" s="276"/>
      <c r="J40" s="276"/>
      <c r="K40" s="276"/>
      <c r="L40" s="276"/>
      <c r="M40" s="276"/>
      <c r="Q40" s="2"/>
    </row>
    <row r="41" spans="3:17" ht="186.75" customHeight="1" x14ac:dyDescent="0.35">
      <c r="C41" s="232" t="s">
        <v>308</v>
      </c>
      <c r="D41" s="277"/>
      <c r="E41" s="232"/>
      <c r="F41" s="232"/>
      <c r="G41" s="232"/>
      <c r="H41" s="232"/>
      <c r="I41" s="232"/>
      <c r="J41" s="232"/>
      <c r="K41" s="232"/>
      <c r="L41" s="232"/>
      <c r="M41" s="232"/>
      <c r="Q41" s="2"/>
    </row>
    <row r="42" spans="3:17" x14ac:dyDescent="0.35">
      <c r="Q42" s="2"/>
    </row>
  </sheetData>
  <sheetProtection algorithmName="SHA-512" hashValue="ilh+YiFejrsZFASk/hIZgZZy6oNO/5c5u6ya963YqisGqfVGBuenfRvTyINQ1S8675bXvDrzlJ2i5FZq6S5cng==" saltValue="WL8oaMhDVWmgadrVeUuuqA==" spinCount="100000" sheet="1" objects="1" scenarios="1"/>
  <autoFilter ref="C7:M32" xr:uid="{D2C47CAF-421C-4D58-AA7A-22430CCF83D7}"/>
  <mergeCells count="24">
    <mergeCell ref="C38:M38"/>
    <mergeCell ref="C39:M39"/>
    <mergeCell ref="C40:M40"/>
    <mergeCell ref="C41:M41"/>
    <mergeCell ref="C34:M34"/>
    <mergeCell ref="C35:M35"/>
    <mergeCell ref="C36:M36"/>
    <mergeCell ref="C37:M37"/>
    <mergeCell ref="H8:H17"/>
    <mergeCell ref="E1:F1"/>
    <mergeCell ref="E2:F2"/>
    <mergeCell ref="E4:F4"/>
    <mergeCell ref="C6:D6"/>
    <mergeCell ref="E6:M6"/>
    <mergeCell ref="C8:C17"/>
    <mergeCell ref="D8:D17"/>
    <mergeCell ref="E8:E17"/>
    <mergeCell ref="F8:F17"/>
    <mergeCell ref="G8:G17"/>
    <mergeCell ref="I8:I17"/>
    <mergeCell ref="J8:J17"/>
    <mergeCell ref="K8:K17"/>
    <mergeCell ref="L8:L17"/>
    <mergeCell ref="M8:M17"/>
  </mergeCells>
  <conditionalFormatting sqref="A8:B177">
    <cfRule type="expression" dxfId="5232" priority="634">
      <formula>#REF!="No"</formula>
    </cfRule>
  </conditionalFormatting>
  <conditionalFormatting sqref="J8">
    <cfRule type="cellIs" dxfId="5231" priority="43" operator="equal">
      <formula>"Significant Negative"</formula>
    </cfRule>
    <cfRule type="cellIs" dxfId="5230" priority="44" operator="equal">
      <formula>"Minor Negative"</formula>
    </cfRule>
    <cfRule type="cellIs" dxfId="5229" priority="45" operator="equal">
      <formula>"Uncertain"</formula>
    </cfRule>
    <cfRule type="cellIs" dxfId="5228" priority="46" operator="equal">
      <formula>"Neutral"</formula>
    </cfRule>
    <cfRule type="cellIs" dxfId="5227" priority="47" operator="equal">
      <formula>"Minor Positive"</formula>
    </cfRule>
    <cfRule type="cellIs" dxfId="5226" priority="48" operator="equal">
      <formula>"Significant Positive"</formula>
    </cfRule>
  </conditionalFormatting>
  <conditionalFormatting sqref="J18:J32">
    <cfRule type="cellIs" dxfId="5225" priority="3" operator="equal">
      <formula>"Significant Negative"</formula>
    </cfRule>
    <cfRule type="cellIs" dxfId="5224" priority="4" operator="equal">
      <formula>"Minor Negative"</formula>
    </cfRule>
    <cfRule type="cellIs" dxfId="5223" priority="5" operator="equal">
      <formula>"Uncertain"</formula>
    </cfRule>
    <cfRule type="cellIs" dxfId="5222" priority="6" operator="equal">
      <formula>"Neutral"</formula>
    </cfRule>
    <cfRule type="cellIs" dxfId="5221" priority="7" operator="equal">
      <formula>"Minor Positive"</formula>
    </cfRule>
    <cfRule type="cellIs" dxfId="5220" priority="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5E98A44C-159D-4E62-A603-48A1C800DCDA}">
          <x14:formula1>
            <xm:f>'Drop downs'!$A$2:$A$3</xm:f>
          </x14:formula1>
          <xm:sqref>B8:B17</xm:sqref>
        </x14:dataValidation>
        <x14:dataValidation type="list" allowBlank="1" showInputMessage="1" showErrorMessage="1" xr:uid="{0EE698F0-FBAC-4F36-8B4B-0F3A53BBB20C}">
          <x14:formula1>
            <xm:f>'Drop downs'!$J$2:$J$3</xm:f>
          </x14:formula1>
          <xm:sqref>L8 L18:L32</xm:sqref>
        </x14:dataValidation>
        <x14:dataValidation type="list" allowBlank="1" showInputMessage="1" showErrorMessage="1" xr:uid="{FB97535D-095A-4F0A-A3BF-483225080F24}">
          <x14:formula1>
            <xm:f>'Drop downs'!$B$2:$B$4</xm:f>
          </x14:formula1>
          <xm:sqref>E8 E18:E32</xm:sqref>
        </x14:dataValidation>
        <x14:dataValidation type="list" allowBlank="1" showInputMessage="1" showErrorMessage="1" xr:uid="{D754B297-F400-4343-8523-070267034D8E}">
          <x14:formula1>
            <xm:f>'Drop downs'!$C$2:$C$5</xm:f>
          </x14:formula1>
          <xm:sqref>F8 F18:F32</xm:sqref>
        </x14:dataValidation>
        <x14:dataValidation type="list" allowBlank="1" showInputMessage="1" showErrorMessage="1" xr:uid="{D0D85374-3D7B-4B92-8ACB-4FC43A3087D5}">
          <x14:formula1>
            <xm:f>'Drop downs'!$D$2:$D$7</xm:f>
          </x14:formula1>
          <xm:sqref>G8 G18:G32</xm:sqref>
        </x14:dataValidation>
        <x14:dataValidation type="list" allowBlank="1" showInputMessage="1" showErrorMessage="1" xr:uid="{8B0B56CF-AC36-4634-B9F8-B3AA0C149865}">
          <x14:formula1>
            <xm:f>'Drop downs'!$E$2:$E$6</xm:f>
          </x14:formula1>
          <xm:sqref>H8 H18:H32</xm:sqref>
        </x14:dataValidation>
        <x14:dataValidation type="list" allowBlank="1" showInputMessage="1" showErrorMessage="1" xr:uid="{13569A2B-5B8F-4105-AB76-94857C5716D4}">
          <x14:formula1>
            <xm:f>'Drop downs'!$F$2:$F$6</xm:f>
          </x14:formula1>
          <xm:sqref>I8 I18:I32</xm:sqref>
        </x14:dataValidation>
        <x14:dataValidation type="list" allowBlank="1" showInputMessage="1" showErrorMessage="1" xr:uid="{B86D5754-E978-481A-8B02-943A16FFE76D}">
          <x14:formula1>
            <xm:f>'Drop downs'!$G$2:$G$7</xm:f>
          </x14:formula1>
          <xm:sqref>J8 J18:J32</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6CF71-A65E-4923-B7AB-2DC08EC3C57A}">
  <sheetPr codeName="Sheet111">
    <tabColor rgb="FF7030A0"/>
  </sheetPr>
  <dimension ref="A1:V98"/>
  <sheetViews>
    <sheetView topLeftCell="A47" zoomScale="60" zoomScaleNormal="60" workbookViewId="0">
      <selection activeCell="M36" sqref="M36:M41"/>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1013</v>
      </c>
      <c r="D1" s="263"/>
      <c r="E1" s="263"/>
      <c r="F1" s="264"/>
      <c r="G1" s="16"/>
      <c r="I1" s="7"/>
      <c r="J1" s="7"/>
      <c r="K1" s="7"/>
    </row>
    <row r="2" spans="1:22" x14ac:dyDescent="0.35">
      <c r="A2" s="74" t="s">
        <v>29</v>
      </c>
      <c r="B2" s="9"/>
      <c r="C2" s="263" t="s">
        <v>940</v>
      </c>
      <c r="D2" s="263"/>
      <c r="E2" s="263"/>
      <c r="F2" s="264"/>
      <c r="I2" s="8"/>
      <c r="J2" s="8"/>
      <c r="K2" s="8"/>
    </row>
    <row r="3" spans="1:22" x14ac:dyDescent="0.35">
      <c r="A3" s="75" t="s">
        <v>30</v>
      </c>
      <c r="B3" s="4"/>
      <c r="C3" s="263" t="s">
        <v>1014</v>
      </c>
      <c r="D3" s="263"/>
      <c r="E3" s="263"/>
      <c r="F3" s="264"/>
      <c r="I3" s="8"/>
      <c r="J3" s="8"/>
      <c r="K3" s="8"/>
    </row>
    <row r="4" spans="1:22" ht="36" customHeight="1" x14ac:dyDescent="0.35">
      <c r="A4" s="75" t="s">
        <v>31</v>
      </c>
      <c r="B4" s="17"/>
      <c r="C4" s="229" t="s">
        <v>1015</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428" t="s">
        <v>101</v>
      </c>
      <c r="J8" s="310" t="s">
        <v>159</v>
      </c>
      <c r="K8" s="319" t="s">
        <v>570</v>
      </c>
      <c r="L8" s="310"/>
      <c r="M8" s="314"/>
      <c r="N8" s="330"/>
      <c r="R8" s="12" t="str">
        <f>IF(OR(J8='Drop downs'!$G$7,J8='Drop downs'!$G$5), B8&amp;": "&amp;K8&amp;CHAR(10),"")</f>
        <v/>
      </c>
      <c r="S8" s="12" t="str">
        <f>IF(J8='Drop downs'!$G$2,B8&amp;": "&amp;K8&amp;""," ")</f>
        <v xml:space="preserve"> </v>
      </c>
      <c r="T8" s="12" t="str">
        <f>IF(HO10_ALT_3!E8='Drop downs'!$B$6,HO10_ALT_3!B8&amp;": "&amp;HO10_ALT_3!K8&amp;"","")</f>
        <v/>
      </c>
      <c r="U8" t="str">
        <f>IF(M8&gt;0,B8&amp;":"&amp;M8&amp;"
","")</f>
        <v/>
      </c>
      <c r="V8" t="str">
        <f>IF(N8&gt;0,B8&amp;":"&amp;N8&amp;"
","")</f>
        <v/>
      </c>
    </row>
    <row r="9" spans="1:22" x14ac:dyDescent="0.35">
      <c r="A9" s="317"/>
      <c r="B9" s="328"/>
      <c r="C9" s="24" t="s">
        <v>322</v>
      </c>
      <c r="D9" s="24" t="s">
        <v>254</v>
      </c>
      <c r="E9" s="326"/>
      <c r="F9" s="326"/>
      <c r="G9" s="326"/>
      <c r="H9" s="326"/>
      <c r="I9" s="259"/>
      <c r="J9" s="298"/>
      <c r="K9" s="236"/>
      <c r="L9" s="298"/>
      <c r="M9" s="233"/>
      <c r="N9" s="331"/>
      <c r="R9" s="12"/>
      <c r="S9" s="12"/>
      <c r="T9" s="12"/>
    </row>
    <row r="10" spans="1:22" x14ac:dyDescent="0.35">
      <c r="A10" s="317"/>
      <c r="B10" s="328"/>
      <c r="C10" s="24" t="s">
        <v>323</v>
      </c>
      <c r="D10" s="24" t="s">
        <v>254</v>
      </c>
      <c r="E10" s="326"/>
      <c r="F10" s="326"/>
      <c r="G10" s="326"/>
      <c r="H10" s="326"/>
      <c r="I10" s="259"/>
      <c r="J10" s="298"/>
      <c r="K10" s="236"/>
      <c r="L10" s="298"/>
      <c r="M10" s="233"/>
      <c r="N10" s="331"/>
      <c r="R10" s="12"/>
      <c r="S10" s="12"/>
      <c r="T10" s="12"/>
    </row>
    <row r="11" spans="1:22" x14ac:dyDescent="0.35">
      <c r="A11" s="317"/>
      <c r="B11" s="328"/>
      <c r="C11" s="24" t="s">
        <v>324</v>
      </c>
      <c r="D11" s="24" t="s">
        <v>254</v>
      </c>
      <c r="E11" s="326"/>
      <c r="F11" s="326"/>
      <c r="G11" s="326"/>
      <c r="H11" s="326"/>
      <c r="I11" s="259"/>
      <c r="J11" s="298"/>
      <c r="K11" s="236"/>
      <c r="L11" s="298"/>
      <c r="M11" s="233"/>
      <c r="N11" s="331"/>
      <c r="R11" s="12"/>
      <c r="S11" s="12"/>
      <c r="T11" s="12"/>
    </row>
    <row r="12" spans="1:22" x14ac:dyDescent="0.35">
      <c r="A12" s="317"/>
      <c r="B12" s="328"/>
      <c r="C12" s="24" t="s">
        <v>325</v>
      </c>
      <c r="D12" s="24" t="s">
        <v>254</v>
      </c>
      <c r="E12" s="326"/>
      <c r="F12" s="326"/>
      <c r="G12" s="326"/>
      <c r="H12" s="326"/>
      <c r="I12" s="259"/>
      <c r="J12" s="298"/>
      <c r="K12" s="236"/>
      <c r="L12" s="298"/>
      <c r="M12" s="233"/>
      <c r="N12" s="331"/>
      <c r="R12" s="12"/>
      <c r="S12" s="12"/>
      <c r="T12" s="12"/>
    </row>
    <row r="13" spans="1:22" x14ac:dyDescent="0.35">
      <c r="A13" s="317"/>
      <c r="B13" s="328"/>
      <c r="C13" s="24" t="s">
        <v>326</v>
      </c>
      <c r="D13" s="24" t="s">
        <v>254</v>
      </c>
      <c r="E13" s="326"/>
      <c r="F13" s="326"/>
      <c r="G13" s="326"/>
      <c r="H13" s="326"/>
      <c r="I13" s="259"/>
      <c r="J13" s="298"/>
      <c r="K13" s="236"/>
      <c r="L13" s="298"/>
      <c r="M13" s="233"/>
      <c r="N13" s="331"/>
      <c r="R13" s="12"/>
      <c r="S13" s="12"/>
      <c r="T13" s="12"/>
    </row>
    <row r="14" spans="1:22" ht="29.15" customHeight="1" x14ac:dyDescent="0.35">
      <c r="A14" s="317"/>
      <c r="B14" s="328"/>
      <c r="C14" s="24" t="s">
        <v>327</v>
      </c>
      <c r="D14" s="24" t="s">
        <v>254</v>
      </c>
      <c r="E14" s="326"/>
      <c r="F14" s="326"/>
      <c r="G14" s="326"/>
      <c r="H14" s="326"/>
      <c r="I14" s="259"/>
      <c r="J14" s="298"/>
      <c r="K14" s="236"/>
      <c r="L14" s="298"/>
      <c r="M14" s="233"/>
      <c r="N14" s="331"/>
      <c r="R14" s="12"/>
      <c r="S14" s="12"/>
      <c r="T14" s="12"/>
    </row>
    <row r="15" spans="1:22" x14ac:dyDescent="0.35">
      <c r="A15" s="317"/>
      <c r="B15" s="328"/>
      <c r="C15" s="24" t="s">
        <v>328</v>
      </c>
      <c r="D15" s="24" t="s">
        <v>254</v>
      </c>
      <c r="E15" s="326"/>
      <c r="F15" s="326"/>
      <c r="G15" s="326"/>
      <c r="H15" s="326"/>
      <c r="I15" s="259"/>
      <c r="J15" s="298"/>
      <c r="K15" s="236"/>
      <c r="L15" s="298"/>
      <c r="M15" s="233"/>
      <c r="N15" s="331"/>
      <c r="R15" s="12"/>
      <c r="S15" s="12"/>
      <c r="T15" s="12"/>
    </row>
    <row r="16" spans="1:22" ht="29" x14ac:dyDescent="0.35">
      <c r="A16" s="317"/>
      <c r="B16" s="328"/>
      <c r="C16" s="24" t="s">
        <v>329</v>
      </c>
      <c r="D16" s="24" t="s">
        <v>254</v>
      </c>
      <c r="E16" s="326"/>
      <c r="F16" s="326"/>
      <c r="G16" s="326"/>
      <c r="H16" s="326"/>
      <c r="I16" s="259"/>
      <c r="J16" s="298"/>
      <c r="K16" s="236"/>
      <c r="L16" s="298"/>
      <c r="M16" s="233"/>
      <c r="N16" s="331"/>
      <c r="R16" s="12"/>
      <c r="S16" s="12"/>
      <c r="T16" s="12"/>
    </row>
    <row r="17" spans="1:22" ht="15" thickBot="1" x14ac:dyDescent="0.4">
      <c r="A17" s="318"/>
      <c r="B17" s="267"/>
      <c r="C17" s="19" t="s">
        <v>330</v>
      </c>
      <c r="D17" s="24" t="s">
        <v>254</v>
      </c>
      <c r="E17" s="258"/>
      <c r="F17" s="258"/>
      <c r="G17" s="258"/>
      <c r="H17" s="258"/>
      <c r="I17" s="429"/>
      <c r="J17" s="270"/>
      <c r="K17" s="320"/>
      <c r="L17" s="270"/>
      <c r="M17" s="315"/>
      <c r="N17" s="332"/>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570</v>
      </c>
      <c r="L18" s="310"/>
      <c r="M18" s="314"/>
      <c r="N18" s="330"/>
      <c r="R18" s="12" t="str">
        <f>IF(OR(J18='Drop downs'!$G$7,J18='Drop downs'!$G$5), B18&amp;": "&amp;K18&amp;CHAR(10),"")</f>
        <v/>
      </c>
      <c r="S18" s="12" t="str">
        <f>IF(J18='Drop downs'!$G$2,B18&amp;": "&amp;K18&amp;""," ")</f>
        <v xml:space="preserve"> </v>
      </c>
      <c r="T18" s="12" t="str">
        <f>IF(HO10_ALT_3!E18='Drop downs'!$B$6,HO10_ALT_3!B18&amp;": "&amp;HO10_ALT_3!K18&amp;"","")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254</v>
      </c>
      <c r="E20" s="310" t="s">
        <v>418</v>
      </c>
      <c r="F20" s="310" t="s">
        <v>441</v>
      </c>
      <c r="G20" s="310" t="s">
        <v>424</v>
      </c>
      <c r="H20" s="310" t="s">
        <v>421</v>
      </c>
      <c r="I20" s="310" t="s">
        <v>422</v>
      </c>
      <c r="J20" s="310" t="s">
        <v>157</v>
      </c>
      <c r="K20" s="319" t="s">
        <v>1003</v>
      </c>
      <c r="L20" s="310"/>
      <c r="M20" s="314"/>
      <c r="N20" s="330"/>
      <c r="R20" s="12" t="str">
        <f>IF(OR(J20='Drop downs'!$G$7,J20='Drop downs'!$G$5), B20&amp;": "&amp;K20&amp;CHAR(10),"")</f>
        <v/>
      </c>
      <c r="S20" s="12" t="str">
        <f>IF(J20='Drop downs'!$G$2,B20&amp;": "&amp;K20&amp;""," ")</f>
        <v xml:space="preserve"> </v>
      </c>
      <c r="T20" s="12" t="str">
        <f>IF(HO10_ALT_3!E20='Drop downs'!$B$6,HO10_ALT_3!B20&amp;": "&amp;HO10_ALT_3!K20&amp;"","")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250</v>
      </c>
      <c r="E26" s="298"/>
      <c r="F26" s="298"/>
      <c r="G26" s="298"/>
      <c r="H26" s="298"/>
      <c r="I26" s="298"/>
      <c r="J26" s="298"/>
      <c r="K26" s="236"/>
      <c r="L26" s="298"/>
      <c r="M26" s="233"/>
      <c r="N26" s="331"/>
      <c r="R26" s="12"/>
      <c r="S26" s="12"/>
      <c r="T26" s="12"/>
    </row>
    <row r="27" spans="1:22" ht="29.5" thickBot="1" x14ac:dyDescent="0.4">
      <c r="A27" s="318"/>
      <c r="B27" s="309"/>
      <c r="C27" s="15" t="s">
        <v>342</v>
      </c>
      <c r="D27" s="19" t="s">
        <v>250</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250</v>
      </c>
      <c r="E28" s="310" t="s">
        <v>418</v>
      </c>
      <c r="F28" s="310" t="s">
        <v>441</v>
      </c>
      <c r="G28" s="310" t="s">
        <v>424</v>
      </c>
      <c r="H28" s="310" t="s">
        <v>421</v>
      </c>
      <c r="I28" s="310" t="s">
        <v>422</v>
      </c>
      <c r="J28" s="310" t="s">
        <v>157</v>
      </c>
      <c r="K28" s="319" t="s">
        <v>1016</v>
      </c>
      <c r="L28" s="310"/>
      <c r="M28" s="314"/>
      <c r="N28" s="330"/>
      <c r="R28" s="12" t="str">
        <f>IF(OR(J28='Drop downs'!$G$7,J28='Drop downs'!$G$5), B28&amp;": "&amp;K28&amp;CHAR(10),"")</f>
        <v/>
      </c>
      <c r="S28" s="12" t="str">
        <f>IF(J28='Drop downs'!$G$2,B28&amp;": "&amp;K28&amp;""," ")</f>
        <v xml:space="preserve"> </v>
      </c>
      <c r="T28" s="12" t="str">
        <f>IF(HO10_ALT_3!E28='Drop downs'!$B$6,HO10_ALT_3!B28&amp;": "&amp;HO10_ALT_3!K28&amp;"","")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250</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62.15" customHeight="1" thickBot="1" x14ac:dyDescent="0.4">
      <c r="A35" s="322"/>
      <c r="B35" s="309"/>
      <c r="C35" s="93" t="s">
        <v>351</v>
      </c>
      <c r="D35" s="15" t="s">
        <v>254</v>
      </c>
      <c r="E35" s="270"/>
      <c r="F35" s="270"/>
      <c r="G35" s="270"/>
      <c r="H35" s="270"/>
      <c r="I35" s="270"/>
      <c r="J35" s="270"/>
      <c r="K35" s="320"/>
      <c r="L35" s="299"/>
      <c r="M35" s="303"/>
      <c r="N35" s="333"/>
      <c r="R35" s="12"/>
      <c r="S35" s="12"/>
      <c r="T35" s="12"/>
    </row>
    <row r="36" spans="1:22" x14ac:dyDescent="0.35">
      <c r="A36" s="321" t="s">
        <v>352</v>
      </c>
      <c r="B36" s="307" t="s">
        <v>120</v>
      </c>
      <c r="C36" s="82" t="s">
        <v>353</v>
      </c>
      <c r="D36" s="79" t="s">
        <v>250</v>
      </c>
      <c r="E36" s="310" t="s">
        <v>418</v>
      </c>
      <c r="F36" s="310" t="s">
        <v>419</v>
      </c>
      <c r="G36" s="310" t="s">
        <v>424</v>
      </c>
      <c r="H36" s="310" t="s">
        <v>421</v>
      </c>
      <c r="I36" s="310" t="s">
        <v>422</v>
      </c>
      <c r="J36" s="310" t="s">
        <v>164</v>
      </c>
      <c r="K36" s="319" t="s">
        <v>1017</v>
      </c>
      <c r="L36" s="272"/>
      <c r="M36" s="360" t="s">
        <v>1007</v>
      </c>
      <c r="N36" s="362"/>
      <c r="R36" s="12" t="str">
        <f>IF(OR(J36='Drop downs'!$G$7,J36='Drop downs'!$G$5), B36&amp;": "&amp;K36&amp;CHAR(10),"")</f>
        <v/>
      </c>
      <c r="S36" s="12" t="str">
        <f>IF(J36='Drop downs'!$G$2,B36&amp;": "&amp;K36&amp;""," ")</f>
        <v xml:space="preserve"> </v>
      </c>
      <c r="T36" s="12" t="str">
        <f>IF(HO10_ALT_3!E36='Drop downs'!$B$6,HO10_ALT_3!B36&amp;": "&amp;HO10_ALT_3!K36&amp;"","")</f>
        <v/>
      </c>
      <c r="U36" t="str">
        <f t="shared" si="0"/>
        <v xml:space="preserve">IIA5:Mitigation: Restrict development of HMOs in areas characterised by family housing.
</v>
      </c>
      <c r="V36" t="str">
        <f>IF(N36&gt;0,B36&amp;":"&amp;N36&amp;"
","")</f>
        <v/>
      </c>
    </row>
    <row r="37" spans="1:22" ht="29" x14ac:dyDescent="0.35">
      <c r="A37" s="317"/>
      <c r="B37" s="308"/>
      <c r="C37" s="3" t="s">
        <v>354</v>
      </c>
      <c r="D37" s="3" t="s">
        <v>250</v>
      </c>
      <c r="E37" s="298"/>
      <c r="F37" s="298"/>
      <c r="G37" s="298"/>
      <c r="H37" s="298"/>
      <c r="I37" s="298"/>
      <c r="J37" s="298"/>
      <c r="K37" s="236"/>
      <c r="L37" s="298"/>
      <c r="M37" s="357"/>
      <c r="N37" s="350"/>
      <c r="R37" s="12"/>
      <c r="S37" s="12"/>
      <c r="T37" s="12"/>
    </row>
    <row r="38" spans="1:22" x14ac:dyDescent="0.35">
      <c r="A38" s="317"/>
      <c r="B38" s="308"/>
      <c r="C38" s="3" t="s">
        <v>355</v>
      </c>
      <c r="D38" s="3" t="s">
        <v>254</v>
      </c>
      <c r="E38" s="298"/>
      <c r="F38" s="298"/>
      <c r="G38" s="298"/>
      <c r="H38" s="298"/>
      <c r="I38" s="298"/>
      <c r="J38" s="298"/>
      <c r="K38" s="236"/>
      <c r="L38" s="298"/>
      <c r="M38" s="357"/>
      <c r="N38" s="350"/>
      <c r="R38" s="12"/>
      <c r="S38" s="12"/>
      <c r="T38" s="12"/>
    </row>
    <row r="39" spans="1:22" ht="29" x14ac:dyDescent="0.35">
      <c r="A39" s="317"/>
      <c r="B39" s="308"/>
      <c r="C39" s="3" t="s">
        <v>356</v>
      </c>
      <c r="D39" s="3" t="s">
        <v>254</v>
      </c>
      <c r="E39" s="298"/>
      <c r="F39" s="298"/>
      <c r="G39" s="298"/>
      <c r="H39" s="298"/>
      <c r="I39" s="298"/>
      <c r="J39" s="298"/>
      <c r="K39" s="236"/>
      <c r="L39" s="298"/>
      <c r="M39" s="357"/>
      <c r="N39" s="350"/>
      <c r="R39" s="12"/>
      <c r="S39" s="12"/>
      <c r="T39" s="12"/>
    </row>
    <row r="40" spans="1:22" ht="43.5" x14ac:dyDescent="0.35">
      <c r="A40" s="317"/>
      <c r="B40" s="308"/>
      <c r="C40" s="3" t="s">
        <v>357</v>
      </c>
      <c r="D40" s="3" t="s">
        <v>254</v>
      </c>
      <c r="E40" s="298"/>
      <c r="F40" s="298"/>
      <c r="G40" s="298"/>
      <c r="H40" s="298"/>
      <c r="I40" s="298"/>
      <c r="J40" s="298"/>
      <c r="K40" s="236"/>
      <c r="L40" s="298"/>
      <c r="M40" s="357"/>
      <c r="N40" s="350"/>
      <c r="R40" s="12"/>
      <c r="S40" s="12"/>
      <c r="T40" s="12"/>
    </row>
    <row r="41" spans="1:22" ht="29.5" thickBot="1" x14ac:dyDescent="0.4">
      <c r="A41" s="322"/>
      <c r="B41" s="309"/>
      <c r="C41" s="80" t="s">
        <v>358</v>
      </c>
      <c r="D41" s="80" t="s">
        <v>250</v>
      </c>
      <c r="E41" s="299"/>
      <c r="F41" s="299"/>
      <c r="G41" s="299"/>
      <c r="H41" s="299"/>
      <c r="I41" s="299"/>
      <c r="J41" s="299"/>
      <c r="K41" s="301"/>
      <c r="L41" s="299"/>
      <c r="M41" s="361"/>
      <c r="N41" s="351"/>
      <c r="R41" s="12"/>
      <c r="S41" s="12"/>
      <c r="T41" s="12"/>
    </row>
    <row r="42" spans="1:22" ht="29" x14ac:dyDescent="0.35">
      <c r="A42" s="321" t="s">
        <v>359</v>
      </c>
      <c r="B42" s="307" t="s">
        <v>121</v>
      </c>
      <c r="C42" s="82" t="s">
        <v>360</v>
      </c>
      <c r="D42" s="82" t="s">
        <v>250</v>
      </c>
      <c r="E42" s="272" t="s">
        <v>418</v>
      </c>
      <c r="F42" s="272" t="s">
        <v>419</v>
      </c>
      <c r="G42" s="272" t="s">
        <v>519</v>
      </c>
      <c r="H42" s="272" t="s">
        <v>421</v>
      </c>
      <c r="I42" s="272" t="s">
        <v>422</v>
      </c>
      <c r="J42" s="272" t="s">
        <v>157</v>
      </c>
      <c r="K42" s="300" t="s">
        <v>1018</v>
      </c>
      <c r="L42" s="272"/>
      <c r="M42" s="302"/>
      <c r="N42" s="334"/>
      <c r="R42" s="12" t="str">
        <f>IF(OR(J42='Drop downs'!$G$7,J42='Drop downs'!$G$5), B42&amp;": "&amp;K42&amp;CHAR(10),"")</f>
        <v/>
      </c>
      <c r="S42" s="12" t="str">
        <f>IF(J42='Drop downs'!$G$2,B42&amp;": "&amp;K42&amp;""," ")</f>
        <v xml:space="preserve"> </v>
      </c>
      <c r="T42" s="12" t="str">
        <f>IF(HO10_ALT_3!E42='Drop downs'!$B$6,HO10_ALT_3!B42&amp;": "&amp;HO10_ALT_3!K42&amp;"","")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x14ac:dyDescent="0.35">
      <c r="A45" s="317"/>
      <c r="B45" s="308"/>
      <c r="C45" s="3" t="s">
        <v>363</v>
      </c>
      <c r="D45" s="3" t="s">
        <v>254</v>
      </c>
      <c r="E45" s="298"/>
      <c r="F45" s="298"/>
      <c r="G45" s="298"/>
      <c r="H45" s="298"/>
      <c r="I45" s="298"/>
      <c r="J45" s="298"/>
      <c r="K45" s="236"/>
      <c r="L45" s="298"/>
      <c r="M45" s="233"/>
      <c r="N45" s="331"/>
      <c r="R45" s="12"/>
      <c r="S45" s="12"/>
      <c r="T45" s="12"/>
    </row>
    <row r="46" spans="1:22" ht="44.5" customHeight="1" thickBot="1" x14ac:dyDescent="0.4">
      <c r="A46" s="322"/>
      <c r="B46" s="309"/>
      <c r="C46" s="80" t="s">
        <v>364</v>
      </c>
      <c r="D46" s="3" t="s">
        <v>254</v>
      </c>
      <c r="E46" s="270"/>
      <c r="F46" s="270"/>
      <c r="G46" s="270"/>
      <c r="H46" s="270"/>
      <c r="I46" s="270"/>
      <c r="J46" s="270"/>
      <c r="K46" s="320"/>
      <c r="L46" s="299"/>
      <c r="M46" s="303"/>
      <c r="N46" s="333"/>
      <c r="R46" s="12"/>
      <c r="S46" s="12"/>
      <c r="T46" s="12"/>
    </row>
    <row r="47" spans="1:22" ht="43.5" x14ac:dyDescent="0.35">
      <c r="A47" s="321" t="s">
        <v>365</v>
      </c>
      <c r="B47" s="307" t="s">
        <v>122</v>
      </c>
      <c r="C47" s="82" t="s">
        <v>366</v>
      </c>
      <c r="D47" s="79" t="s">
        <v>254</v>
      </c>
      <c r="E47" s="310" t="s">
        <v>101</v>
      </c>
      <c r="F47" s="310" t="s">
        <v>101</v>
      </c>
      <c r="G47" s="310" t="s">
        <v>101</v>
      </c>
      <c r="H47" s="310" t="s">
        <v>101</v>
      </c>
      <c r="I47" s="310" t="s">
        <v>101</v>
      </c>
      <c r="J47" s="310" t="s">
        <v>159</v>
      </c>
      <c r="K47" s="427" t="s">
        <v>570</v>
      </c>
      <c r="L47" s="272"/>
      <c r="M47" s="302"/>
      <c r="N47" s="334"/>
      <c r="R47" s="12" t="str">
        <f>IF(OR(J47='Drop downs'!$G$7,J47='Drop downs'!$G$5), B47&amp;": "&amp;K47&amp;CHAR(10),"")</f>
        <v/>
      </c>
      <c r="S47" s="12" t="str">
        <f>IF(J47='Drop downs'!$G$2,B47&amp;": "&amp;K47&amp;""," ")</f>
        <v xml:space="preserve"> </v>
      </c>
      <c r="T47" s="12" t="str">
        <f>IF(HO10_ALT_3!E47='Drop downs'!$B$6,HO10_ALT_3!B47&amp;": "&amp;HO10_ALT_3!K47&amp;"","")</f>
        <v/>
      </c>
      <c r="U47" t="str">
        <f t="shared" si="0"/>
        <v/>
      </c>
      <c r="V47" t="str">
        <f>IF(N47&gt;0,B47&amp;":"&amp;N47&amp;"
","")</f>
        <v/>
      </c>
    </row>
    <row r="48" spans="1:22" ht="52.5" customHeight="1" thickBot="1" x14ac:dyDescent="0.4">
      <c r="A48" s="318"/>
      <c r="B48" s="309"/>
      <c r="C48" s="15" t="s">
        <v>367</v>
      </c>
      <c r="D48" s="80" t="s">
        <v>254</v>
      </c>
      <c r="E48" s="299"/>
      <c r="F48" s="299"/>
      <c r="G48" s="299"/>
      <c r="H48" s="299"/>
      <c r="I48" s="299"/>
      <c r="J48" s="299"/>
      <c r="K48" s="369"/>
      <c r="L48" s="270"/>
      <c r="M48" s="315"/>
      <c r="N48" s="332"/>
      <c r="R48" s="12" t="str">
        <f>IF(OR(J48='Drop downs'!$G$7,J48='Drop downs'!$G$5), B48&amp;": "&amp;K48&amp;CHAR(10),"")</f>
        <v/>
      </c>
      <c r="S48" s="12" t="str">
        <f>IF(J48='Drop downs'!$G$2,B48&amp;": "&amp;K48&amp;""," ")</f>
        <v xml:space="preserve"> </v>
      </c>
      <c r="T48" s="12" t="str">
        <f>IF(HO10_ALT_3!E48='Drop downs'!$B$6,HO10_ALT_3!B48&amp;": "&amp;HO10_ALT_3!K48&amp;"","")</f>
        <v xml:space="preserve">: </v>
      </c>
    </row>
    <row r="49" spans="1:22" ht="29" x14ac:dyDescent="0.35">
      <c r="A49" s="316" t="s">
        <v>368</v>
      </c>
      <c r="B49" s="307" t="s">
        <v>123</v>
      </c>
      <c r="C49" s="86" t="s">
        <v>369</v>
      </c>
      <c r="D49" s="86" t="s">
        <v>254</v>
      </c>
      <c r="E49" s="272" t="s">
        <v>101</v>
      </c>
      <c r="F49" s="272" t="s">
        <v>101</v>
      </c>
      <c r="G49" s="272" t="s">
        <v>101</v>
      </c>
      <c r="H49" s="272" t="s">
        <v>101</v>
      </c>
      <c r="I49" s="272" t="s">
        <v>101</v>
      </c>
      <c r="J49" s="272" t="s">
        <v>159</v>
      </c>
      <c r="K49" s="367" t="s">
        <v>570</v>
      </c>
      <c r="L49" s="310"/>
      <c r="M49" s="314"/>
      <c r="N49" s="330"/>
      <c r="R49" s="12" t="str">
        <f>IF(OR(J49='Drop downs'!$G$7,J49='Drop downs'!$G$5), B49&amp;": "&amp;K49&amp;CHAR(10),"")</f>
        <v/>
      </c>
      <c r="S49" s="12" t="str">
        <f>IF(J49='Drop downs'!$G$2,B49&amp;": "&amp;K49&amp;""," ")</f>
        <v xml:space="preserve"> </v>
      </c>
      <c r="T49" s="12" t="str">
        <f>IF(HO10_ALT_3!E49='Drop downs'!$B$6,HO10_ALT_3!B49&amp;": "&amp;HO10_ALT_3!K49&amp;"","")</f>
        <v/>
      </c>
      <c r="U49" t="str">
        <f t="shared" si="0"/>
        <v/>
      </c>
      <c r="V49" t="str">
        <f>IF(N49&gt;0,B49&amp;":"&amp;N49&amp;"
","")</f>
        <v/>
      </c>
    </row>
    <row r="50" spans="1:22" x14ac:dyDescent="0.35">
      <c r="A50" s="317"/>
      <c r="B50" s="308"/>
      <c r="C50" s="24" t="s">
        <v>370</v>
      </c>
      <c r="D50" s="24" t="s">
        <v>254</v>
      </c>
      <c r="E50" s="298"/>
      <c r="F50" s="298"/>
      <c r="G50" s="298"/>
      <c r="H50" s="298"/>
      <c r="I50" s="298"/>
      <c r="J50" s="298"/>
      <c r="K50" s="368"/>
      <c r="L50" s="298"/>
      <c r="M50" s="233"/>
      <c r="N50" s="331"/>
      <c r="R50" s="12"/>
      <c r="S50" s="12"/>
      <c r="T50" s="12"/>
    </row>
    <row r="51" spans="1:22" x14ac:dyDescent="0.35">
      <c r="A51" s="317"/>
      <c r="B51" s="308"/>
      <c r="C51" s="97" t="s">
        <v>371</v>
      </c>
      <c r="D51" s="24" t="s">
        <v>254</v>
      </c>
      <c r="E51" s="298"/>
      <c r="F51" s="298"/>
      <c r="G51" s="298"/>
      <c r="H51" s="298"/>
      <c r="I51" s="298"/>
      <c r="J51" s="298"/>
      <c r="K51" s="368"/>
      <c r="L51" s="298"/>
      <c r="M51" s="233"/>
      <c r="N51" s="331"/>
      <c r="R51" s="12"/>
      <c r="S51" s="12"/>
      <c r="T51" s="12"/>
    </row>
    <row r="52" spans="1:22" x14ac:dyDescent="0.35">
      <c r="A52" s="317"/>
      <c r="B52" s="308"/>
      <c r="C52" s="24" t="s">
        <v>372</v>
      </c>
      <c r="D52" s="24" t="s">
        <v>254</v>
      </c>
      <c r="E52" s="298"/>
      <c r="F52" s="298"/>
      <c r="G52" s="298"/>
      <c r="H52" s="298"/>
      <c r="I52" s="298"/>
      <c r="J52" s="298"/>
      <c r="K52" s="368"/>
      <c r="L52" s="298"/>
      <c r="M52" s="233"/>
      <c r="N52" s="331"/>
      <c r="R52" s="12"/>
      <c r="S52" s="12"/>
      <c r="T52" s="12"/>
    </row>
    <row r="53" spans="1:22" ht="15" thickBot="1" x14ac:dyDescent="0.4">
      <c r="A53" s="318"/>
      <c r="B53" s="309"/>
      <c r="C53" s="19" t="s">
        <v>373</v>
      </c>
      <c r="D53" s="24" t="s">
        <v>254</v>
      </c>
      <c r="E53" s="270"/>
      <c r="F53" s="270"/>
      <c r="G53" s="270"/>
      <c r="H53" s="270"/>
      <c r="I53" s="270"/>
      <c r="J53" s="270"/>
      <c r="K53" s="370"/>
      <c r="L53" s="270"/>
      <c r="M53" s="315"/>
      <c r="N53" s="332"/>
      <c r="R53" s="12"/>
      <c r="S53" s="12"/>
      <c r="T53" s="12"/>
    </row>
    <row r="54" spans="1:22" ht="29.25" customHeight="1" x14ac:dyDescent="0.35">
      <c r="A54" s="316" t="s">
        <v>374</v>
      </c>
      <c r="B54" s="307" t="s">
        <v>124</v>
      </c>
      <c r="C54" s="95" t="s">
        <v>375</v>
      </c>
      <c r="D54" s="86" t="s">
        <v>250</v>
      </c>
      <c r="E54" s="310" t="s">
        <v>432</v>
      </c>
      <c r="F54" s="310" t="s">
        <v>441</v>
      </c>
      <c r="G54" s="310" t="s">
        <v>519</v>
      </c>
      <c r="H54" s="310" t="s">
        <v>421</v>
      </c>
      <c r="I54" s="310" t="s">
        <v>436</v>
      </c>
      <c r="J54" s="310" t="s">
        <v>157</v>
      </c>
      <c r="K54" s="319" t="s">
        <v>1009</v>
      </c>
      <c r="L54" s="310"/>
      <c r="M54" s="314"/>
      <c r="N54" s="330"/>
      <c r="R54" s="12" t="str">
        <f>IF(OR(J54='Drop downs'!$G$7,J54='Drop downs'!$G$5), B54&amp;": "&amp;K54&amp;CHAR(10),"")</f>
        <v/>
      </c>
      <c r="S54" s="12" t="str">
        <f>IF(J54='Drop downs'!$G$2,B54&amp;": "&amp;K54&amp;""," ")</f>
        <v xml:space="preserve"> </v>
      </c>
      <c r="T54" s="12" t="str">
        <f>IF(HO10_ALT_3!E54='Drop downs'!$B$6,HO10_ALT_3!B54&amp;": "&amp;HO10_ALT_3!K54&amp;"","")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77.5" customHeight="1"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432</v>
      </c>
      <c r="F57" s="310" t="s">
        <v>441</v>
      </c>
      <c r="G57" s="310" t="s">
        <v>519</v>
      </c>
      <c r="H57" s="310" t="s">
        <v>421</v>
      </c>
      <c r="I57" s="310" t="s">
        <v>436</v>
      </c>
      <c r="J57" s="310" t="s">
        <v>157</v>
      </c>
      <c r="K57" s="319" t="s">
        <v>1010</v>
      </c>
      <c r="L57" s="310"/>
      <c r="M57" s="314"/>
      <c r="N57" s="330"/>
      <c r="R57" s="12" t="str">
        <f>IF(OR(J57='Drop downs'!$G$7,J57='Drop downs'!$G$5), B57&amp;": "&amp;K57&amp;CHAR(10),"")</f>
        <v/>
      </c>
      <c r="S57" s="12" t="str">
        <f>IF(J57='Drop downs'!$G$2,B57&amp;": "&amp;K57&amp;""," ")</f>
        <v xml:space="preserve"> </v>
      </c>
      <c r="T57" s="12" t="str">
        <f>IF(HO10_ALT_3!E57='Drop downs'!$B$6,HO10_ALT_3!B57&amp;": "&amp;HO10_ALT_3!K57&amp;"","")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250</v>
      </c>
      <c r="E60" s="298"/>
      <c r="F60" s="298"/>
      <c r="G60" s="298"/>
      <c r="H60" s="298"/>
      <c r="I60" s="298"/>
      <c r="J60" s="298"/>
      <c r="K60" s="236"/>
      <c r="L60" s="298"/>
      <c r="M60" s="233"/>
      <c r="N60" s="331"/>
      <c r="R60" s="12"/>
      <c r="S60" s="12"/>
      <c r="T60" s="12"/>
    </row>
    <row r="61" spans="1:22" x14ac:dyDescent="0.35">
      <c r="A61" s="317"/>
      <c r="B61" s="308"/>
      <c r="C61" s="24" t="s">
        <v>383</v>
      </c>
      <c r="D61" s="24" t="s">
        <v>250</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24" t="s">
        <v>254</v>
      </c>
      <c r="E64" s="299"/>
      <c r="F64" s="299"/>
      <c r="G64" s="299"/>
      <c r="H64" s="299"/>
      <c r="I64" s="299"/>
      <c r="J64" s="299"/>
      <c r="K64" s="301"/>
      <c r="L64" s="270"/>
      <c r="M64" s="315"/>
      <c r="N64" s="332"/>
      <c r="R64" s="12"/>
      <c r="S64" s="12"/>
      <c r="T64" s="12"/>
    </row>
    <row r="65" spans="1:22" x14ac:dyDescent="0.35">
      <c r="A65" s="316" t="s">
        <v>387</v>
      </c>
      <c r="B65" s="307" t="s">
        <v>126</v>
      </c>
      <c r="C65" s="85" t="s">
        <v>452</v>
      </c>
      <c r="D65" s="86" t="s">
        <v>254</v>
      </c>
      <c r="E65" s="272" t="s">
        <v>101</v>
      </c>
      <c r="F65" s="272" t="s">
        <v>101</v>
      </c>
      <c r="G65" s="272" t="s">
        <v>101</v>
      </c>
      <c r="H65" s="272" t="s">
        <v>101</v>
      </c>
      <c r="I65" s="272" t="s">
        <v>101</v>
      </c>
      <c r="J65" s="272" t="s">
        <v>159</v>
      </c>
      <c r="K65" s="300" t="s">
        <v>570</v>
      </c>
      <c r="L65" s="310"/>
      <c r="M65" s="314"/>
      <c r="N65" s="330"/>
      <c r="R65" s="12" t="str">
        <f>IF(OR(J65='Drop downs'!$G$7,J65='Drop downs'!$G$5), B65&amp;": "&amp;K65&amp;CHAR(10),"")</f>
        <v/>
      </c>
      <c r="S65" s="12" t="str">
        <f>IF(J65='Drop downs'!$G$2,B65&amp;": "&amp;K65&amp;""," ")</f>
        <v xml:space="preserve"> </v>
      </c>
      <c r="T65" s="12" t="str">
        <f>IF(HO10_ALT_3!E65='Drop downs'!$B$6,HO10_ALT_3!B65&amp;": "&amp;HO10_ALT_3!K65&amp;"","")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454</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99"/>
      <c r="F71" s="299"/>
      <c r="G71" s="299"/>
      <c r="H71" s="299"/>
      <c r="I71" s="299"/>
      <c r="J71" s="299"/>
      <c r="K71" s="301"/>
      <c r="L71" s="270"/>
      <c r="M71" s="315"/>
      <c r="N71" s="332"/>
      <c r="R71" s="12"/>
      <c r="S71" s="12"/>
      <c r="T71" s="12"/>
    </row>
    <row r="72" spans="1:22" ht="15" customHeight="1" x14ac:dyDescent="0.35">
      <c r="A72" s="316" t="s">
        <v>395</v>
      </c>
      <c r="B72" s="307" t="s">
        <v>127</v>
      </c>
      <c r="C72" s="85" t="s">
        <v>396</v>
      </c>
      <c r="D72" s="86" t="s">
        <v>250</v>
      </c>
      <c r="E72" s="310" t="s">
        <v>418</v>
      </c>
      <c r="F72" s="310" t="s">
        <v>441</v>
      </c>
      <c r="G72" s="310" t="s">
        <v>424</v>
      </c>
      <c r="H72" s="310" t="s">
        <v>421</v>
      </c>
      <c r="I72" s="310" t="s">
        <v>436</v>
      </c>
      <c r="J72" s="310" t="s">
        <v>164</v>
      </c>
      <c r="K72" s="311" t="s">
        <v>1019</v>
      </c>
      <c r="L72" s="310"/>
      <c r="M72" s="431" t="s">
        <v>1007</v>
      </c>
      <c r="N72" s="433"/>
      <c r="R72" s="12" t="str">
        <f>IF(OR(J72='Drop downs'!$G$7,J72='Drop downs'!$G$5), B72&amp;": "&amp;K72&amp;CHAR(10),"")</f>
        <v/>
      </c>
      <c r="S72" s="12" t="str">
        <f>IF(J72='Drop downs'!$G$2,B72&amp;": "&amp;K72&amp;""," ")</f>
        <v xml:space="preserve"> </v>
      </c>
      <c r="T72" s="12" t="str">
        <f>IF(HO10_ALT_3!E72='Drop downs'!$B$6,HO10_ALT_3!B72&amp;": "&amp;HO10_ALT_3!K72&amp;"","")</f>
        <v/>
      </c>
      <c r="U72" t="str">
        <f t="shared" si="0"/>
        <v xml:space="preserve">IIA12:Mitigation: Restrict development of HMOs in areas characterised by family housing.
</v>
      </c>
      <c r="V72" t="str">
        <f>IF(N72&gt;0,B72&amp;":"&amp;N72&amp;"
","")</f>
        <v/>
      </c>
    </row>
    <row r="73" spans="1:22" x14ac:dyDescent="0.35">
      <c r="A73" s="317"/>
      <c r="B73" s="308"/>
      <c r="C73" s="83" t="s">
        <v>397</v>
      </c>
      <c r="D73" s="24" t="s">
        <v>250</v>
      </c>
      <c r="E73" s="298"/>
      <c r="F73" s="298"/>
      <c r="G73" s="298"/>
      <c r="H73" s="298"/>
      <c r="I73" s="298"/>
      <c r="J73" s="298"/>
      <c r="K73" s="312"/>
      <c r="L73" s="298"/>
      <c r="M73" s="278"/>
      <c r="N73" s="434"/>
      <c r="R73" s="12"/>
      <c r="S73" s="12"/>
      <c r="T73" s="12"/>
    </row>
    <row r="74" spans="1:22" x14ac:dyDescent="0.35">
      <c r="A74" s="317"/>
      <c r="B74" s="308"/>
      <c r="C74" s="83" t="s">
        <v>398</v>
      </c>
      <c r="D74" s="24" t="s">
        <v>254</v>
      </c>
      <c r="E74" s="298"/>
      <c r="F74" s="298"/>
      <c r="G74" s="298"/>
      <c r="H74" s="298"/>
      <c r="I74" s="298"/>
      <c r="J74" s="298"/>
      <c r="K74" s="312"/>
      <c r="L74" s="298"/>
      <c r="M74" s="278"/>
      <c r="N74" s="434"/>
      <c r="R74" s="12"/>
      <c r="S74" s="12"/>
      <c r="T74" s="12"/>
    </row>
    <row r="75" spans="1:22" x14ac:dyDescent="0.35">
      <c r="A75" s="317"/>
      <c r="B75" s="308"/>
      <c r="C75" s="83" t="s">
        <v>399</v>
      </c>
      <c r="D75" s="24" t="s">
        <v>254</v>
      </c>
      <c r="E75" s="298"/>
      <c r="F75" s="298"/>
      <c r="G75" s="298"/>
      <c r="H75" s="298"/>
      <c r="I75" s="298"/>
      <c r="J75" s="298"/>
      <c r="K75" s="312"/>
      <c r="L75" s="298"/>
      <c r="M75" s="278"/>
      <c r="N75" s="434"/>
      <c r="R75" s="12"/>
      <c r="S75" s="12"/>
      <c r="T75" s="12"/>
    </row>
    <row r="76" spans="1:22" ht="72.75" customHeight="1" thickBot="1" x14ac:dyDescent="0.4">
      <c r="A76" s="322"/>
      <c r="B76" s="309"/>
      <c r="C76" s="87" t="s">
        <v>400</v>
      </c>
      <c r="D76" s="24" t="s">
        <v>254</v>
      </c>
      <c r="E76" s="270"/>
      <c r="F76" s="270"/>
      <c r="G76" s="270"/>
      <c r="H76" s="270"/>
      <c r="I76" s="270"/>
      <c r="J76" s="270"/>
      <c r="K76" s="430"/>
      <c r="L76" s="299"/>
      <c r="M76" s="432"/>
      <c r="N76" s="435"/>
      <c r="R76" s="12"/>
      <c r="S76" s="12"/>
      <c r="T76" s="12"/>
    </row>
    <row r="77" spans="1:22" x14ac:dyDescent="0.35">
      <c r="A77" s="304" t="s">
        <v>401</v>
      </c>
      <c r="B77" s="307" t="s">
        <v>128</v>
      </c>
      <c r="C77" s="91" t="s">
        <v>402</v>
      </c>
      <c r="D77" s="79" t="s">
        <v>254</v>
      </c>
      <c r="E77" s="310" t="s">
        <v>101</v>
      </c>
      <c r="F77" s="310" t="s">
        <v>101</v>
      </c>
      <c r="G77" s="310" t="s">
        <v>101</v>
      </c>
      <c r="H77" s="310" t="s">
        <v>101</v>
      </c>
      <c r="I77" s="310" t="s">
        <v>101</v>
      </c>
      <c r="J77" s="310" t="s">
        <v>159</v>
      </c>
      <c r="K77" s="427" t="s">
        <v>570</v>
      </c>
      <c r="L77" s="272"/>
      <c r="M77" s="302"/>
      <c r="N77" s="334"/>
      <c r="R77" s="12" t="str">
        <f>IF(OR(J77='Drop downs'!$G$7,J77='Drop downs'!$G$5), B77&amp;": "&amp;K77&amp;CHAR(10),"")</f>
        <v/>
      </c>
      <c r="S77" s="12" t="str">
        <f>IF(J77='Drop downs'!$G$2,B77&amp;": "&amp;K77&amp;""," ")</f>
        <v xml:space="preserve"> </v>
      </c>
      <c r="T77" s="12" t="str">
        <f>IF(HO10_ALT_3!E77='Drop downs'!$B$6,HO10_ALT_3!B77&amp;": "&amp;HO10_ALT_3!K77&amp;"","")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368"/>
      <c r="L78" s="298"/>
      <c r="M78" s="233"/>
      <c r="N78" s="331"/>
      <c r="R78" s="12"/>
      <c r="S78" s="12"/>
      <c r="T78" s="12"/>
    </row>
    <row r="79" spans="1:22" x14ac:dyDescent="0.35">
      <c r="A79" s="305"/>
      <c r="B79" s="308"/>
      <c r="C79" s="83" t="s">
        <v>404</v>
      </c>
      <c r="D79" s="3" t="s">
        <v>254</v>
      </c>
      <c r="E79" s="298"/>
      <c r="F79" s="298"/>
      <c r="G79" s="298"/>
      <c r="H79" s="298"/>
      <c r="I79" s="298"/>
      <c r="J79" s="298"/>
      <c r="K79" s="368"/>
      <c r="L79" s="298"/>
      <c r="M79" s="233"/>
      <c r="N79" s="331"/>
      <c r="R79" s="12"/>
      <c r="S79" s="12"/>
      <c r="T79" s="12"/>
    </row>
    <row r="80" spans="1:22" x14ac:dyDescent="0.35">
      <c r="A80" s="305"/>
      <c r="B80" s="308"/>
      <c r="C80" s="84" t="s">
        <v>405</v>
      </c>
      <c r="D80" s="3" t="s">
        <v>254</v>
      </c>
      <c r="E80" s="298"/>
      <c r="F80" s="298"/>
      <c r="G80" s="298"/>
      <c r="H80" s="298"/>
      <c r="I80" s="298"/>
      <c r="J80" s="298"/>
      <c r="K80" s="368"/>
      <c r="L80" s="298"/>
      <c r="M80" s="233"/>
      <c r="N80" s="331"/>
      <c r="R80" s="12"/>
      <c r="S80" s="12"/>
      <c r="T80" s="12"/>
    </row>
    <row r="81" spans="1:22" ht="29" x14ac:dyDescent="0.35">
      <c r="A81" s="305"/>
      <c r="B81" s="308"/>
      <c r="C81" s="84" t="s">
        <v>406</v>
      </c>
      <c r="D81" s="3" t="s">
        <v>254</v>
      </c>
      <c r="E81" s="298"/>
      <c r="F81" s="298"/>
      <c r="G81" s="298"/>
      <c r="H81" s="298"/>
      <c r="I81" s="298"/>
      <c r="J81" s="298"/>
      <c r="K81" s="368"/>
      <c r="L81" s="298"/>
      <c r="M81" s="233"/>
      <c r="N81" s="331"/>
      <c r="R81" s="12"/>
      <c r="S81" s="12"/>
      <c r="T81" s="12"/>
    </row>
    <row r="82" spans="1:22" ht="29" x14ac:dyDescent="0.35">
      <c r="A82" s="305"/>
      <c r="B82" s="308"/>
      <c r="C82" s="84" t="s">
        <v>407</v>
      </c>
      <c r="D82" s="3" t="s">
        <v>254</v>
      </c>
      <c r="E82" s="298"/>
      <c r="F82" s="298"/>
      <c r="G82" s="298"/>
      <c r="H82" s="298"/>
      <c r="I82" s="298"/>
      <c r="J82" s="298"/>
      <c r="K82" s="368"/>
      <c r="L82" s="298"/>
      <c r="M82" s="233"/>
      <c r="N82" s="331"/>
      <c r="R82" s="12"/>
      <c r="S82" s="12"/>
      <c r="T82" s="12"/>
    </row>
    <row r="83" spans="1:22" ht="15" thickBot="1" x14ac:dyDescent="0.4">
      <c r="A83" s="324"/>
      <c r="B83" s="308"/>
      <c r="C83" s="98" t="s">
        <v>408</v>
      </c>
      <c r="D83" s="80" t="s">
        <v>254</v>
      </c>
      <c r="E83" s="299"/>
      <c r="F83" s="299"/>
      <c r="G83" s="299"/>
      <c r="H83" s="299"/>
      <c r="I83" s="299"/>
      <c r="J83" s="299"/>
      <c r="K83" s="369"/>
      <c r="L83" s="270"/>
      <c r="M83" s="315"/>
      <c r="N83" s="332"/>
      <c r="R83" s="12"/>
      <c r="S83" s="12"/>
      <c r="T83" s="12"/>
    </row>
    <row r="84" spans="1:22" x14ac:dyDescent="0.35">
      <c r="A84" s="323" t="s">
        <v>409</v>
      </c>
      <c r="B84" s="307" t="s">
        <v>129</v>
      </c>
      <c r="C84" s="99" t="s">
        <v>410</v>
      </c>
      <c r="D84" s="79" t="s">
        <v>250</v>
      </c>
      <c r="E84" s="310" t="s">
        <v>418</v>
      </c>
      <c r="F84" s="310" t="s">
        <v>441</v>
      </c>
      <c r="G84" s="344" t="s">
        <v>424</v>
      </c>
      <c r="H84" s="310" t="s">
        <v>421</v>
      </c>
      <c r="I84" s="310" t="s">
        <v>436</v>
      </c>
      <c r="J84" s="310" t="s">
        <v>157</v>
      </c>
      <c r="K84" s="319" t="s">
        <v>1012</v>
      </c>
      <c r="L84" s="310"/>
      <c r="M84" s="314"/>
      <c r="N84" s="330"/>
      <c r="R84" s="12" t="str">
        <f>IF(OR(J84='Drop downs'!$G$7,J84='Drop downs'!$G$5), B84&amp;": "&amp;K84&amp;CHAR(10),"")</f>
        <v/>
      </c>
      <c r="S84" s="12" t="str">
        <f>IF(J84='Drop downs'!$G$2,B84&amp;": "&amp;K84&amp;""," ")</f>
        <v xml:space="preserve"> </v>
      </c>
      <c r="T84" s="12" t="str">
        <f>IF(HO10_ALT_3!E84='Drop downs'!$B$6,HO10_ALT_3!B84&amp;": "&amp;HO10_ALT_3!K84&amp;"","")</f>
        <v/>
      </c>
      <c r="U84" t="str">
        <f t="shared" si="1"/>
        <v/>
      </c>
      <c r="V84" t="str">
        <f>IF(N84&gt;0,B84&amp;":"&amp;N84&amp;"
","")</f>
        <v/>
      </c>
    </row>
    <row r="85" spans="1:22" x14ac:dyDescent="0.35">
      <c r="A85" s="305"/>
      <c r="B85" s="308"/>
      <c r="C85" s="84" t="s">
        <v>411</v>
      </c>
      <c r="D85" s="3" t="s">
        <v>254</v>
      </c>
      <c r="E85" s="298"/>
      <c r="F85" s="298"/>
      <c r="G85" s="271"/>
      <c r="H85" s="298"/>
      <c r="I85" s="298"/>
      <c r="J85" s="298"/>
      <c r="K85" s="236"/>
      <c r="L85" s="298"/>
      <c r="M85" s="233"/>
      <c r="N85" s="331"/>
      <c r="R85" s="12"/>
      <c r="S85" s="12"/>
      <c r="T85" s="12"/>
    </row>
    <row r="86" spans="1:22" x14ac:dyDescent="0.35">
      <c r="A86" s="305"/>
      <c r="B86" s="308"/>
      <c r="C86" s="84" t="s">
        <v>412</v>
      </c>
      <c r="D86" s="3" t="s">
        <v>254</v>
      </c>
      <c r="E86" s="298"/>
      <c r="F86" s="298"/>
      <c r="G86" s="271"/>
      <c r="H86" s="298"/>
      <c r="I86" s="298"/>
      <c r="J86" s="298"/>
      <c r="K86" s="236"/>
      <c r="L86" s="298"/>
      <c r="M86" s="233"/>
      <c r="N86" s="331"/>
      <c r="R86" s="12"/>
      <c r="S86" s="12"/>
      <c r="T86" s="12"/>
    </row>
    <row r="87" spans="1:22" ht="69" customHeight="1" thickBot="1" x14ac:dyDescent="0.4">
      <c r="A87" s="306"/>
      <c r="B87" s="309"/>
      <c r="C87" s="87" t="s">
        <v>413</v>
      </c>
      <c r="D87" s="3" t="s">
        <v>254</v>
      </c>
      <c r="E87" s="299"/>
      <c r="F87" s="299"/>
      <c r="G87" s="345"/>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xml:space="preserve">IIA5:Mitigation: Restrict development of HMOs in areas characterised by family housing.
IIA12:Mitigation: Restrict development of HMOs in areas characterised by family housing.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ycreRI9APNUSKriyIzawZBKTd0gvHs5Dcsz9K+tlSoj3JBCzE3uWl34zw7mNPhY3ZuParzzNKDxacbD/weHBvw==" saltValue="XA+6nWwqdC1TIrMd8aGlVQ=="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I84:I87"/>
    <mergeCell ref="J84:J87"/>
    <mergeCell ref="K84:K87"/>
    <mergeCell ref="L84:L87"/>
    <mergeCell ref="M84:M87"/>
    <mergeCell ref="A84:A87"/>
    <mergeCell ref="B84:B87"/>
    <mergeCell ref="E84:E87"/>
    <mergeCell ref="F84:F87"/>
    <mergeCell ref="G84:G87"/>
    <mergeCell ref="H84:H87"/>
    <mergeCell ref="A94:N94"/>
    <mergeCell ref="A95:N95"/>
    <mergeCell ref="N18:N19"/>
    <mergeCell ref="N20:N27"/>
    <mergeCell ref="N28:N35"/>
    <mergeCell ref="N36:N41"/>
    <mergeCell ref="N42:N46"/>
    <mergeCell ref="N47:N48"/>
    <mergeCell ref="N49:N53"/>
    <mergeCell ref="N54:N56"/>
    <mergeCell ref="N57:N64"/>
    <mergeCell ref="A96:N96"/>
    <mergeCell ref="H77:H83"/>
    <mergeCell ref="I77:I83"/>
    <mergeCell ref="J77:J83"/>
    <mergeCell ref="K77:K83"/>
    <mergeCell ref="L77:L83"/>
    <mergeCell ref="M77:M83"/>
    <mergeCell ref="I72:I76"/>
    <mergeCell ref="J72:J76"/>
    <mergeCell ref="K72:K76"/>
    <mergeCell ref="L72:L76"/>
    <mergeCell ref="M72:M76"/>
    <mergeCell ref="H72:H76"/>
    <mergeCell ref="A77:A83"/>
    <mergeCell ref="B77:B83"/>
    <mergeCell ref="E77:E83"/>
    <mergeCell ref="F77:F83"/>
    <mergeCell ref="G77:G83"/>
    <mergeCell ref="A72:A76"/>
    <mergeCell ref="B72:B76"/>
    <mergeCell ref="E72:E76"/>
    <mergeCell ref="F72:F76"/>
    <mergeCell ref="G72:G76"/>
    <mergeCell ref="H65:H71"/>
    <mergeCell ref="I65:I71"/>
    <mergeCell ref="J65:J71"/>
    <mergeCell ref="K65:K71"/>
    <mergeCell ref="L65:L71"/>
    <mergeCell ref="M65:M71"/>
    <mergeCell ref="I57:I64"/>
    <mergeCell ref="J57:J64"/>
    <mergeCell ref="K57:K64"/>
    <mergeCell ref="L57:L64"/>
    <mergeCell ref="M57:M64"/>
    <mergeCell ref="H57:H64"/>
    <mergeCell ref="A65:A71"/>
    <mergeCell ref="B65:B71"/>
    <mergeCell ref="E65:E71"/>
    <mergeCell ref="F65:F71"/>
    <mergeCell ref="G65:G71"/>
    <mergeCell ref="A57:A64"/>
    <mergeCell ref="B57:B64"/>
    <mergeCell ref="E57:E64"/>
    <mergeCell ref="F57:F64"/>
    <mergeCell ref="G57:G64"/>
    <mergeCell ref="H54:H56"/>
    <mergeCell ref="I54:I56"/>
    <mergeCell ref="J54:J56"/>
    <mergeCell ref="K54:K56"/>
    <mergeCell ref="L54:L56"/>
    <mergeCell ref="M54:M56"/>
    <mergeCell ref="I49:I53"/>
    <mergeCell ref="J49:J53"/>
    <mergeCell ref="K49:K53"/>
    <mergeCell ref="L49:L53"/>
    <mergeCell ref="M49:M53"/>
    <mergeCell ref="H49:H53"/>
    <mergeCell ref="A54:A56"/>
    <mergeCell ref="B54:B56"/>
    <mergeCell ref="E54:E56"/>
    <mergeCell ref="F54:F56"/>
    <mergeCell ref="G54:G56"/>
    <mergeCell ref="A49:A53"/>
    <mergeCell ref="B49:B53"/>
    <mergeCell ref="E49:E53"/>
    <mergeCell ref="F49:F53"/>
    <mergeCell ref="G49:G53"/>
    <mergeCell ref="H47:H48"/>
    <mergeCell ref="I47:I48"/>
    <mergeCell ref="J47:J48"/>
    <mergeCell ref="K47:K48"/>
    <mergeCell ref="L47:L48"/>
    <mergeCell ref="M47:M48"/>
    <mergeCell ref="I42:I46"/>
    <mergeCell ref="J42:J46"/>
    <mergeCell ref="K42:K46"/>
    <mergeCell ref="L42:L46"/>
    <mergeCell ref="M42:M46"/>
    <mergeCell ref="H42:H46"/>
    <mergeCell ref="A47:A48"/>
    <mergeCell ref="B47:B48"/>
    <mergeCell ref="E47:E48"/>
    <mergeCell ref="F47:F48"/>
    <mergeCell ref="G47:G48"/>
    <mergeCell ref="A42:A46"/>
    <mergeCell ref="B42:B46"/>
    <mergeCell ref="E42:E46"/>
    <mergeCell ref="F42:F46"/>
    <mergeCell ref="G42:G46"/>
    <mergeCell ref="H36:H41"/>
    <mergeCell ref="I36:I41"/>
    <mergeCell ref="J36:J41"/>
    <mergeCell ref="K36:K41"/>
    <mergeCell ref="L36:L41"/>
    <mergeCell ref="M36:M41"/>
    <mergeCell ref="I28:I35"/>
    <mergeCell ref="J28:J35"/>
    <mergeCell ref="K28:K35"/>
    <mergeCell ref="L28:L35"/>
    <mergeCell ref="M28:M35"/>
    <mergeCell ref="H28:H35"/>
    <mergeCell ref="A36:A41"/>
    <mergeCell ref="B36:B41"/>
    <mergeCell ref="E36:E41"/>
    <mergeCell ref="F36:F41"/>
    <mergeCell ref="G36:G41"/>
    <mergeCell ref="A28:A35"/>
    <mergeCell ref="B28:B35"/>
    <mergeCell ref="E28:E35"/>
    <mergeCell ref="F28:F35"/>
    <mergeCell ref="G28:G35"/>
    <mergeCell ref="H20:H27"/>
    <mergeCell ref="I20:I27"/>
    <mergeCell ref="J20:J27"/>
    <mergeCell ref="K20:K27"/>
    <mergeCell ref="L20:L27"/>
    <mergeCell ref="M20:M27"/>
    <mergeCell ref="I18:I19"/>
    <mergeCell ref="J18:J19"/>
    <mergeCell ref="K18:K19"/>
    <mergeCell ref="L18:L19"/>
    <mergeCell ref="M18:M19"/>
    <mergeCell ref="H18:H19"/>
    <mergeCell ref="A20:A27"/>
    <mergeCell ref="B20:B27"/>
    <mergeCell ref="E20:E27"/>
    <mergeCell ref="F20:F27"/>
    <mergeCell ref="G20:G27"/>
    <mergeCell ref="A18:A19"/>
    <mergeCell ref="B18:B19"/>
    <mergeCell ref="E18:E19"/>
    <mergeCell ref="F18:F19"/>
    <mergeCell ref="G18:G19"/>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8:D87">
    <cfRule type="expression" dxfId="2190" priority="1">
      <formula>$D8="No"</formula>
    </cfRule>
  </conditionalFormatting>
  <conditionalFormatting sqref="J8 J28 J72 J84">
    <cfRule type="cellIs" dxfId="2189" priority="65" operator="equal">
      <formula>"Uncertain"</formula>
    </cfRule>
    <cfRule type="cellIs" dxfId="2188" priority="64" operator="equal">
      <formula>"Minor Negative"</formula>
    </cfRule>
    <cfRule type="cellIs" dxfId="2187" priority="63" operator="equal">
      <formula>"Significant Negative"</formula>
    </cfRule>
    <cfRule type="cellIs" dxfId="2186" priority="68" operator="equal">
      <formula>"Significant Positive"</formula>
    </cfRule>
    <cfRule type="cellIs" dxfId="2185" priority="66" operator="equal">
      <formula>"Neutral"</formula>
    </cfRule>
    <cfRule type="cellIs" dxfId="2184" priority="67" operator="equal">
      <formula>"Minor Positive"</formula>
    </cfRule>
  </conditionalFormatting>
  <conditionalFormatting sqref="J18">
    <cfRule type="cellIs" dxfId="2183" priority="2" operator="equal">
      <formula>"Significant Negative"</formula>
    </cfRule>
    <cfRule type="cellIs" dxfId="2182" priority="3" operator="equal">
      <formula>"Minor Negative"</formula>
    </cfRule>
    <cfRule type="cellIs" dxfId="2181" priority="4" operator="equal">
      <formula>"Uncertain"</formula>
    </cfRule>
    <cfRule type="cellIs" dxfId="2180" priority="5" operator="equal">
      <formula>"Neutral"</formula>
    </cfRule>
    <cfRule type="cellIs" dxfId="2179" priority="6" operator="equal">
      <formula>"Minor Positive"</formula>
    </cfRule>
    <cfRule type="cellIs" dxfId="2178" priority="7" operator="equal">
      <formula>"Significant Positive"</formula>
    </cfRule>
  </conditionalFormatting>
  <conditionalFormatting sqref="J20">
    <cfRule type="cellIs" dxfId="2177" priority="60" operator="equal">
      <formula>"Neutral"</formula>
    </cfRule>
    <cfRule type="cellIs" dxfId="2176" priority="62" operator="equal">
      <formula>"Significant Positive"</formula>
    </cfRule>
    <cfRule type="cellIs" dxfId="2175" priority="61" operator="equal">
      <formula>"Minor Positive"</formula>
    </cfRule>
    <cfRule type="cellIs" dxfId="2174" priority="59" operator="equal">
      <formula>"Uncertain"</formula>
    </cfRule>
    <cfRule type="cellIs" dxfId="2173" priority="58" operator="equal">
      <formula>"Minor Negative"</formula>
    </cfRule>
    <cfRule type="cellIs" dxfId="2172" priority="57" operator="equal">
      <formula>"Significant Negative"</formula>
    </cfRule>
  </conditionalFormatting>
  <conditionalFormatting sqref="J36">
    <cfRule type="cellIs" dxfId="2171" priority="56" operator="equal">
      <formula>"Significant Positive"</formula>
    </cfRule>
    <cfRule type="cellIs" dxfId="2170" priority="55" operator="equal">
      <formula>"Minor Positive"</formula>
    </cfRule>
    <cfRule type="cellIs" dxfId="2169" priority="54" operator="equal">
      <formula>"Neutral"</formula>
    </cfRule>
    <cfRule type="cellIs" dxfId="2168" priority="53" operator="equal">
      <formula>"Uncertain"</formula>
    </cfRule>
    <cfRule type="cellIs" dxfId="2167" priority="51" operator="equal">
      <formula>"Significant Negative"</formula>
    </cfRule>
    <cfRule type="cellIs" dxfId="2166" priority="52" operator="equal">
      <formula>"Minor Negative"</formula>
    </cfRule>
  </conditionalFormatting>
  <conditionalFormatting sqref="J42">
    <cfRule type="cellIs" dxfId="2165" priority="44" operator="equal">
      <formula>"Significant Positive"</formula>
    </cfRule>
    <cfRule type="cellIs" dxfId="2164" priority="42" operator="equal">
      <formula>"Neutral"</formula>
    </cfRule>
    <cfRule type="cellIs" dxfId="2163" priority="41" operator="equal">
      <formula>"Uncertain"</formula>
    </cfRule>
    <cfRule type="cellIs" dxfId="2162" priority="40" operator="equal">
      <formula>"Minor Negative"</formula>
    </cfRule>
    <cfRule type="cellIs" dxfId="2161" priority="39" operator="equal">
      <formula>"Significant Negative"</formula>
    </cfRule>
    <cfRule type="cellIs" dxfId="2160" priority="43" operator="equal">
      <formula>"Minor Positive"</formula>
    </cfRule>
  </conditionalFormatting>
  <conditionalFormatting sqref="J47">
    <cfRule type="cellIs" dxfId="2159" priority="12" operator="equal">
      <formula>"Minor Positive"</formula>
    </cfRule>
    <cfRule type="cellIs" dxfId="2158" priority="13" operator="equal">
      <formula>"Significant Positive"</formula>
    </cfRule>
    <cfRule type="cellIs" dxfId="2157" priority="9" operator="equal">
      <formula>"Minor Negative"</formula>
    </cfRule>
    <cfRule type="cellIs" dxfId="2156" priority="8" operator="equal">
      <formula>"Significant Negative"</formula>
    </cfRule>
    <cfRule type="cellIs" dxfId="2155" priority="10" operator="equal">
      <formula>"Uncertain"</formula>
    </cfRule>
    <cfRule type="cellIs" dxfId="2154" priority="11" operator="equal">
      <formula>"Neutral"</formula>
    </cfRule>
  </conditionalFormatting>
  <conditionalFormatting sqref="J49">
    <cfRule type="cellIs" dxfId="2153" priority="19" operator="equal">
      <formula>"Significant Positive"</formula>
    </cfRule>
    <cfRule type="cellIs" dxfId="2152" priority="18" operator="equal">
      <formula>"Minor Positive"</formula>
    </cfRule>
    <cfRule type="cellIs" dxfId="2151" priority="17" operator="equal">
      <formula>"Neutral"</formula>
    </cfRule>
    <cfRule type="cellIs" dxfId="2150" priority="16" operator="equal">
      <formula>"Uncertain"</formula>
    </cfRule>
    <cfRule type="cellIs" dxfId="2149" priority="15" operator="equal">
      <formula>"Minor Negative"</formula>
    </cfRule>
    <cfRule type="cellIs" dxfId="2148" priority="14" operator="equal">
      <formula>"Significant Negative"</formula>
    </cfRule>
  </conditionalFormatting>
  <conditionalFormatting sqref="J54">
    <cfRule type="cellIs" dxfId="2147" priority="45" operator="equal">
      <formula>"Significant Negative"</formula>
    </cfRule>
    <cfRule type="cellIs" dxfId="2146" priority="46" operator="equal">
      <formula>"Minor Negative"</formula>
    </cfRule>
    <cfRule type="cellIs" dxfId="2145" priority="47" operator="equal">
      <formula>"Uncertain"</formula>
    </cfRule>
    <cfRule type="cellIs" dxfId="2144" priority="48" operator="equal">
      <formula>"Neutral"</formula>
    </cfRule>
    <cfRule type="cellIs" dxfId="2143" priority="49" operator="equal">
      <formula>"Minor Positive"</formula>
    </cfRule>
    <cfRule type="cellIs" dxfId="2142" priority="50" operator="equal">
      <formula>"Significant Positive"</formula>
    </cfRule>
  </conditionalFormatting>
  <conditionalFormatting sqref="J57">
    <cfRule type="cellIs" dxfId="2141" priority="34" operator="equal">
      <formula>"Minor Negative"</formula>
    </cfRule>
    <cfRule type="cellIs" dxfId="2140" priority="33" operator="equal">
      <formula>"Significant Negative"</formula>
    </cfRule>
    <cfRule type="cellIs" dxfId="2139" priority="35" operator="equal">
      <formula>"Uncertain"</formula>
    </cfRule>
    <cfRule type="cellIs" dxfId="2138" priority="36" operator="equal">
      <formula>"Neutral"</formula>
    </cfRule>
    <cfRule type="cellIs" dxfId="2137" priority="37" operator="equal">
      <formula>"Minor Positive"</formula>
    </cfRule>
    <cfRule type="cellIs" dxfId="2136" priority="38" operator="equal">
      <formula>"Significant Positive"</formula>
    </cfRule>
  </conditionalFormatting>
  <conditionalFormatting sqref="J65">
    <cfRule type="cellIs" dxfId="2135" priority="25" operator="equal">
      <formula>"Significant Positive"</formula>
    </cfRule>
    <cfRule type="cellIs" dxfId="2134" priority="24" operator="equal">
      <formula>"Minor Positive"</formula>
    </cfRule>
    <cfRule type="cellIs" dxfId="2133" priority="23" operator="equal">
      <formula>"Neutral"</formula>
    </cfRule>
    <cfRule type="cellIs" dxfId="2132" priority="22" operator="equal">
      <formula>"Uncertain"</formula>
    </cfRule>
    <cfRule type="cellIs" dxfId="2131" priority="21" operator="equal">
      <formula>"Minor Negative"</formula>
    </cfRule>
    <cfRule type="cellIs" dxfId="2130" priority="20" operator="equal">
      <formula>"Significant Negative"</formula>
    </cfRule>
  </conditionalFormatting>
  <conditionalFormatting sqref="J77">
    <cfRule type="cellIs" dxfId="2129" priority="31" operator="equal">
      <formula>"Significant Positive"</formula>
    </cfRule>
    <cfRule type="cellIs" dxfId="2128" priority="30" operator="equal">
      <formula>"Minor Positive"</formula>
    </cfRule>
    <cfRule type="cellIs" dxfId="2127" priority="26" operator="equal">
      <formula>"Significant Negative"</formula>
    </cfRule>
    <cfRule type="cellIs" dxfId="2126" priority="29" operator="equal">
      <formula>"Neutral"</formula>
    </cfRule>
    <cfRule type="cellIs" dxfId="2125" priority="28" operator="equal">
      <formula>"Uncertain"</formula>
    </cfRule>
    <cfRule type="cellIs" dxfId="2124" priority="27" operator="equal">
      <formula>"Minor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FC379E55-E58E-483C-8FB9-16D330F15FB0}">
          <x14:formula1>
            <xm:f>'Drop downs'!$A$2:$A$3</xm:f>
          </x14:formula1>
          <xm:sqref>D8:D87</xm:sqref>
        </x14:dataValidation>
        <x14:dataValidation type="list" allowBlank="1" showInputMessage="1" showErrorMessage="1" xr:uid="{2C35E18D-683E-489B-AF9D-F9F55AF7A125}">
          <x14:formula1>
            <xm:f>'Drop downs'!$J$2:$J$3</xm:f>
          </x14:formula1>
          <xm:sqref>L8 L18 L20 L28 L36 L42 L84 L54 L57 L65 L72 L77 L47 L49</xm:sqref>
        </x14:dataValidation>
        <x14:dataValidation type="list" allowBlank="1" showInputMessage="1" showErrorMessage="1" xr:uid="{D7C38FDD-DFCD-4FFD-83FD-46F14828799B}">
          <x14:formula1>
            <xm:f>'Drop downs'!$B$2:$B$4</xm:f>
          </x14:formula1>
          <xm:sqref>E8 E49 E20 E28 E18 E36 E84 E57 E77 E42 E54 E65 E47 E72</xm:sqref>
        </x14:dataValidation>
        <x14:dataValidation type="list" allowBlank="1" showInputMessage="1" showErrorMessage="1" xr:uid="{B335AAFB-042A-45BD-9C1D-0015C4179C33}">
          <x14:formula1>
            <xm:f>'Drop downs'!$C$2:$C$5</xm:f>
          </x14:formula1>
          <xm:sqref>F8 F49 F20 F28 F18 F36 F84 F57 F77 F42 F54 F65 F47 F72</xm:sqref>
        </x14:dataValidation>
        <x14:dataValidation type="list" allowBlank="1" showInputMessage="1" showErrorMessage="1" xr:uid="{F8B77D07-A87F-41D4-BB25-8DD86855BBA7}">
          <x14:formula1>
            <xm:f>'Drop downs'!$D$2:$D$7</xm:f>
          </x14:formula1>
          <xm:sqref>G8 G49 G20 G28 G18 G36 G84 G57 G77 G42 G54 G65 G47 G72</xm:sqref>
        </x14:dataValidation>
        <x14:dataValidation type="list" allowBlank="1" showInputMessage="1" showErrorMessage="1" xr:uid="{6F3DC217-765E-41FE-872D-2BBCB592042D}">
          <x14:formula1>
            <xm:f>'Drop downs'!$E$2:$E$6</xm:f>
          </x14:formula1>
          <xm:sqref>H8 H49 H20 H28 H18 H36 H84 H57 H77 H42 H54 H65 H47 H72</xm:sqref>
        </x14:dataValidation>
        <x14:dataValidation type="list" allowBlank="1" showInputMessage="1" showErrorMessage="1" xr:uid="{71D64C13-3714-4E03-83E8-0574885BB0B4}">
          <x14:formula1>
            <xm:f>'Drop downs'!$F$2:$F$6</xm:f>
          </x14:formula1>
          <xm:sqref>I8 I49 I20 I28 I18 I36 I84 I57 I77 I42 I54 I65 I47 I72</xm:sqref>
        </x14:dataValidation>
        <x14:dataValidation type="list" allowBlank="1" showInputMessage="1" showErrorMessage="1" xr:uid="{C276B3F1-C288-4FFF-8680-1FE1DADECB47}">
          <x14:formula1>
            <xm:f>'Drop downs'!$G$2:$G$7</xm:f>
          </x14:formula1>
          <xm:sqref>J8 J49 J20 J28 J36 J72 J84 J57 J77 J42 J54 J65 J47 J18</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5597D-ADC3-40CB-A84F-5A8344A3D74B}">
  <sheetPr codeName="Sheet112">
    <tabColor rgb="FF7030A0"/>
  </sheetPr>
  <dimension ref="A1:V98"/>
  <sheetViews>
    <sheetView topLeftCell="A46" zoomScale="60" zoomScaleNormal="60" workbookViewId="0">
      <selection activeCell="C67" sqref="C6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9.5429687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1020</v>
      </c>
      <c r="D1" s="263"/>
      <c r="E1" s="263"/>
      <c r="F1" s="264"/>
      <c r="G1" s="16"/>
      <c r="I1" s="7"/>
      <c r="J1" s="7"/>
      <c r="K1" s="7"/>
    </row>
    <row r="2" spans="1:22" x14ac:dyDescent="0.35">
      <c r="A2" s="74" t="s">
        <v>29</v>
      </c>
      <c r="B2" s="9"/>
      <c r="C2" s="263" t="s">
        <v>940</v>
      </c>
      <c r="D2" s="263"/>
      <c r="E2" s="263"/>
      <c r="F2" s="264"/>
      <c r="I2" s="8"/>
      <c r="J2" s="8"/>
      <c r="K2" s="8"/>
    </row>
    <row r="3" spans="1:22" x14ac:dyDescent="0.35">
      <c r="A3" s="75" t="s">
        <v>30</v>
      </c>
      <c r="B3" s="4"/>
      <c r="C3" s="263" t="s">
        <v>1021</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428" t="s">
        <v>101</v>
      </c>
      <c r="J8" s="310" t="s">
        <v>159</v>
      </c>
      <c r="K8" s="319" t="s">
        <v>570</v>
      </c>
      <c r="L8" s="310"/>
      <c r="M8" s="314"/>
      <c r="N8" s="330"/>
      <c r="R8" s="12" t="str">
        <f>IF(OR(J8='Drop downs'!$G$7,J8='Drop downs'!$G$5), B8&amp;": "&amp;K8&amp;CHAR(10),"")</f>
        <v/>
      </c>
      <c r="S8" s="12" t="str">
        <f>IF(J8='Drop downs'!$G$2,B8&amp;": "&amp;K8&amp;""," ")</f>
        <v xml:space="preserve"> </v>
      </c>
      <c r="T8" s="12" t="str">
        <f>IF(HO10_ALT_4!E8='Drop downs'!$B$6,HO10_ALT_4!B8&amp;": "&amp;HO10_ALT_4!K8&amp;"","")</f>
        <v/>
      </c>
      <c r="U8" t="str">
        <f>IF(M8&gt;0,B8&amp;":"&amp;M8&amp;"
","")</f>
        <v/>
      </c>
      <c r="V8" t="str">
        <f>IF(N8&gt;0,B8&amp;":"&amp;N8&amp;"
","")</f>
        <v/>
      </c>
    </row>
    <row r="9" spans="1:22" x14ac:dyDescent="0.35">
      <c r="A9" s="317"/>
      <c r="B9" s="328"/>
      <c r="C9" s="24" t="s">
        <v>322</v>
      </c>
      <c r="D9" s="24" t="s">
        <v>254</v>
      </c>
      <c r="E9" s="326"/>
      <c r="F9" s="326"/>
      <c r="G9" s="326"/>
      <c r="H9" s="326"/>
      <c r="I9" s="259"/>
      <c r="J9" s="298"/>
      <c r="K9" s="236"/>
      <c r="L9" s="298"/>
      <c r="M9" s="233"/>
      <c r="N9" s="331"/>
      <c r="R9" s="12"/>
      <c r="S9" s="12"/>
      <c r="T9" s="12"/>
    </row>
    <row r="10" spans="1:22" x14ac:dyDescent="0.35">
      <c r="A10" s="317"/>
      <c r="B10" s="328"/>
      <c r="C10" s="24" t="s">
        <v>323</v>
      </c>
      <c r="D10" s="24" t="s">
        <v>254</v>
      </c>
      <c r="E10" s="326"/>
      <c r="F10" s="326"/>
      <c r="G10" s="326"/>
      <c r="H10" s="326"/>
      <c r="I10" s="259"/>
      <c r="J10" s="298"/>
      <c r="K10" s="236"/>
      <c r="L10" s="298"/>
      <c r="M10" s="233"/>
      <c r="N10" s="331"/>
      <c r="R10" s="12"/>
      <c r="S10" s="12"/>
      <c r="T10" s="12"/>
    </row>
    <row r="11" spans="1:22" x14ac:dyDescent="0.35">
      <c r="A11" s="317"/>
      <c r="B11" s="328"/>
      <c r="C11" s="24" t="s">
        <v>324</v>
      </c>
      <c r="D11" s="24" t="s">
        <v>254</v>
      </c>
      <c r="E11" s="326"/>
      <c r="F11" s="326"/>
      <c r="G11" s="326"/>
      <c r="H11" s="326"/>
      <c r="I11" s="259"/>
      <c r="J11" s="298"/>
      <c r="K11" s="236"/>
      <c r="L11" s="298"/>
      <c r="M11" s="233"/>
      <c r="N11" s="331"/>
      <c r="R11" s="12"/>
      <c r="S11" s="12"/>
      <c r="T11" s="12"/>
    </row>
    <row r="12" spans="1:22" x14ac:dyDescent="0.35">
      <c r="A12" s="317"/>
      <c r="B12" s="328"/>
      <c r="C12" s="24" t="s">
        <v>325</v>
      </c>
      <c r="D12" s="24" t="s">
        <v>254</v>
      </c>
      <c r="E12" s="326"/>
      <c r="F12" s="326"/>
      <c r="G12" s="326"/>
      <c r="H12" s="326"/>
      <c r="I12" s="259"/>
      <c r="J12" s="298"/>
      <c r="K12" s="236"/>
      <c r="L12" s="298"/>
      <c r="M12" s="233"/>
      <c r="N12" s="331"/>
      <c r="R12" s="12"/>
      <c r="S12" s="12"/>
      <c r="T12" s="12"/>
    </row>
    <row r="13" spans="1:22" x14ac:dyDescent="0.35">
      <c r="A13" s="317"/>
      <c r="B13" s="328"/>
      <c r="C13" s="24" t="s">
        <v>326</v>
      </c>
      <c r="D13" s="24" t="s">
        <v>254</v>
      </c>
      <c r="E13" s="326"/>
      <c r="F13" s="326"/>
      <c r="G13" s="326"/>
      <c r="H13" s="326"/>
      <c r="I13" s="259"/>
      <c r="J13" s="298"/>
      <c r="K13" s="236"/>
      <c r="L13" s="298"/>
      <c r="M13" s="233"/>
      <c r="N13" s="331"/>
      <c r="R13" s="12"/>
      <c r="S13" s="12"/>
      <c r="T13" s="12"/>
    </row>
    <row r="14" spans="1:22" ht="29.15" customHeight="1" x14ac:dyDescent="0.35">
      <c r="A14" s="317"/>
      <c r="B14" s="328"/>
      <c r="C14" s="24" t="s">
        <v>327</v>
      </c>
      <c r="D14" s="24" t="s">
        <v>254</v>
      </c>
      <c r="E14" s="326"/>
      <c r="F14" s="326"/>
      <c r="G14" s="326"/>
      <c r="H14" s="326"/>
      <c r="I14" s="259"/>
      <c r="J14" s="298"/>
      <c r="K14" s="236"/>
      <c r="L14" s="298"/>
      <c r="M14" s="233"/>
      <c r="N14" s="331"/>
      <c r="R14" s="12"/>
      <c r="S14" s="12"/>
      <c r="T14" s="12"/>
    </row>
    <row r="15" spans="1:22" x14ac:dyDescent="0.35">
      <c r="A15" s="317"/>
      <c r="B15" s="328"/>
      <c r="C15" s="24" t="s">
        <v>328</v>
      </c>
      <c r="D15" s="24" t="s">
        <v>254</v>
      </c>
      <c r="E15" s="326"/>
      <c r="F15" s="326"/>
      <c r="G15" s="326"/>
      <c r="H15" s="326"/>
      <c r="I15" s="259"/>
      <c r="J15" s="298"/>
      <c r="K15" s="236"/>
      <c r="L15" s="298"/>
      <c r="M15" s="233"/>
      <c r="N15" s="331"/>
      <c r="R15" s="12"/>
      <c r="S15" s="12"/>
      <c r="T15" s="12"/>
    </row>
    <row r="16" spans="1:22" ht="29" x14ac:dyDescent="0.35">
      <c r="A16" s="317"/>
      <c r="B16" s="328"/>
      <c r="C16" s="24" t="s">
        <v>329</v>
      </c>
      <c r="D16" s="24" t="s">
        <v>254</v>
      </c>
      <c r="E16" s="326"/>
      <c r="F16" s="326"/>
      <c r="G16" s="326"/>
      <c r="H16" s="326"/>
      <c r="I16" s="259"/>
      <c r="J16" s="298"/>
      <c r="K16" s="236"/>
      <c r="L16" s="298"/>
      <c r="M16" s="233"/>
      <c r="N16" s="331"/>
      <c r="R16" s="12"/>
      <c r="S16" s="12"/>
      <c r="T16" s="12"/>
    </row>
    <row r="17" spans="1:22" ht="15" thickBot="1" x14ac:dyDescent="0.4">
      <c r="A17" s="318"/>
      <c r="B17" s="267"/>
      <c r="C17" s="19" t="s">
        <v>330</v>
      </c>
      <c r="D17" s="24" t="s">
        <v>254</v>
      </c>
      <c r="E17" s="258"/>
      <c r="F17" s="258"/>
      <c r="G17" s="258"/>
      <c r="H17" s="258"/>
      <c r="I17" s="429"/>
      <c r="J17" s="270"/>
      <c r="K17" s="320"/>
      <c r="L17" s="270"/>
      <c r="M17" s="315"/>
      <c r="N17" s="332"/>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570</v>
      </c>
      <c r="L18" s="310"/>
      <c r="M18" s="314"/>
      <c r="N18" s="330"/>
      <c r="R18" s="12" t="str">
        <f>IF(OR(J18='Drop downs'!$G$7,J18='Drop downs'!$G$5), B18&amp;": "&amp;K18&amp;CHAR(10),"")</f>
        <v/>
      </c>
      <c r="S18" s="12" t="str">
        <f>IF(J18='Drop downs'!$G$2,B18&amp;": "&amp;K18&amp;""," ")</f>
        <v xml:space="preserve"> </v>
      </c>
      <c r="T18" s="12" t="str">
        <f>IF(HO10_ALT_4!E18='Drop downs'!$B$6,HO10_ALT_4!B18&amp;": "&amp;HO10_ALT_4!K18&amp;"","")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254</v>
      </c>
      <c r="E20" s="310" t="s">
        <v>418</v>
      </c>
      <c r="F20" s="310" t="s">
        <v>441</v>
      </c>
      <c r="G20" s="310" t="s">
        <v>424</v>
      </c>
      <c r="H20" s="310" t="s">
        <v>421</v>
      </c>
      <c r="I20" s="310" t="s">
        <v>422</v>
      </c>
      <c r="J20" s="310" t="s">
        <v>164</v>
      </c>
      <c r="K20" s="319" t="s">
        <v>1022</v>
      </c>
      <c r="L20" s="310"/>
      <c r="M20" s="356" t="s">
        <v>1023</v>
      </c>
      <c r="N20" s="349"/>
      <c r="R20" s="12" t="str">
        <f>IF(OR(J20='Drop downs'!$G$7,J20='Drop downs'!$G$5), B20&amp;": "&amp;K20&amp;CHAR(10),"")</f>
        <v/>
      </c>
      <c r="S20" s="12" t="str">
        <f>IF(J20='Drop downs'!$G$2,B20&amp;": "&amp;K20&amp;""," ")</f>
        <v xml:space="preserve"> </v>
      </c>
      <c r="T20" s="12" t="str">
        <f>IF(HO10_ALT_4!E20='Drop downs'!$B$6,HO10_ALT_4!B20&amp;": "&amp;HO10_ALT_4!K20&amp;"","")</f>
        <v/>
      </c>
      <c r="U20" t="str">
        <f t="shared" si="0"/>
        <v xml:space="preserve">IIA3:Mitigation: The policy should include a measure to assess the over concentration of HMOs, to mitigate against a negative impact on inclusivity and accessibility.
</v>
      </c>
      <c r="V20" t="str">
        <f>IF(N20&gt;0,B20&amp;":"&amp;N20&amp;"
","")</f>
        <v/>
      </c>
    </row>
    <row r="21" spans="1:22" ht="14.5" customHeight="1" x14ac:dyDescent="0.35">
      <c r="A21" s="317"/>
      <c r="B21" s="308"/>
      <c r="C21" s="3" t="s">
        <v>336</v>
      </c>
      <c r="D21" s="24" t="s">
        <v>254</v>
      </c>
      <c r="E21" s="298"/>
      <c r="F21" s="298"/>
      <c r="G21" s="298"/>
      <c r="H21" s="298"/>
      <c r="I21" s="298"/>
      <c r="J21" s="298"/>
      <c r="K21" s="236"/>
      <c r="L21" s="298"/>
      <c r="M21" s="357"/>
      <c r="N21" s="350"/>
      <c r="R21" s="12"/>
      <c r="S21" s="12"/>
      <c r="T21" s="12"/>
    </row>
    <row r="22" spans="1:22" ht="14.5" customHeight="1" x14ac:dyDescent="0.35">
      <c r="A22" s="317"/>
      <c r="B22" s="308"/>
      <c r="C22" s="3" t="s">
        <v>337</v>
      </c>
      <c r="D22" s="24" t="s">
        <v>254</v>
      </c>
      <c r="E22" s="298"/>
      <c r="F22" s="298"/>
      <c r="G22" s="298"/>
      <c r="H22" s="298"/>
      <c r="I22" s="298"/>
      <c r="J22" s="298"/>
      <c r="K22" s="236"/>
      <c r="L22" s="298"/>
      <c r="M22" s="357"/>
      <c r="N22" s="350"/>
      <c r="R22" s="12"/>
      <c r="S22" s="12"/>
      <c r="T22" s="12"/>
    </row>
    <row r="23" spans="1:22" x14ac:dyDescent="0.35">
      <c r="A23" s="317"/>
      <c r="B23" s="308"/>
      <c r="C23" s="3" t="s">
        <v>338</v>
      </c>
      <c r="D23" s="24" t="s">
        <v>254</v>
      </c>
      <c r="E23" s="298"/>
      <c r="F23" s="298"/>
      <c r="G23" s="298"/>
      <c r="H23" s="298"/>
      <c r="I23" s="298"/>
      <c r="J23" s="298"/>
      <c r="K23" s="236"/>
      <c r="L23" s="298"/>
      <c r="M23" s="357"/>
      <c r="N23" s="350"/>
      <c r="R23" s="12"/>
      <c r="S23" s="12"/>
      <c r="T23" s="12"/>
    </row>
    <row r="24" spans="1:22" ht="14.5" customHeight="1" x14ac:dyDescent="0.35">
      <c r="A24" s="317"/>
      <c r="B24" s="308"/>
      <c r="C24" s="3" t="s">
        <v>339</v>
      </c>
      <c r="D24" s="24" t="s">
        <v>254</v>
      </c>
      <c r="E24" s="298"/>
      <c r="F24" s="298"/>
      <c r="G24" s="298"/>
      <c r="H24" s="298"/>
      <c r="I24" s="298"/>
      <c r="J24" s="298"/>
      <c r="K24" s="236"/>
      <c r="L24" s="298"/>
      <c r="M24" s="357"/>
      <c r="N24" s="350"/>
      <c r="R24" s="12"/>
      <c r="S24" s="12"/>
      <c r="T24" s="12"/>
    </row>
    <row r="25" spans="1:22" ht="29" x14ac:dyDescent="0.35">
      <c r="A25" s="317"/>
      <c r="B25" s="308"/>
      <c r="C25" s="3" t="s">
        <v>340</v>
      </c>
      <c r="D25" s="24" t="s">
        <v>254</v>
      </c>
      <c r="E25" s="298"/>
      <c r="F25" s="298"/>
      <c r="G25" s="298"/>
      <c r="H25" s="298"/>
      <c r="I25" s="298"/>
      <c r="J25" s="298"/>
      <c r="K25" s="236"/>
      <c r="L25" s="298"/>
      <c r="M25" s="357"/>
      <c r="N25" s="350"/>
      <c r="R25" s="12"/>
      <c r="S25" s="12"/>
      <c r="T25" s="12"/>
    </row>
    <row r="26" spans="1:22" ht="14.5" customHeight="1" x14ac:dyDescent="0.35">
      <c r="A26" s="317"/>
      <c r="B26" s="308"/>
      <c r="C26" s="3" t="s">
        <v>341</v>
      </c>
      <c r="D26" s="24" t="s">
        <v>250</v>
      </c>
      <c r="E26" s="298"/>
      <c r="F26" s="298"/>
      <c r="G26" s="298"/>
      <c r="H26" s="298"/>
      <c r="I26" s="298"/>
      <c r="J26" s="298"/>
      <c r="K26" s="236"/>
      <c r="L26" s="298"/>
      <c r="M26" s="357"/>
      <c r="N26" s="350"/>
      <c r="R26" s="12"/>
      <c r="S26" s="12"/>
      <c r="T26" s="12"/>
    </row>
    <row r="27" spans="1:22" ht="29.5" thickBot="1" x14ac:dyDescent="0.4">
      <c r="A27" s="318"/>
      <c r="B27" s="309"/>
      <c r="C27" s="15" t="s">
        <v>342</v>
      </c>
      <c r="D27" s="19" t="s">
        <v>250</v>
      </c>
      <c r="E27" s="270"/>
      <c r="F27" s="270"/>
      <c r="G27" s="270"/>
      <c r="H27" s="270"/>
      <c r="I27" s="270"/>
      <c r="J27" s="270"/>
      <c r="K27" s="320"/>
      <c r="L27" s="270"/>
      <c r="M27" s="358"/>
      <c r="N27" s="359"/>
      <c r="R27" s="12"/>
      <c r="S27" s="12"/>
      <c r="T27" s="12"/>
    </row>
    <row r="28" spans="1:22" ht="29" x14ac:dyDescent="0.35">
      <c r="A28" s="316" t="s">
        <v>343</v>
      </c>
      <c r="B28" s="307" t="s">
        <v>119</v>
      </c>
      <c r="C28" s="85" t="s">
        <v>344</v>
      </c>
      <c r="D28" s="79" t="s">
        <v>250</v>
      </c>
      <c r="E28" s="310" t="s">
        <v>418</v>
      </c>
      <c r="F28" s="310" t="s">
        <v>441</v>
      </c>
      <c r="G28" s="310" t="s">
        <v>424</v>
      </c>
      <c r="H28" s="310" t="s">
        <v>421</v>
      </c>
      <c r="I28" s="310" t="s">
        <v>422</v>
      </c>
      <c r="J28" s="310" t="s">
        <v>157</v>
      </c>
      <c r="K28" s="319" t="s">
        <v>1016</v>
      </c>
      <c r="L28" s="310"/>
      <c r="M28" s="314"/>
      <c r="N28" s="330"/>
      <c r="R28" s="12" t="str">
        <f>IF(OR(J28='Drop downs'!$G$7,J28='Drop downs'!$G$5), B28&amp;": "&amp;K28&amp;CHAR(10),"")</f>
        <v/>
      </c>
      <c r="S28" s="12" t="str">
        <f>IF(J28='Drop downs'!$G$2,B28&amp;": "&amp;K28&amp;""," ")</f>
        <v xml:space="preserve"> </v>
      </c>
      <c r="T28" s="12" t="str">
        <f>IF(HO10_ALT_4!E28='Drop downs'!$B$6,HO10_ALT_4!B28&amp;": "&amp;HO10_ALT_4!K28&amp;"","")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250</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68.150000000000006" customHeight="1" thickBot="1" x14ac:dyDescent="0.4">
      <c r="A35" s="322"/>
      <c r="B35" s="309"/>
      <c r="C35" s="93" t="s">
        <v>351</v>
      </c>
      <c r="D35" s="15" t="s">
        <v>254</v>
      </c>
      <c r="E35" s="270"/>
      <c r="F35" s="270"/>
      <c r="G35" s="270"/>
      <c r="H35" s="270"/>
      <c r="I35" s="270"/>
      <c r="J35" s="270"/>
      <c r="K35" s="320"/>
      <c r="L35" s="299"/>
      <c r="M35" s="303"/>
      <c r="N35" s="333"/>
      <c r="R35" s="12"/>
      <c r="S35" s="12"/>
      <c r="T35" s="12"/>
    </row>
    <row r="36" spans="1:22" x14ac:dyDescent="0.35">
      <c r="A36" s="321" t="s">
        <v>352</v>
      </c>
      <c r="B36" s="307" t="s">
        <v>120</v>
      </c>
      <c r="C36" s="82" t="s">
        <v>353</v>
      </c>
      <c r="D36" s="79" t="s">
        <v>250</v>
      </c>
      <c r="E36" s="310" t="s">
        <v>418</v>
      </c>
      <c r="F36" s="310" t="s">
        <v>419</v>
      </c>
      <c r="G36" s="310" t="s">
        <v>424</v>
      </c>
      <c r="H36" s="310" t="s">
        <v>421</v>
      </c>
      <c r="I36" s="310" t="s">
        <v>422</v>
      </c>
      <c r="J36" s="310" t="s">
        <v>164</v>
      </c>
      <c r="K36" s="319" t="s">
        <v>1024</v>
      </c>
      <c r="L36" s="272"/>
      <c r="M36" s="360" t="s">
        <v>1025</v>
      </c>
      <c r="N36" s="362"/>
      <c r="R36" s="12" t="str">
        <f>IF(OR(J36='Drop downs'!$G$7,J36='Drop downs'!$G$5), B36&amp;": "&amp;K36&amp;CHAR(10),"")</f>
        <v/>
      </c>
      <c r="S36" s="12" t="str">
        <f>IF(J36='Drop downs'!$G$2,B36&amp;": "&amp;K36&amp;""," ")</f>
        <v xml:space="preserve"> </v>
      </c>
      <c r="T36" s="12" t="str">
        <f>IF(HO10_ALT_4!E36='Drop downs'!$B$6,HO10_ALT_4!B36&amp;": "&amp;HO10_ALT_4!K36&amp;"","")</f>
        <v/>
      </c>
      <c r="U36" t="str">
        <f t="shared" si="0"/>
        <v xml:space="preserve">IIA5:Mitigation: The policy should include a measure to assess the over concentration of HMOs, to mitigate against a negative impact on family housing within the Borough.
</v>
      </c>
      <c r="V36" t="str">
        <f>IF(N36&gt;0,B36&amp;":"&amp;N36&amp;"
","")</f>
        <v/>
      </c>
    </row>
    <row r="37" spans="1:22" ht="29" x14ac:dyDescent="0.35">
      <c r="A37" s="317"/>
      <c r="B37" s="308"/>
      <c r="C37" s="3" t="s">
        <v>354</v>
      </c>
      <c r="D37" s="3" t="s">
        <v>250</v>
      </c>
      <c r="E37" s="298"/>
      <c r="F37" s="298"/>
      <c r="G37" s="298"/>
      <c r="H37" s="298"/>
      <c r="I37" s="298"/>
      <c r="J37" s="298"/>
      <c r="K37" s="236"/>
      <c r="L37" s="298"/>
      <c r="M37" s="357"/>
      <c r="N37" s="350"/>
      <c r="R37" s="12"/>
      <c r="S37" s="12"/>
      <c r="T37" s="12"/>
    </row>
    <row r="38" spans="1:22" x14ac:dyDescent="0.35">
      <c r="A38" s="317"/>
      <c r="B38" s="308"/>
      <c r="C38" s="3" t="s">
        <v>355</v>
      </c>
      <c r="D38" s="3" t="s">
        <v>254</v>
      </c>
      <c r="E38" s="298"/>
      <c r="F38" s="298"/>
      <c r="G38" s="298"/>
      <c r="H38" s="298"/>
      <c r="I38" s="298"/>
      <c r="J38" s="298"/>
      <c r="K38" s="236"/>
      <c r="L38" s="298"/>
      <c r="M38" s="357"/>
      <c r="N38" s="350"/>
      <c r="R38" s="12"/>
      <c r="S38" s="12"/>
      <c r="T38" s="12"/>
    </row>
    <row r="39" spans="1:22" ht="29" x14ac:dyDescent="0.35">
      <c r="A39" s="317"/>
      <c r="B39" s="308"/>
      <c r="C39" s="3" t="s">
        <v>356</v>
      </c>
      <c r="D39" s="3" t="s">
        <v>254</v>
      </c>
      <c r="E39" s="298"/>
      <c r="F39" s="298"/>
      <c r="G39" s="298"/>
      <c r="H39" s="298"/>
      <c r="I39" s="298"/>
      <c r="J39" s="298"/>
      <c r="K39" s="236"/>
      <c r="L39" s="298"/>
      <c r="M39" s="357"/>
      <c r="N39" s="350"/>
      <c r="R39" s="12"/>
      <c r="S39" s="12"/>
      <c r="T39" s="12"/>
    </row>
    <row r="40" spans="1:22" ht="43.5" x14ac:dyDescent="0.35">
      <c r="A40" s="317"/>
      <c r="B40" s="308"/>
      <c r="C40" s="3" t="s">
        <v>357</v>
      </c>
      <c r="D40" s="3" t="s">
        <v>254</v>
      </c>
      <c r="E40" s="298"/>
      <c r="F40" s="298"/>
      <c r="G40" s="298"/>
      <c r="H40" s="298"/>
      <c r="I40" s="298"/>
      <c r="J40" s="298"/>
      <c r="K40" s="236"/>
      <c r="L40" s="298"/>
      <c r="M40" s="357"/>
      <c r="N40" s="350"/>
      <c r="R40" s="12"/>
      <c r="S40" s="12"/>
      <c r="T40" s="12"/>
    </row>
    <row r="41" spans="1:22" ht="29.5" thickBot="1" x14ac:dyDescent="0.4">
      <c r="A41" s="322"/>
      <c r="B41" s="309"/>
      <c r="C41" s="80" t="s">
        <v>358</v>
      </c>
      <c r="D41" s="80" t="s">
        <v>250</v>
      </c>
      <c r="E41" s="299"/>
      <c r="F41" s="299"/>
      <c r="G41" s="299"/>
      <c r="H41" s="299"/>
      <c r="I41" s="299"/>
      <c r="J41" s="299"/>
      <c r="K41" s="301"/>
      <c r="L41" s="299"/>
      <c r="M41" s="361"/>
      <c r="N41" s="351"/>
      <c r="R41" s="12"/>
      <c r="S41" s="12"/>
      <c r="T41" s="12"/>
    </row>
    <row r="42" spans="1:22" ht="29" x14ac:dyDescent="0.35">
      <c r="A42" s="321" t="s">
        <v>359</v>
      </c>
      <c r="B42" s="307" t="s">
        <v>121</v>
      </c>
      <c r="C42" s="82" t="s">
        <v>360</v>
      </c>
      <c r="D42" s="82" t="s">
        <v>250</v>
      </c>
      <c r="E42" s="272" t="s">
        <v>418</v>
      </c>
      <c r="F42" s="272" t="s">
        <v>419</v>
      </c>
      <c r="G42" s="272" t="s">
        <v>519</v>
      </c>
      <c r="H42" s="272" t="s">
        <v>421</v>
      </c>
      <c r="I42" s="272" t="s">
        <v>422</v>
      </c>
      <c r="J42" s="272" t="s">
        <v>157</v>
      </c>
      <c r="K42" s="300" t="s">
        <v>1008</v>
      </c>
      <c r="L42" s="272"/>
      <c r="M42" s="302"/>
      <c r="N42" s="334"/>
      <c r="R42" s="12" t="str">
        <f>IF(OR(J42='Drop downs'!$G$7,J42='Drop downs'!$G$5), B42&amp;": "&amp;K42&amp;CHAR(10),"")</f>
        <v/>
      </c>
      <c r="S42" s="12" t="str">
        <f>IF(J42='Drop downs'!$G$2,B42&amp;": "&amp;K42&amp;""," ")</f>
        <v xml:space="preserve"> </v>
      </c>
      <c r="T42" s="12" t="str">
        <f>IF(HO10_ALT_4!E42='Drop downs'!$B$6,HO10_ALT_4!B42&amp;": "&amp;HO10_ALT_4!K42&amp;"","")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22"/>
      <c r="B46" s="309"/>
      <c r="C46" s="80" t="s">
        <v>364</v>
      </c>
      <c r="D46" s="3" t="s">
        <v>254</v>
      </c>
      <c r="E46" s="270"/>
      <c r="F46" s="270"/>
      <c r="G46" s="270"/>
      <c r="H46" s="270"/>
      <c r="I46" s="270"/>
      <c r="J46" s="270"/>
      <c r="K46" s="320"/>
      <c r="L46" s="299"/>
      <c r="M46" s="303"/>
      <c r="N46" s="333"/>
      <c r="R46" s="12"/>
      <c r="S46" s="12"/>
      <c r="T46" s="12"/>
    </row>
    <row r="47" spans="1:22" ht="43.5" x14ac:dyDescent="0.35">
      <c r="A47" s="321" t="s">
        <v>365</v>
      </c>
      <c r="B47" s="307" t="s">
        <v>122</v>
      </c>
      <c r="C47" s="82" t="s">
        <v>366</v>
      </c>
      <c r="D47" s="79" t="s">
        <v>254</v>
      </c>
      <c r="E47" s="310" t="s">
        <v>101</v>
      </c>
      <c r="F47" s="310" t="s">
        <v>101</v>
      </c>
      <c r="G47" s="310" t="s">
        <v>101</v>
      </c>
      <c r="H47" s="310" t="s">
        <v>101</v>
      </c>
      <c r="I47" s="310" t="s">
        <v>101</v>
      </c>
      <c r="J47" s="310" t="s">
        <v>159</v>
      </c>
      <c r="K47" s="427" t="s">
        <v>570</v>
      </c>
      <c r="L47" s="272"/>
      <c r="M47" s="302"/>
      <c r="N47" s="334"/>
      <c r="R47" s="12" t="str">
        <f>IF(OR(J47='Drop downs'!$G$7,J47='Drop downs'!$G$5), B47&amp;": "&amp;K47&amp;CHAR(10),"")</f>
        <v/>
      </c>
      <c r="S47" s="12" t="str">
        <f>IF(J47='Drop downs'!$G$2,B47&amp;": "&amp;K47&amp;""," ")</f>
        <v xml:space="preserve"> </v>
      </c>
      <c r="T47" s="12" t="str">
        <f>IF(HO10_ALT_4!E47='Drop downs'!$B$6,HO10_ALT_4!B47&amp;": "&amp;HO10_ALT_4!K47&amp;"","")</f>
        <v/>
      </c>
      <c r="U47" t="str">
        <f t="shared" si="0"/>
        <v/>
      </c>
      <c r="V47" t="str">
        <f>IF(N47&gt;0,B47&amp;":"&amp;N47&amp;"
","")</f>
        <v/>
      </c>
    </row>
    <row r="48" spans="1:22" ht="52.5" customHeight="1" thickBot="1" x14ac:dyDescent="0.4">
      <c r="A48" s="318"/>
      <c r="B48" s="309"/>
      <c r="C48" s="15" t="s">
        <v>367</v>
      </c>
      <c r="D48" s="80" t="s">
        <v>254</v>
      </c>
      <c r="E48" s="299"/>
      <c r="F48" s="299"/>
      <c r="G48" s="299"/>
      <c r="H48" s="299"/>
      <c r="I48" s="299"/>
      <c r="J48" s="299"/>
      <c r="K48" s="369"/>
      <c r="L48" s="270"/>
      <c r="M48" s="315"/>
      <c r="N48" s="332"/>
      <c r="R48" s="12" t="str">
        <f>IF(OR(J48='Drop downs'!$G$7,J48='Drop downs'!$G$5), B48&amp;": "&amp;K48&amp;CHAR(10),"")</f>
        <v/>
      </c>
      <c r="S48" s="12" t="str">
        <f>IF(J48='Drop downs'!$G$2,B48&amp;": "&amp;K48&amp;""," ")</f>
        <v xml:space="preserve"> </v>
      </c>
      <c r="T48" s="12" t="str">
        <f>IF(HO10_ALT_4!E48='Drop downs'!$B$6,HO10_ALT_4!B48&amp;": "&amp;HO10_ALT_4!K48&amp;"","")</f>
        <v xml:space="preserve">: </v>
      </c>
    </row>
    <row r="49" spans="1:22" ht="29" x14ac:dyDescent="0.35">
      <c r="A49" s="316" t="s">
        <v>368</v>
      </c>
      <c r="B49" s="307" t="s">
        <v>123</v>
      </c>
      <c r="C49" s="86" t="s">
        <v>369</v>
      </c>
      <c r="D49" s="86" t="s">
        <v>254</v>
      </c>
      <c r="E49" s="272" t="s">
        <v>101</v>
      </c>
      <c r="F49" s="272" t="s">
        <v>101</v>
      </c>
      <c r="G49" s="272" t="s">
        <v>101</v>
      </c>
      <c r="H49" s="272" t="s">
        <v>101</v>
      </c>
      <c r="I49" s="272" t="s">
        <v>101</v>
      </c>
      <c r="J49" s="272" t="s">
        <v>159</v>
      </c>
      <c r="K49" s="367" t="s">
        <v>570</v>
      </c>
      <c r="L49" s="310"/>
      <c r="M49" s="314"/>
      <c r="N49" s="330"/>
      <c r="R49" s="12" t="str">
        <f>IF(OR(J49='Drop downs'!$G$7,J49='Drop downs'!$G$5), B49&amp;": "&amp;K49&amp;CHAR(10),"")</f>
        <v/>
      </c>
      <c r="S49" s="12" t="str">
        <f>IF(J49='Drop downs'!$G$2,B49&amp;": "&amp;K49&amp;""," ")</f>
        <v xml:space="preserve"> </v>
      </c>
      <c r="T49" s="12" t="str">
        <f>IF(HO10_ALT_4!E49='Drop downs'!$B$6,HO10_ALT_4!B49&amp;": "&amp;HO10_ALT_4!K49&amp;"","")</f>
        <v/>
      </c>
      <c r="U49" t="str">
        <f t="shared" si="0"/>
        <v/>
      </c>
      <c r="V49" t="str">
        <f>IF(N49&gt;0,B49&amp;":"&amp;N49&amp;"
","")</f>
        <v/>
      </c>
    </row>
    <row r="50" spans="1:22" x14ac:dyDescent="0.35">
      <c r="A50" s="317"/>
      <c r="B50" s="308"/>
      <c r="C50" s="24" t="s">
        <v>370</v>
      </c>
      <c r="D50" s="24" t="s">
        <v>254</v>
      </c>
      <c r="E50" s="298"/>
      <c r="F50" s="298"/>
      <c r="G50" s="298"/>
      <c r="H50" s="298"/>
      <c r="I50" s="298"/>
      <c r="J50" s="298"/>
      <c r="K50" s="368"/>
      <c r="L50" s="298"/>
      <c r="M50" s="233"/>
      <c r="N50" s="331"/>
      <c r="R50" s="12"/>
      <c r="S50" s="12"/>
      <c r="T50" s="12"/>
    </row>
    <row r="51" spans="1:22" x14ac:dyDescent="0.35">
      <c r="A51" s="317"/>
      <c r="B51" s="308"/>
      <c r="C51" s="97" t="s">
        <v>371</v>
      </c>
      <c r="D51" s="24" t="s">
        <v>254</v>
      </c>
      <c r="E51" s="298"/>
      <c r="F51" s="298"/>
      <c r="G51" s="298"/>
      <c r="H51" s="298"/>
      <c r="I51" s="298"/>
      <c r="J51" s="298"/>
      <c r="K51" s="368"/>
      <c r="L51" s="298"/>
      <c r="M51" s="233"/>
      <c r="N51" s="331"/>
      <c r="R51" s="12"/>
      <c r="S51" s="12"/>
      <c r="T51" s="12"/>
    </row>
    <row r="52" spans="1:22" x14ac:dyDescent="0.35">
      <c r="A52" s="317"/>
      <c r="B52" s="308"/>
      <c r="C52" s="24" t="s">
        <v>372</v>
      </c>
      <c r="D52" s="24" t="s">
        <v>254</v>
      </c>
      <c r="E52" s="298"/>
      <c r="F52" s="298"/>
      <c r="G52" s="298"/>
      <c r="H52" s="298"/>
      <c r="I52" s="298"/>
      <c r="J52" s="298"/>
      <c r="K52" s="368"/>
      <c r="L52" s="298"/>
      <c r="M52" s="233"/>
      <c r="N52" s="331"/>
      <c r="R52" s="12"/>
      <c r="S52" s="12"/>
      <c r="T52" s="12"/>
    </row>
    <row r="53" spans="1:22" ht="15" thickBot="1" x14ac:dyDescent="0.4">
      <c r="A53" s="318"/>
      <c r="B53" s="309"/>
      <c r="C53" s="19" t="s">
        <v>373</v>
      </c>
      <c r="D53" s="24" t="s">
        <v>254</v>
      </c>
      <c r="E53" s="270"/>
      <c r="F53" s="270"/>
      <c r="G53" s="270"/>
      <c r="H53" s="270"/>
      <c r="I53" s="270"/>
      <c r="J53" s="270"/>
      <c r="K53" s="370"/>
      <c r="L53" s="270"/>
      <c r="M53" s="315"/>
      <c r="N53" s="332"/>
      <c r="R53" s="12"/>
      <c r="S53" s="12"/>
      <c r="T53" s="12"/>
    </row>
    <row r="54" spans="1:22" ht="29.25" customHeight="1" x14ac:dyDescent="0.35">
      <c r="A54" s="316" t="s">
        <v>374</v>
      </c>
      <c r="B54" s="307" t="s">
        <v>124</v>
      </c>
      <c r="C54" s="95" t="s">
        <v>375</v>
      </c>
      <c r="D54" s="86" t="s">
        <v>250</v>
      </c>
      <c r="E54" s="310" t="s">
        <v>432</v>
      </c>
      <c r="F54" s="310" t="s">
        <v>441</v>
      </c>
      <c r="G54" s="310" t="s">
        <v>519</v>
      </c>
      <c r="H54" s="310" t="s">
        <v>421</v>
      </c>
      <c r="I54" s="310" t="s">
        <v>436</v>
      </c>
      <c r="J54" s="310" t="s">
        <v>157</v>
      </c>
      <c r="K54" s="319" t="s">
        <v>1009</v>
      </c>
      <c r="L54" s="310"/>
      <c r="M54" s="314"/>
      <c r="N54" s="330"/>
      <c r="R54" s="12" t="str">
        <f>IF(OR(J54='Drop downs'!$G$7,J54='Drop downs'!$G$5), B54&amp;": "&amp;K54&amp;CHAR(10),"")</f>
        <v/>
      </c>
      <c r="S54" s="12" t="str">
        <f>IF(J54='Drop downs'!$G$2,B54&amp;": "&amp;K54&amp;""," ")</f>
        <v xml:space="preserve"> </v>
      </c>
      <c r="T54" s="12" t="str">
        <f>IF(HO10_ALT_4!E54='Drop downs'!$B$6,HO10_ALT_4!B54&amp;": "&amp;HO10_ALT_4!K54&amp;"","")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72.650000000000006" customHeight="1"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432</v>
      </c>
      <c r="F57" s="310" t="s">
        <v>441</v>
      </c>
      <c r="G57" s="310" t="s">
        <v>519</v>
      </c>
      <c r="H57" s="310" t="s">
        <v>421</v>
      </c>
      <c r="I57" s="310" t="s">
        <v>436</v>
      </c>
      <c r="J57" s="310" t="s">
        <v>157</v>
      </c>
      <c r="K57" s="319" t="s">
        <v>1010</v>
      </c>
      <c r="L57" s="310"/>
      <c r="M57" s="314"/>
      <c r="N57" s="330"/>
      <c r="R57" s="12" t="str">
        <f>IF(OR(J57='Drop downs'!$G$7,J57='Drop downs'!$G$5), B57&amp;": "&amp;K57&amp;CHAR(10),"")</f>
        <v/>
      </c>
      <c r="S57" s="12" t="str">
        <f>IF(J57='Drop downs'!$G$2,B57&amp;": "&amp;K57&amp;""," ")</f>
        <v xml:space="preserve"> </v>
      </c>
      <c r="T57" s="12" t="str">
        <f>IF(HO10_ALT_4!E57='Drop downs'!$B$6,HO10_ALT_4!B57&amp;": "&amp;HO10_ALT_4!K57&amp;"","")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250</v>
      </c>
      <c r="E60" s="298"/>
      <c r="F60" s="298"/>
      <c r="G60" s="298"/>
      <c r="H60" s="298"/>
      <c r="I60" s="298"/>
      <c r="J60" s="298"/>
      <c r="K60" s="236"/>
      <c r="L60" s="298"/>
      <c r="M60" s="233"/>
      <c r="N60" s="331"/>
      <c r="R60" s="12"/>
      <c r="S60" s="12"/>
      <c r="T60" s="12"/>
    </row>
    <row r="61" spans="1:22" x14ac:dyDescent="0.35">
      <c r="A61" s="317"/>
      <c r="B61" s="308"/>
      <c r="C61" s="24" t="s">
        <v>383</v>
      </c>
      <c r="D61" s="24" t="s">
        <v>250</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24" t="s">
        <v>254</v>
      </c>
      <c r="E64" s="299"/>
      <c r="F64" s="299"/>
      <c r="G64" s="299"/>
      <c r="H64" s="299"/>
      <c r="I64" s="299"/>
      <c r="J64" s="299"/>
      <c r="K64" s="301"/>
      <c r="L64" s="270"/>
      <c r="M64" s="315"/>
      <c r="N64" s="332"/>
      <c r="R64" s="12"/>
      <c r="S64" s="12"/>
      <c r="T64" s="12"/>
    </row>
    <row r="65" spans="1:22" x14ac:dyDescent="0.35">
      <c r="A65" s="316" t="s">
        <v>387</v>
      </c>
      <c r="B65" s="307" t="s">
        <v>126</v>
      </c>
      <c r="C65" s="85" t="s">
        <v>452</v>
      </c>
      <c r="D65" s="86" t="s">
        <v>254</v>
      </c>
      <c r="E65" s="272" t="s">
        <v>101</v>
      </c>
      <c r="F65" s="272" t="s">
        <v>101</v>
      </c>
      <c r="G65" s="272" t="s">
        <v>101</v>
      </c>
      <c r="H65" s="272" t="s">
        <v>101</v>
      </c>
      <c r="I65" s="272" t="s">
        <v>101</v>
      </c>
      <c r="J65" s="272" t="s">
        <v>159</v>
      </c>
      <c r="K65" s="300" t="s">
        <v>570</v>
      </c>
      <c r="L65" s="310"/>
      <c r="M65" s="314"/>
      <c r="N65" s="330"/>
      <c r="R65" s="12" t="str">
        <f>IF(OR(J65='Drop downs'!$G$7,J65='Drop downs'!$G$5), B65&amp;": "&amp;K65&amp;CHAR(10),"")</f>
        <v/>
      </c>
      <c r="S65" s="12" t="str">
        <f>IF(J65='Drop downs'!$G$2,B65&amp;": "&amp;K65&amp;""," ")</f>
        <v xml:space="preserve"> </v>
      </c>
      <c r="T65" s="12" t="str">
        <f>IF(HO10_ALT_4!E65='Drop downs'!$B$6,HO10_ALT_4!B65&amp;": "&amp;HO10_ALT_4!K65&amp;"","")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454</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99"/>
      <c r="F71" s="299"/>
      <c r="G71" s="299"/>
      <c r="H71" s="299"/>
      <c r="I71" s="299"/>
      <c r="J71" s="299"/>
      <c r="K71" s="301"/>
      <c r="L71" s="270"/>
      <c r="M71" s="315"/>
      <c r="N71" s="332"/>
      <c r="R71" s="12"/>
      <c r="S71" s="12"/>
      <c r="T71" s="12"/>
    </row>
    <row r="72" spans="1:22" ht="15" customHeight="1" x14ac:dyDescent="0.35">
      <c r="A72" s="316" t="s">
        <v>395</v>
      </c>
      <c r="B72" s="307" t="s">
        <v>127</v>
      </c>
      <c r="C72" s="85" t="s">
        <v>396</v>
      </c>
      <c r="D72" s="86" t="s">
        <v>250</v>
      </c>
      <c r="E72" s="310" t="s">
        <v>418</v>
      </c>
      <c r="F72" s="310" t="s">
        <v>441</v>
      </c>
      <c r="G72" s="310" t="s">
        <v>424</v>
      </c>
      <c r="H72" s="310" t="s">
        <v>421</v>
      </c>
      <c r="I72" s="310" t="s">
        <v>436</v>
      </c>
      <c r="J72" s="310" t="s">
        <v>164</v>
      </c>
      <c r="K72" s="311" t="s">
        <v>1026</v>
      </c>
      <c r="L72" s="310"/>
      <c r="M72" s="436" t="s">
        <v>1027</v>
      </c>
      <c r="N72" s="374"/>
      <c r="R72" s="12" t="str">
        <f>IF(OR(J72='Drop downs'!$G$7,J72='Drop downs'!$G$5), B72&amp;": "&amp;K72&amp;CHAR(10),"")</f>
        <v/>
      </c>
      <c r="S72" s="12" t="str">
        <f>IF(J72='Drop downs'!$G$2,B72&amp;": "&amp;K72&amp;""," ")</f>
        <v xml:space="preserve"> </v>
      </c>
      <c r="T72" s="12" t="str">
        <f>IF(HO10_ALT_4!E72='Drop downs'!$B$6,HO10_ALT_4!B72&amp;": "&amp;HO10_ALT_4!K72&amp;"","")</f>
        <v/>
      </c>
      <c r="U72" t="str">
        <f t="shared" si="0"/>
        <v xml:space="preserve">IIA12:Mitigation: The policy should include a measure to assess the over concentration of HMOs, to mitigate against a negative impact on Harrow's character.
</v>
      </c>
      <c r="V72" t="str">
        <f>IF(N72&gt;0,B72&amp;":"&amp;N72&amp;"
","")</f>
        <v/>
      </c>
    </row>
    <row r="73" spans="1:22" x14ac:dyDescent="0.35">
      <c r="A73" s="317"/>
      <c r="B73" s="308"/>
      <c r="C73" s="83" t="s">
        <v>397</v>
      </c>
      <c r="D73" s="24" t="s">
        <v>250</v>
      </c>
      <c r="E73" s="298"/>
      <c r="F73" s="298"/>
      <c r="G73" s="298"/>
      <c r="H73" s="298"/>
      <c r="I73" s="298"/>
      <c r="J73" s="298"/>
      <c r="K73" s="312"/>
      <c r="L73" s="298"/>
      <c r="M73" s="437"/>
      <c r="N73" s="375"/>
      <c r="R73" s="12"/>
      <c r="S73" s="12"/>
      <c r="T73" s="12"/>
    </row>
    <row r="74" spans="1:22" x14ac:dyDescent="0.35">
      <c r="A74" s="317"/>
      <c r="B74" s="308"/>
      <c r="C74" s="83" t="s">
        <v>398</v>
      </c>
      <c r="D74" s="24" t="s">
        <v>254</v>
      </c>
      <c r="E74" s="298"/>
      <c r="F74" s="298"/>
      <c r="G74" s="298"/>
      <c r="H74" s="298"/>
      <c r="I74" s="298"/>
      <c r="J74" s="298"/>
      <c r="K74" s="312"/>
      <c r="L74" s="298"/>
      <c r="M74" s="437"/>
      <c r="N74" s="375"/>
      <c r="R74" s="12"/>
      <c r="S74" s="12"/>
      <c r="T74" s="12"/>
    </row>
    <row r="75" spans="1:22" x14ac:dyDescent="0.35">
      <c r="A75" s="317"/>
      <c r="B75" s="308"/>
      <c r="C75" s="83" t="s">
        <v>399</v>
      </c>
      <c r="D75" s="24" t="s">
        <v>254</v>
      </c>
      <c r="E75" s="298"/>
      <c r="F75" s="298"/>
      <c r="G75" s="298"/>
      <c r="H75" s="298"/>
      <c r="I75" s="298"/>
      <c r="J75" s="298"/>
      <c r="K75" s="312"/>
      <c r="L75" s="298"/>
      <c r="M75" s="437"/>
      <c r="N75" s="375"/>
      <c r="R75" s="12"/>
      <c r="S75" s="12"/>
      <c r="T75" s="12"/>
    </row>
    <row r="76" spans="1:22" ht="69" customHeight="1" thickBot="1" x14ac:dyDescent="0.4">
      <c r="A76" s="322"/>
      <c r="B76" s="309"/>
      <c r="C76" s="87" t="s">
        <v>400</v>
      </c>
      <c r="D76" s="24" t="s">
        <v>254</v>
      </c>
      <c r="E76" s="270"/>
      <c r="F76" s="270"/>
      <c r="G76" s="270"/>
      <c r="H76" s="270"/>
      <c r="I76" s="270"/>
      <c r="J76" s="270"/>
      <c r="K76" s="430"/>
      <c r="L76" s="299"/>
      <c r="M76" s="438"/>
      <c r="N76" s="376"/>
      <c r="R76" s="12"/>
      <c r="S76" s="12"/>
      <c r="T76" s="12"/>
    </row>
    <row r="77" spans="1:22" x14ac:dyDescent="0.35">
      <c r="A77" s="304" t="s">
        <v>401</v>
      </c>
      <c r="B77" s="307" t="s">
        <v>128</v>
      </c>
      <c r="C77" s="91" t="s">
        <v>402</v>
      </c>
      <c r="D77" s="79" t="s">
        <v>254</v>
      </c>
      <c r="E77" s="310" t="s">
        <v>101</v>
      </c>
      <c r="F77" s="310" t="s">
        <v>101</v>
      </c>
      <c r="G77" s="310" t="s">
        <v>101</v>
      </c>
      <c r="H77" s="310" t="s">
        <v>101</v>
      </c>
      <c r="I77" s="310" t="s">
        <v>101</v>
      </c>
      <c r="J77" s="310" t="s">
        <v>159</v>
      </c>
      <c r="K77" s="427" t="s">
        <v>570</v>
      </c>
      <c r="L77" s="272"/>
      <c r="M77" s="302"/>
      <c r="N77" s="334"/>
      <c r="R77" s="12" t="str">
        <f>IF(OR(J77='Drop downs'!$G$7,J77='Drop downs'!$G$5), B77&amp;": "&amp;K77&amp;CHAR(10),"")</f>
        <v/>
      </c>
      <c r="S77" s="12" t="str">
        <f>IF(J77='Drop downs'!$G$2,B77&amp;": "&amp;K77&amp;""," ")</f>
        <v xml:space="preserve"> </v>
      </c>
      <c r="T77" s="12" t="str">
        <f>IF(HO10_ALT_4!E77='Drop downs'!$B$6,HO10_ALT_4!B77&amp;": "&amp;HO10_ALT_4!K77&amp;"","")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368"/>
      <c r="L78" s="298"/>
      <c r="M78" s="233"/>
      <c r="N78" s="331"/>
      <c r="R78" s="12"/>
      <c r="S78" s="12"/>
      <c r="T78" s="12"/>
    </row>
    <row r="79" spans="1:22" x14ac:dyDescent="0.35">
      <c r="A79" s="305"/>
      <c r="B79" s="308"/>
      <c r="C79" s="83" t="s">
        <v>404</v>
      </c>
      <c r="D79" s="3" t="s">
        <v>254</v>
      </c>
      <c r="E79" s="298"/>
      <c r="F79" s="298"/>
      <c r="G79" s="298"/>
      <c r="H79" s="298"/>
      <c r="I79" s="298"/>
      <c r="J79" s="298"/>
      <c r="K79" s="368"/>
      <c r="L79" s="298"/>
      <c r="M79" s="233"/>
      <c r="N79" s="331"/>
      <c r="R79" s="12"/>
      <c r="S79" s="12"/>
      <c r="T79" s="12"/>
    </row>
    <row r="80" spans="1:22" x14ac:dyDescent="0.35">
      <c r="A80" s="305"/>
      <c r="B80" s="308"/>
      <c r="C80" s="84" t="s">
        <v>405</v>
      </c>
      <c r="D80" s="3" t="s">
        <v>254</v>
      </c>
      <c r="E80" s="298"/>
      <c r="F80" s="298"/>
      <c r="G80" s="298"/>
      <c r="H80" s="298"/>
      <c r="I80" s="298"/>
      <c r="J80" s="298"/>
      <c r="K80" s="368"/>
      <c r="L80" s="298"/>
      <c r="M80" s="233"/>
      <c r="N80" s="331"/>
      <c r="R80" s="12"/>
      <c r="S80" s="12"/>
      <c r="T80" s="12"/>
    </row>
    <row r="81" spans="1:22" ht="29" x14ac:dyDescent="0.35">
      <c r="A81" s="305"/>
      <c r="B81" s="308"/>
      <c r="C81" s="84" t="s">
        <v>406</v>
      </c>
      <c r="D81" s="3" t="s">
        <v>254</v>
      </c>
      <c r="E81" s="298"/>
      <c r="F81" s="298"/>
      <c r="G81" s="298"/>
      <c r="H81" s="298"/>
      <c r="I81" s="298"/>
      <c r="J81" s="298"/>
      <c r="K81" s="368"/>
      <c r="L81" s="298"/>
      <c r="M81" s="233"/>
      <c r="N81" s="331"/>
      <c r="R81" s="12"/>
      <c r="S81" s="12"/>
      <c r="T81" s="12"/>
    </row>
    <row r="82" spans="1:22" ht="29" x14ac:dyDescent="0.35">
      <c r="A82" s="305"/>
      <c r="B82" s="308"/>
      <c r="C82" s="84" t="s">
        <v>407</v>
      </c>
      <c r="D82" s="3" t="s">
        <v>254</v>
      </c>
      <c r="E82" s="298"/>
      <c r="F82" s="298"/>
      <c r="G82" s="298"/>
      <c r="H82" s="298"/>
      <c r="I82" s="298"/>
      <c r="J82" s="298"/>
      <c r="K82" s="368"/>
      <c r="L82" s="298"/>
      <c r="M82" s="233"/>
      <c r="N82" s="331"/>
      <c r="R82" s="12"/>
      <c r="S82" s="12"/>
      <c r="T82" s="12"/>
    </row>
    <row r="83" spans="1:22" ht="15" thickBot="1" x14ac:dyDescent="0.4">
      <c r="A83" s="324"/>
      <c r="B83" s="308"/>
      <c r="C83" s="98" t="s">
        <v>408</v>
      </c>
      <c r="D83" s="80" t="s">
        <v>254</v>
      </c>
      <c r="E83" s="299"/>
      <c r="F83" s="299"/>
      <c r="G83" s="299"/>
      <c r="H83" s="299"/>
      <c r="I83" s="299"/>
      <c r="J83" s="299"/>
      <c r="K83" s="369"/>
      <c r="L83" s="270"/>
      <c r="M83" s="315"/>
      <c r="N83" s="332"/>
      <c r="R83" s="12"/>
      <c r="S83" s="12"/>
      <c r="T83" s="12"/>
    </row>
    <row r="84" spans="1:22" x14ac:dyDescent="0.35">
      <c r="A84" s="323" t="s">
        <v>409</v>
      </c>
      <c r="B84" s="307" t="s">
        <v>129</v>
      </c>
      <c r="C84" s="99" t="s">
        <v>410</v>
      </c>
      <c r="D84" s="79" t="s">
        <v>250</v>
      </c>
      <c r="E84" s="310" t="s">
        <v>418</v>
      </c>
      <c r="F84" s="310" t="s">
        <v>441</v>
      </c>
      <c r="G84" s="344" t="s">
        <v>424</v>
      </c>
      <c r="H84" s="310" t="s">
        <v>421</v>
      </c>
      <c r="I84" s="310" t="s">
        <v>436</v>
      </c>
      <c r="J84" s="310" t="s">
        <v>157</v>
      </c>
      <c r="K84" s="319" t="s">
        <v>1012</v>
      </c>
      <c r="L84" s="310"/>
      <c r="M84" s="314"/>
      <c r="N84" s="330"/>
      <c r="R84" s="12" t="str">
        <f>IF(OR(J84='Drop downs'!$G$7,J84='Drop downs'!$G$5), B84&amp;": "&amp;K84&amp;CHAR(10),"")</f>
        <v/>
      </c>
      <c r="S84" s="12" t="str">
        <f>IF(J84='Drop downs'!$G$2,B84&amp;": "&amp;K84&amp;""," ")</f>
        <v xml:space="preserve"> </v>
      </c>
      <c r="T84" s="12" t="str">
        <f>IF(HO10_ALT_4!E84='Drop downs'!$B$6,HO10_ALT_4!B84&amp;": "&amp;HO10_ALT_4!K84&amp;"","")</f>
        <v/>
      </c>
      <c r="U84" t="str">
        <f t="shared" si="1"/>
        <v/>
      </c>
      <c r="V84" t="str">
        <f>IF(N84&gt;0,B84&amp;":"&amp;N84&amp;"
","")</f>
        <v/>
      </c>
    </row>
    <row r="85" spans="1:22" x14ac:dyDescent="0.35">
      <c r="A85" s="305"/>
      <c r="B85" s="308"/>
      <c r="C85" s="84" t="s">
        <v>411</v>
      </c>
      <c r="D85" s="3" t="s">
        <v>254</v>
      </c>
      <c r="E85" s="298"/>
      <c r="F85" s="298"/>
      <c r="G85" s="271"/>
      <c r="H85" s="298"/>
      <c r="I85" s="298"/>
      <c r="J85" s="298"/>
      <c r="K85" s="236"/>
      <c r="L85" s="298"/>
      <c r="M85" s="233"/>
      <c r="N85" s="331"/>
      <c r="R85" s="12"/>
      <c r="S85" s="12"/>
      <c r="T85" s="12"/>
    </row>
    <row r="86" spans="1:22" x14ac:dyDescent="0.35">
      <c r="A86" s="305"/>
      <c r="B86" s="308"/>
      <c r="C86" s="84" t="s">
        <v>412</v>
      </c>
      <c r="D86" s="3" t="s">
        <v>254</v>
      </c>
      <c r="E86" s="298"/>
      <c r="F86" s="298"/>
      <c r="G86" s="271"/>
      <c r="H86" s="298"/>
      <c r="I86" s="298"/>
      <c r="J86" s="298"/>
      <c r="K86" s="236"/>
      <c r="L86" s="298"/>
      <c r="M86" s="233"/>
      <c r="N86" s="331"/>
      <c r="R86" s="12"/>
      <c r="S86" s="12"/>
      <c r="T86" s="12"/>
    </row>
    <row r="87" spans="1:22" ht="46" customHeight="1" thickBot="1" x14ac:dyDescent="0.4">
      <c r="A87" s="306"/>
      <c r="B87" s="309"/>
      <c r="C87" s="87" t="s">
        <v>413</v>
      </c>
      <c r="D87" s="3" t="s">
        <v>254</v>
      </c>
      <c r="E87" s="299"/>
      <c r="F87" s="299"/>
      <c r="G87" s="345"/>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xml:space="preserve">IIA3:Mitigation: The policy should include a measure to assess the over concentration of HMOs, to mitigate against a negative impact on inclusivity and accessibility.
IIA5:Mitigation: The policy should include a measure to assess the over concentration of HMOs, to mitigate against a negative impact on family housing within the Borough.
IIA12:Mitigation: The policy should include a measure to assess the over concentration of HMOs, to mitigate against a negative impact on Harrow's character.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p/jOiT0rTxNGNA2j6wdcBGtbNsE5nVutrv1Xcdh8uVvPw3nnXx9KYB6M+j3OqnRyafVxkmp2dO9YSZWfeYi3wQ==" saltValue="ApCk/1CtgBB7TrORuGogrQ=="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I84:I87"/>
    <mergeCell ref="J84:J87"/>
    <mergeCell ref="K84:K87"/>
    <mergeCell ref="L84:L87"/>
    <mergeCell ref="M84:M87"/>
    <mergeCell ref="A84:A87"/>
    <mergeCell ref="B84:B87"/>
    <mergeCell ref="E84:E87"/>
    <mergeCell ref="F84:F87"/>
    <mergeCell ref="G84:G87"/>
    <mergeCell ref="H84:H87"/>
    <mergeCell ref="A94:N94"/>
    <mergeCell ref="A95:N95"/>
    <mergeCell ref="N18:N19"/>
    <mergeCell ref="N20:N27"/>
    <mergeCell ref="N28:N35"/>
    <mergeCell ref="N36:N41"/>
    <mergeCell ref="N42:N46"/>
    <mergeCell ref="N47:N48"/>
    <mergeCell ref="N49:N53"/>
    <mergeCell ref="N54:N56"/>
    <mergeCell ref="N57:N64"/>
    <mergeCell ref="A96:N96"/>
    <mergeCell ref="H77:H83"/>
    <mergeCell ref="I77:I83"/>
    <mergeCell ref="J77:J83"/>
    <mergeCell ref="K77:K83"/>
    <mergeCell ref="L77:L83"/>
    <mergeCell ref="M77:M83"/>
    <mergeCell ref="I72:I76"/>
    <mergeCell ref="J72:J76"/>
    <mergeCell ref="K72:K76"/>
    <mergeCell ref="L72:L76"/>
    <mergeCell ref="M72:M76"/>
    <mergeCell ref="H72:H76"/>
    <mergeCell ref="A77:A83"/>
    <mergeCell ref="B77:B83"/>
    <mergeCell ref="E77:E83"/>
    <mergeCell ref="F77:F83"/>
    <mergeCell ref="G77:G83"/>
    <mergeCell ref="A72:A76"/>
    <mergeCell ref="B72:B76"/>
    <mergeCell ref="E72:E76"/>
    <mergeCell ref="F72:F76"/>
    <mergeCell ref="G72:G76"/>
    <mergeCell ref="H65:H71"/>
    <mergeCell ref="I65:I71"/>
    <mergeCell ref="J65:J71"/>
    <mergeCell ref="K65:K71"/>
    <mergeCell ref="L65:L71"/>
    <mergeCell ref="M65:M71"/>
    <mergeCell ref="I57:I64"/>
    <mergeCell ref="J57:J64"/>
    <mergeCell ref="K57:K64"/>
    <mergeCell ref="L57:L64"/>
    <mergeCell ref="M57:M64"/>
    <mergeCell ref="H57:H64"/>
    <mergeCell ref="A65:A71"/>
    <mergeCell ref="B65:B71"/>
    <mergeCell ref="E65:E71"/>
    <mergeCell ref="F65:F71"/>
    <mergeCell ref="G65:G71"/>
    <mergeCell ref="A57:A64"/>
    <mergeCell ref="B57:B64"/>
    <mergeCell ref="E57:E64"/>
    <mergeCell ref="F57:F64"/>
    <mergeCell ref="G57:G64"/>
    <mergeCell ref="H54:H56"/>
    <mergeCell ref="I54:I56"/>
    <mergeCell ref="J54:J56"/>
    <mergeCell ref="K54:K56"/>
    <mergeCell ref="L54:L56"/>
    <mergeCell ref="M54:M56"/>
    <mergeCell ref="I49:I53"/>
    <mergeCell ref="J49:J53"/>
    <mergeCell ref="K49:K53"/>
    <mergeCell ref="L49:L53"/>
    <mergeCell ref="M49:M53"/>
    <mergeCell ref="H49:H53"/>
    <mergeCell ref="A54:A56"/>
    <mergeCell ref="B54:B56"/>
    <mergeCell ref="E54:E56"/>
    <mergeCell ref="F54:F56"/>
    <mergeCell ref="G54:G56"/>
    <mergeCell ref="A49:A53"/>
    <mergeCell ref="B49:B53"/>
    <mergeCell ref="E49:E53"/>
    <mergeCell ref="F49:F53"/>
    <mergeCell ref="G49:G53"/>
    <mergeCell ref="H47:H48"/>
    <mergeCell ref="I47:I48"/>
    <mergeCell ref="J47:J48"/>
    <mergeCell ref="K47:K48"/>
    <mergeCell ref="L47:L48"/>
    <mergeCell ref="M47:M48"/>
    <mergeCell ref="I42:I46"/>
    <mergeCell ref="J42:J46"/>
    <mergeCell ref="K42:K46"/>
    <mergeCell ref="L42:L46"/>
    <mergeCell ref="M42:M46"/>
    <mergeCell ref="H42:H46"/>
    <mergeCell ref="A47:A48"/>
    <mergeCell ref="B47:B48"/>
    <mergeCell ref="E47:E48"/>
    <mergeCell ref="F47:F48"/>
    <mergeCell ref="G47:G48"/>
    <mergeCell ref="A42:A46"/>
    <mergeCell ref="B42:B46"/>
    <mergeCell ref="E42:E46"/>
    <mergeCell ref="F42:F46"/>
    <mergeCell ref="G42:G46"/>
    <mergeCell ref="H36:H41"/>
    <mergeCell ref="I36:I41"/>
    <mergeCell ref="J36:J41"/>
    <mergeCell ref="K36:K41"/>
    <mergeCell ref="L36:L41"/>
    <mergeCell ref="M36:M41"/>
    <mergeCell ref="I28:I35"/>
    <mergeCell ref="J28:J35"/>
    <mergeCell ref="K28:K35"/>
    <mergeCell ref="L28:L35"/>
    <mergeCell ref="M28:M35"/>
    <mergeCell ref="H28:H35"/>
    <mergeCell ref="A36:A41"/>
    <mergeCell ref="B36:B41"/>
    <mergeCell ref="E36:E41"/>
    <mergeCell ref="F36:F41"/>
    <mergeCell ref="G36:G41"/>
    <mergeCell ref="A28:A35"/>
    <mergeCell ref="B28:B35"/>
    <mergeCell ref="E28:E35"/>
    <mergeCell ref="F28:F35"/>
    <mergeCell ref="G28:G35"/>
    <mergeCell ref="H20:H27"/>
    <mergeCell ref="I20:I27"/>
    <mergeCell ref="J20:J27"/>
    <mergeCell ref="K20:K27"/>
    <mergeCell ref="L20:L27"/>
    <mergeCell ref="M20:M27"/>
    <mergeCell ref="I18:I19"/>
    <mergeCell ref="J18:J19"/>
    <mergeCell ref="K18:K19"/>
    <mergeCell ref="L18:L19"/>
    <mergeCell ref="M18:M19"/>
    <mergeCell ref="H18:H19"/>
    <mergeCell ref="A20:A27"/>
    <mergeCell ref="B20:B27"/>
    <mergeCell ref="E20:E27"/>
    <mergeCell ref="F20:F27"/>
    <mergeCell ref="G20:G27"/>
    <mergeCell ref="A18:A19"/>
    <mergeCell ref="B18:B19"/>
    <mergeCell ref="E18:E19"/>
    <mergeCell ref="F18:F19"/>
    <mergeCell ref="G18:G19"/>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8:D87">
    <cfRule type="expression" dxfId="2123" priority="1">
      <formula>$D8="No"</formula>
    </cfRule>
  </conditionalFormatting>
  <conditionalFormatting sqref="J8">
    <cfRule type="cellIs" dxfId="2122" priority="70" operator="equal">
      <formula>"Uncertain"</formula>
    </cfRule>
    <cfRule type="cellIs" dxfId="2121" priority="69" operator="equal">
      <formula>"Minor Negative"</formula>
    </cfRule>
    <cfRule type="cellIs" dxfId="2120" priority="68" operator="equal">
      <formula>"Significant Negative"</formula>
    </cfRule>
    <cfRule type="cellIs" dxfId="2119" priority="71" operator="equal">
      <formula>"Neutral"</formula>
    </cfRule>
    <cfRule type="cellIs" dxfId="2118" priority="72" operator="equal">
      <formula>"Minor Positive"</formula>
    </cfRule>
    <cfRule type="cellIs" dxfId="2117" priority="73" operator="equal">
      <formula>"Significant Positive"</formula>
    </cfRule>
  </conditionalFormatting>
  <conditionalFormatting sqref="J18">
    <cfRule type="cellIs" dxfId="2116" priority="66" operator="equal">
      <formula>"Significant Positive"</formula>
    </cfRule>
    <cfRule type="cellIs" dxfId="2115" priority="65" operator="equal">
      <formula>"Minor Positive"</formula>
    </cfRule>
    <cfRule type="cellIs" dxfId="2114" priority="61" operator="equal">
      <formula>"Significant Negative"</formula>
    </cfRule>
    <cfRule type="cellIs" dxfId="2113" priority="63" operator="equal">
      <formula>"Uncertain"</formula>
    </cfRule>
    <cfRule type="cellIs" dxfId="2112" priority="62" operator="equal">
      <formula>"Minor Negative"</formula>
    </cfRule>
    <cfRule type="cellIs" dxfId="2111" priority="64" operator="equal">
      <formula>"Neutral"</formula>
    </cfRule>
  </conditionalFormatting>
  <conditionalFormatting sqref="J20">
    <cfRule type="cellIs" dxfId="2110" priority="59" operator="equal">
      <formula>"Minor Positive"</formula>
    </cfRule>
    <cfRule type="cellIs" dxfId="2109" priority="58" operator="equal">
      <formula>"Neutral"</formula>
    </cfRule>
    <cfRule type="cellIs" dxfId="2108" priority="57" operator="equal">
      <formula>"Uncertain"</formula>
    </cfRule>
    <cfRule type="cellIs" dxfId="2107" priority="56" operator="equal">
      <formula>"Minor Negative"</formula>
    </cfRule>
    <cfRule type="cellIs" dxfId="2106" priority="55" operator="equal">
      <formula>"Significant Negative"</formula>
    </cfRule>
    <cfRule type="cellIs" dxfId="2105" priority="60" operator="equal">
      <formula>"Significant Positive"</formula>
    </cfRule>
  </conditionalFormatting>
  <conditionalFormatting sqref="J28">
    <cfRule type="cellIs" dxfId="2104" priority="3" operator="equal">
      <formula>"Significant Negative"</formula>
    </cfRule>
    <cfRule type="cellIs" dxfId="2103" priority="4" operator="equal">
      <formula>"Minor Negative"</formula>
    </cfRule>
    <cfRule type="cellIs" dxfId="2102" priority="5" operator="equal">
      <formula>"Uncertain"</formula>
    </cfRule>
    <cfRule type="cellIs" dxfId="2101" priority="6" operator="equal">
      <formula>"Neutral"</formula>
    </cfRule>
    <cfRule type="cellIs" dxfId="2100" priority="7" operator="equal">
      <formula>"Minor Positive"</formula>
    </cfRule>
    <cfRule type="cellIs" dxfId="2099" priority="8" operator="equal">
      <formula>"Significant Positive"</formula>
    </cfRule>
  </conditionalFormatting>
  <conditionalFormatting sqref="J36">
    <cfRule type="cellIs" dxfId="2098" priority="50" operator="equal">
      <formula>"Uncertain"</formula>
    </cfRule>
    <cfRule type="cellIs" dxfId="2097" priority="48" operator="equal">
      <formula>"Significant Negative"</formula>
    </cfRule>
    <cfRule type="cellIs" dxfId="2096" priority="49" operator="equal">
      <formula>"Minor Negative"</formula>
    </cfRule>
    <cfRule type="cellIs" dxfId="2095" priority="53" operator="equal">
      <formula>"Significant Positive"</formula>
    </cfRule>
    <cfRule type="cellIs" dxfId="2094" priority="52" operator="equal">
      <formula>"Minor Positive"</formula>
    </cfRule>
    <cfRule type="cellIs" dxfId="2093" priority="51" operator="equal">
      <formula>"Neutral"</formula>
    </cfRule>
  </conditionalFormatting>
  <conditionalFormatting sqref="J42">
    <cfRule type="cellIs" dxfId="2092" priority="45" operator="equal">
      <formula>"Neutral"</formula>
    </cfRule>
    <cfRule type="cellIs" dxfId="2091" priority="46" operator="equal">
      <formula>"Minor Positive"</formula>
    </cfRule>
    <cfRule type="cellIs" dxfId="2090" priority="47" operator="equal">
      <formula>"Significant Positive"</formula>
    </cfRule>
    <cfRule type="cellIs" dxfId="2089" priority="42" operator="equal">
      <formula>"Significant Negative"</formula>
    </cfRule>
    <cfRule type="cellIs" dxfId="2088" priority="43" operator="equal">
      <formula>"Minor Negative"</formula>
    </cfRule>
    <cfRule type="cellIs" dxfId="2087" priority="44" operator="equal">
      <formula>"Uncertain"</formula>
    </cfRule>
  </conditionalFormatting>
  <conditionalFormatting sqref="J47">
    <cfRule type="cellIs" dxfId="2086" priority="20" operator="equal">
      <formula>"Minor Positive"</formula>
    </cfRule>
    <cfRule type="cellIs" dxfId="2085" priority="21" operator="equal">
      <formula>"Significant Positive"</formula>
    </cfRule>
    <cfRule type="cellIs" dxfId="2084" priority="18" operator="equal">
      <formula>"Uncertain"</formula>
    </cfRule>
    <cfRule type="cellIs" dxfId="2083" priority="16" operator="equal">
      <formula>"Significant Negative"</formula>
    </cfRule>
    <cfRule type="cellIs" dxfId="2082" priority="17" operator="equal">
      <formula>"Minor Negative"</formula>
    </cfRule>
    <cfRule type="cellIs" dxfId="2081" priority="19" operator="equal">
      <formula>"Neutral"</formula>
    </cfRule>
  </conditionalFormatting>
  <conditionalFormatting sqref="J49">
    <cfRule type="cellIs" dxfId="2080" priority="27" operator="equal">
      <formula>"Significant Positive"</formula>
    </cfRule>
    <cfRule type="cellIs" dxfId="2079" priority="26" operator="equal">
      <formula>"Minor Positive"</formula>
    </cfRule>
    <cfRule type="cellIs" dxfId="2078" priority="25" operator="equal">
      <formula>"Neutral"</formula>
    </cfRule>
    <cfRule type="cellIs" dxfId="2077" priority="24" operator="equal">
      <formula>"Uncertain"</formula>
    </cfRule>
    <cfRule type="cellIs" dxfId="2076" priority="23" operator="equal">
      <formula>"Minor Negative"</formula>
    </cfRule>
    <cfRule type="cellIs" dxfId="2075" priority="22" operator="equal">
      <formula>"Significant Negative"</formula>
    </cfRule>
  </conditionalFormatting>
  <conditionalFormatting sqref="J54">
    <cfRule type="cellIs" dxfId="2074" priority="36" operator="equal">
      <formula>"Minor Negative"</formula>
    </cfRule>
    <cfRule type="cellIs" dxfId="2073" priority="35" operator="equal">
      <formula>"Significant Negative"</formula>
    </cfRule>
    <cfRule type="cellIs" dxfId="2072" priority="40" operator="equal">
      <formula>"Significant Positive"</formula>
    </cfRule>
    <cfRule type="cellIs" dxfId="2071" priority="39" operator="equal">
      <formula>"Minor Positive"</formula>
    </cfRule>
    <cfRule type="cellIs" dxfId="2070" priority="38" operator="equal">
      <formula>"Neutral"</formula>
    </cfRule>
    <cfRule type="cellIs" dxfId="2069" priority="37" operator="equal">
      <formula>"Uncertain"</formula>
    </cfRule>
  </conditionalFormatting>
  <conditionalFormatting sqref="J57">
    <cfRule type="cellIs" dxfId="2068" priority="34" operator="equal">
      <formula>"Significant Positive"</formula>
    </cfRule>
    <cfRule type="cellIs" dxfId="2067" priority="33" operator="equal">
      <formula>"Minor Positive"</formula>
    </cfRule>
    <cfRule type="cellIs" dxfId="2066" priority="32" operator="equal">
      <formula>"Neutral"</formula>
    </cfRule>
    <cfRule type="cellIs" dxfId="2065" priority="31" operator="equal">
      <formula>"Uncertain"</formula>
    </cfRule>
    <cfRule type="cellIs" dxfId="2064" priority="30" operator="equal">
      <formula>"Minor Negative"</formula>
    </cfRule>
    <cfRule type="cellIs" dxfId="2063" priority="29" operator="equal">
      <formula>"Significant Negative"</formula>
    </cfRule>
  </conditionalFormatting>
  <conditionalFormatting sqref="J65">
    <cfRule type="cellIs" dxfId="2062" priority="74" operator="equal">
      <formula>"Significant Negative"</formula>
    </cfRule>
    <cfRule type="cellIs" dxfId="2061" priority="75" operator="equal">
      <formula>"Minor Negative"</formula>
    </cfRule>
    <cfRule type="cellIs" dxfId="2060" priority="76" operator="equal">
      <formula>"Uncertain"</formula>
    </cfRule>
    <cfRule type="cellIs" dxfId="2059" priority="77" operator="equal">
      <formula>"Neutral"</formula>
    </cfRule>
    <cfRule type="cellIs" dxfId="2058" priority="78" operator="equal">
      <formula>"Minor Positive"</formula>
    </cfRule>
    <cfRule type="cellIs" dxfId="2057" priority="79" operator="equal">
      <formula>"Significant Positive"</formula>
    </cfRule>
  </conditionalFormatting>
  <conditionalFormatting sqref="J72 J84">
    <cfRule type="cellIs" dxfId="2056" priority="92" operator="equal">
      <formula>"Significant Positive"</formula>
    </cfRule>
    <cfRule type="cellIs" dxfId="2055" priority="87" operator="equal">
      <formula>"Significant Negative"</formula>
    </cfRule>
    <cfRule type="cellIs" dxfId="2054" priority="88" operator="equal">
      <formula>"Minor Negative"</formula>
    </cfRule>
    <cfRule type="cellIs" dxfId="2053" priority="89" operator="equal">
      <formula>"Uncertain"</formula>
    </cfRule>
    <cfRule type="cellIs" dxfId="2052" priority="90" operator="equal">
      <formula>"Neutral"</formula>
    </cfRule>
    <cfRule type="cellIs" dxfId="2051" priority="91" operator="equal">
      <formula>"Minor Positive"</formula>
    </cfRule>
  </conditionalFormatting>
  <conditionalFormatting sqref="J77">
    <cfRule type="cellIs" dxfId="2050" priority="80" operator="equal">
      <formula>"Significant Negative"</formula>
    </cfRule>
    <cfRule type="cellIs" dxfId="2049" priority="81" operator="equal">
      <formula>"Minor Negative"</formula>
    </cfRule>
    <cfRule type="cellIs" dxfId="2048" priority="83" operator="equal">
      <formula>"Neutral"</formula>
    </cfRule>
    <cfRule type="cellIs" dxfId="2047" priority="84" operator="equal">
      <formula>"Minor Positive"</formula>
    </cfRule>
    <cfRule type="cellIs" dxfId="2046" priority="85" operator="equal">
      <formula>"Significant Positive"</formula>
    </cfRule>
    <cfRule type="cellIs" dxfId="2045" priority="82" operator="equal">
      <formula>"Uncertain"</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43D13217-D5D3-46D5-B7CB-A1EBDE48C809}">
          <x14:formula1>
            <xm:f>'Drop downs'!$G$2:$G$7</xm:f>
          </x14:formula1>
          <xm:sqref>J77 J65 J8 J47 J18 J72 J84 J36 J42 J20 J49 J57 J54 J28</xm:sqref>
        </x14:dataValidation>
        <x14:dataValidation type="list" allowBlank="1" showInputMessage="1" showErrorMessage="1" xr:uid="{30238E96-9228-47F8-B2F3-62D3B50C227F}">
          <x14:formula1>
            <xm:f>'Drop downs'!$F$2:$F$6</xm:f>
          </x14:formula1>
          <xm:sqref>I77 I65 I8 I47 I18 I28 I84 I36 I42 I72 I49 I57 I54 I20</xm:sqref>
        </x14:dataValidation>
        <x14:dataValidation type="list" allowBlank="1" showInputMessage="1" showErrorMessage="1" xr:uid="{FB26F7E8-5533-45C9-B2EC-61BE7DECA010}">
          <x14:formula1>
            <xm:f>'Drop downs'!$E$2:$E$6</xm:f>
          </x14:formula1>
          <xm:sqref>H77 H65 H8 H47 H18 H28 H84 H36 H42 H72 H49 H57 H54 H20</xm:sqref>
        </x14:dataValidation>
        <x14:dataValidation type="list" allowBlank="1" showInputMessage="1" showErrorMessage="1" xr:uid="{6D3E961D-C09A-4F54-815C-DD01E9F7EA44}">
          <x14:formula1>
            <xm:f>'Drop downs'!$D$2:$D$7</xm:f>
          </x14:formula1>
          <xm:sqref>G77 G65 G8 G47 G18 G28 G84 G36 G42 G72 G49 G57 G54 G20</xm:sqref>
        </x14:dataValidation>
        <x14:dataValidation type="list" allowBlank="1" showInputMessage="1" showErrorMessage="1" xr:uid="{C3ABA080-42E4-4BA1-841A-799E7449025F}">
          <x14:formula1>
            <xm:f>'Drop downs'!$C$2:$C$5</xm:f>
          </x14:formula1>
          <xm:sqref>F77 F65 F8 F47 F18 F28 F84 F36 F42 F72 F49 F57 F54 F20</xm:sqref>
        </x14:dataValidation>
        <x14:dataValidation type="list" allowBlank="1" showInputMessage="1" showErrorMessage="1" xr:uid="{D6CE5285-7234-424B-B239-B9322A58DE06}">
          <x14:formula1>
            <xm:f>'Drop downs'!$B$2:$B$4</xm:f>
          </x14:formula1>
          <xm:sqref>E77 E65 E8 E47 E18 E28 E84 E36 E42 E72 E49 E57 E54 E20</xm:sqref>
        </x14:dataValidation>
        <x14:dataValidation type="list" allowBlank="1" showInputMessage="1" showErrorMessage="1" xr:uid="{10DC5D11-8B49-47B4-8EF0-5B6E09BC4019}">
          <x14:formula1>
            <xm:f>'Drop downs'!$J$2:$J$3</xm:f>
          </x14:formula1>
          <xm:sqref>L8 L18 L20 L28 L36 L42 L84 L54 L57 L65 L72 L77 L47 L49</xm:sqref>
        </x14:dataValidation>
        <x14:dataValidation type="list" allowBlank="1" showInputMessage="1" showErrorMessage="1" xr:uid="{909509B8-D482-4CE9-979B-EE6FB77CDF18}">
          <x14:formula1>
            <xm:f>'Drop downs'!$A$2:$A$3</xm:f>
          </x14:formula1>
          <xm:sqref>D8:D87</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32290-1C86-451D-8B53-C109497B950F}">
  <sheetPr codeName="Sheet113">
    <tabColor theme="4" tint="0.79998168889431442"/>
  </sheetPr>
  <dimension ref="A1:V98"/>
  <sheetViews>
    <sheetView zoomScale="40" zoomScaleNormal="4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1028</v>
      </c>
      <c r="D1" s="263"/>
      <c r="E1" s="263"/>
      <c r="F1" s="264"/>
      <c r="G1" s="16"/>
      <c r="I1" s="7"/>
      <c r="J1" s="7"/>
      <c r="K1" s="7"/>
    </row>
    <row r="2" spans="1:22" x14ac:dyDescent="0.35">
      <c r="A2" s="74" t="s">
        <v>29</v>
      </c>
      <c r="B2" s="9"/>
      <c r="C2" s="263" t="s">
        <v>940</v>
      </c>
      <c r="D2" s="263"/>
      <c r="E2" s="263"/>
      <c r="F2" s="264"/>
      <c r="I2" s="8"/>
      <c r="J2" s="8"/>
      <c r="K2" s="8"/>
    </row>
    <row r="3" spans="1:22" ht="28" customHeight="1" x14ac:dyDescent="0.35">
      <c r="A3" s="75" t="s">
        <v>30</v>
      </c>
      <c r="B3" s="4"/>
      <c r="C3" s="263" t="s">
        <v>1029</v>
      </c>
      <c r="D3" s="263"/>
      <c r="E3" s="263"/>
      <c r="F3" s="264"/>
      <c r="I3" s="8"/>
      <c r="J3" s="8"/>
      <c r="K3" s="8"/>
    </row>
    <row r="4" spans="1:22" ht="17.25" customHeight="1" x14ac:dyDescent="0.35">
      <c r="A4" s="75" t="s">
        <v>31</v>
      </c>
      <c r="B4" s="17"/>
      <c r="C4" s="229" t="s">
        <v>1030</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428" t="s">
        <v>101</v>
      </c>
      <c r="J8" s="310" t="s">
        <v>159</v>
      </c>
      <c r="K8" s="319" t="s">
        <v>435</v>
      </c>
      <c r="L8" s="310"/>
      <c r="M8" s="314"/>
      <c r="N8" s="330"/>
      <c r="R8" s="12" t="str">
        <f>IF(OR(J8='Drop downs'!$G$7,J8='Drop downs'!$G$5), B8&amp;": "&amp;K8&amp;CHAR(10),"")</f>
        <v/>
      </c>
      <c r="S8" s="12" t="str">
        <f>IF(J8='Drop downs'!$G$2,B8&amp;": "&amp;K8&amp;""," ")</f>
        <v xml:space="preserve"> </v>
      </c>
      <c r="T8" s="12" t="str">
        <f>IF(HO11_Self_and_Custom_Build!E8='Drop downs'!$B$6,HO11_Self_and_Custom_Build!B8&amp;": "&amp;HO11_Self_and_Custom_Build!K8&amp;"","")</f>
        <v/>
      </c>
      <c r="U8" t="str">
        <f>IF(M8&gt;0,B8&amp;":"&amp;M8&amp;"
","")</f>
        <v/>
      </c>
      <c r="V8" t="str">
        <f>IF(N8&gt;0,B8&amp;":"&amp;N8&amp;"
","")</f>
        <v/>
      </c>
    </row>
    <row r="9" spans="1:22" x14ac:dyDescent="0.35">
      <c r="A9" s="317"/>
      <c r="B9" s="328"/>
      <c r="C9" s="24" t="s">
        <v>322</v>
      </c>
      <c r="D9" s="24" t="s">
        <v>254</v>
      </c>
      <c r="E9" s="326"/>
      <c r="F9" s="326"/>
      <c r="G9" s="326"/>
      <c r="H9" s="326"/>
      <c r="I9" s="259"/>
      <c r="J9" s="298"/>
      <c r="K9" s="236"/>
      <c r="L9" s="298"/>
      <c r="M9" s="233"/>
      <c r="N9" s="331"/>
      <c r="R9" s="12"/>
      <c r="S9" s="12"/>
      <c r="T9" s="12"/>
    </row>
    <row r="10" spans="1:22" x14ac:dyDescent="0.35">
      <c r="A10" s="317"/>
      <c r="B10" s="328"/>
      <c r="C10" s="24" t="s">
        <v>323</v>
      </c>
      <c r="D10" s="24" t="s">
        <v>254</v>
      </c>
      <c r="E10" s="326"/>
      <c r="F10" s="326"/>
      <c r="G10" s="326"/>
      <c r="H10" s="326"/>
      <c r="I10" s="259"/>
      <c r="J10" s="298"/>
      <c r="K10" s="236"/>
      <c r="L10" s="298"/>
      <c r="M10" s="233"/>
      <c r="N10" s="331"/>
      <c r="R10" s="12"/>
      <c r="S10" s="12"/>
      <c r="T10" s="12"/>
    </row>
    <row r="11" spans="1:22" x14ac:dyDescent="0.35">
      <c r="A11" s="317"/>
      <c r="B11" s="328"/>
      <c r="C11" s="24" t="s">
        <v>324</v>
      </c>
      <c r="D11" s="24" t="s">
        <v>254</v>
      </c>
      <c r="E11" s="326"/>
      <c r="F11" s="326"/>
      <c r="G11" s="326"/>
      <c r="H11" s="326"/>
      <c r="I11" s="259"/>
      <c r="J11" s="298"/>
      <c r="K11" s="236"/>
      <c r="L11" s="298"/>
      <c r="M11" s="233"/>
      <c r="N11" s="331"/>
      <c r="R11" s="12"/>
      <c r="S11" s="12"/>
      <c r="T11" s="12"/>
    </row>
    <row r="12" spans="1:22" ht="29" x14ac:dyDescent="0.35">
      <c r="A12" s="317"/>
      <c r="B12" s="328"/>
      <c r="C12" s="24" t="s">
        <v>325</v>
      </c>
      <c r="D12" s="24" t="s">
        <v>254</v>
      </c>
      <c r="E12" s="326"/>
      <c r="F12" s="326"/>
      <c r="G12" s="326"/>
      <c r="H12" s="326"/>
      <c r="I12" s="259"/>
      <c r="J12" s="298"/>
      <c r="K12" s="236"/>
      <c r="L12" s="298"/>
      <c r="M12" s="233"/>
      <c r="N12" s="331"/>
      <c r="R12" s="12"/>
      <c r="S12" s="12"/>
      <c r="T12" s="12"/>
    </row>
    <row r="13" spans="1:22" x14ac:dyDescent="0.35">
      <c r="A13" s="317"/>
      <c r="B13" s="328"/>
      <c r="C13" s="24" t="s">
        <v>326</v>
      </c>
      <c r="D13" s="24" t="s">
        <v>254</v>
      </c>
      <c r="E13" s="326"/>
      <c r="F13" s="326"/>
      <c r="G13" s="326"/>
      <c r="H13" s="326"/>
      <c r="I13" s="259"/>
      <c r="J13" s="298"/>
      <c r="K13" s="236"/>
      <c r="L13" s="298"/>
      <c r="M13" s="233"/>
      <c r="N13" s="331"/>
      <c r="R13" s="12"/>
      <c r="S13" s="12"/>
      <c r="T13" s="12"/>
    </row>
    <row r="14" spans="1:22" ht="29" x14ac:dyDescent="0.35">
      <c r="A14" s="317"/>
      <c r="B14" s="328"/>
      <c r="C14" s="24" t="s">
        <v>327</v>
      </c>
      <c r="D14" s="24" t="s">
        <v>254</v>
      </c>
      <c r="E14" s="326"/>
      <c r="F14" s="326"/>
      <c r="G14" s="326"/>
      <c r="H14" s="326"/>
      <c r="I14" s="259"/>
      <c r="J14" s="298"/>
      <c r="K14" s="236"/>
      <c r="L14" s="298"/>
      <c r="M14" s="233"/>
      <c r="N14" s="331"/>
      <c r="R14" s="12"/>
      <c r="S14" s="12"/>
      <c r="T14" s="12"/>
    </row>
    <row r="15" spans="1:22" x14ac:dyDescent="0.35">
      <c r="A15" s="317"/>
      <c r="B15" s="328"/>
      <c r="C15" s="24" t="s">
        <v>328</v>
      </c>
      <c r="D15" s="24" t="s">
        <v>254</v>
      </c>
      <c r="E15" s="326"/>
      <c r="F15" s="326"/>
      <c r="G15" s="326"/>
      <c r="H15" s="326"/>
      <c r="I15" s="259"/>
      <c r="J15" s="298"/>
      <c r="K15" s="236"/>
      <c r="L15" s="298"/>
      <c r="M15" s="233"/>
      <c r="N15" s="331"/>
      <c r="R15" s="12"/>
      <c r="S15" s="12"/>
      <c r="T15" s="12"/>
    </row>
    <row r="16" spans="1:22" ht="29" x14ac:dyDescent="0.35">
      <c r="A16" s="317"/>
      <c r="B16" s="328"/>
      <c r="C16" s="24" t="s">
        <v>329</v>
      </c>
      <c r="D16" s="24" t="s">
        <v>254</v>
      </c>
      <c r="E16" s="326"/>
      <c r="F16" s="326"/>
      <c r="G16" s="326"/>
      <c r="H16" s="326"/>
      <c r="I16" s="259"/>
      <c r="J16" s="298"/>
      <c r="K16" s="236"/>
      <c r="L16" s="298"/>
      <c r="M16" s="233"/>
      <c r="N16" s="331"/>
      <c r="R16" s="12"/>
      <c r="S16" s="12"/>
      <c r="T16" s="12"/>
    </row>
    <row r="17" spans="1:22" ht="15" thickBot="1" x14ac:dyDescent="0.4">
      <c r="A17" s="318"/>
      <c r="B17" s="267"/>
      <c r="C17" s="19" t="s">
        <v>330</v>
      </c>
      <c r="D17" s="24" t="s">
        <v>254</v>
      </c>
      <c r="E17" s="258"/>
      <c r="F17" s="258"/>
      <c r="G17" s="258"/>
      <c r="H17" s="258"/>
      <c r="I17" s="429"/>
      <c r="J17" s="270"/>
      <c r="K17" s="320"/>
      <c r="L17" s="270"/>
      <c r="M17" s="315"/>
      <c r="N17" s="332"/>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435</v>
      </c>
      <c r="L18" s="310"/>
      <c r="M18" s="314"/>
      <c r="N18" s="330"/>
      <c r="R18" s="12" t="str">
        <f>IF(OR(J18='Drop downs'!$G$7,J18='Drop downs'!$G$5), B18&amp;": "&amp;K18&amp;CHAR(10),"")</f>
        <v/>
      </c>
      <c r="S18" s="12" t="str">
        <f>IF(J18='Drop downs'!$G$2,B18&amp;": "&amp;K18&amp;""," ")</f>
        <v xml:space="preserve"> </v>
      </c>
      <c r="T18" s="12" t="str">
        <f>IF(HO11_Self_and_Custom_Build!E18='Drop downs'!$B$6,HO11_Self_and_Custom_Build!B18&amp;": "&amp;HO11_Self_and_Custom_Build!K18&amp;"","")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254</v>
      </c>
      <c r="E20" s="310" t="s">
        <v>432</v>
      </c>
      <c r="F20" s="310" t="s">
        <v>441</v>
      </c>
      <c r="G20" s="310" t="s">
        <v>424</v>
      </c>
      <c r="H20" s="310" t="s">
        <v>421</v>
      </c>
      <c r="I20" s="310" t="s">
        <v>422</v>
      </c>
      <c r="J20" s="310" t="s">
        <v>157</v>
      </c>
      <c r="K20" s="319" t="s">
        <v>1031</v>
      </c>
      <c r="L20" s="310"/>
      <c r="M20" s="314"/>
      <c r="N20" s="330"/>
      <c r="R20" s="12" t="str">
        <f>IF(OR(J20='Drop downs'!$G$7,J20='Drop downs'!$G$5), B20&amp;": "&amp;K20&amp;CHAR(10),"")</f>
        <v/>
      </c>
      <c r="S20" s="12" t="str">
        <f>IF(J20='Drop downs'!$G$2,B20&amp;": "&amp;K20&amp;""," ")</f>
        <v xml:space="preserve"> </v>
      </c>
      <c r="T20" s="12" t="str">
        <f>IF(HO11_Self_and_Custom_Build!E20='Drop downs'!$B$6,HO11_Self_and_Custom_Build!B20&amp;": "&amp;HO11_Self_and_Custom_Build!K20&amp;"","")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254</v>
      </c>
      <c r="E26" s="298"/>
      <c r="F26" s="298"/>
      <c r="G26" s="298"/>
      <c r="H26" s="298"/>
      <c r="I26" s="298"/>
      <c r="J26" s="298"/>
      <c r="K26" s="236"/>
      <c r="L26" s="298"/>
      <c r="M26" s="233"/>
      <c r="N26" s="331"/>
      <c r="R26" s="12"/>
      <c r="S26" s="12"/>
      <c r="T26" s="12"/>
    </row>
    <row r="27" spans="1:22" ht="29.5" thickBot="1" x14ac:dyDescent="0.4">
      <c r="A27" s="318"/>
      <c r="B27" s="309"/>
      <c r="C27" s="15" t="s">
        <v>342</v>
      </c>
      <c r="D27" s="19" t="s">
        <v>250</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254</v>
      </c>
      <c r="E28" s="310" t="s">
        <v>101</v>
      </c>
      <c r="F28" s="310" t="s">
        <v>101</v>
      </c>
      <c r="G28" s="310" t="s">
        <v>101</v>
      </c>
      <c r="H28" s="310" t="s">
        <v>101</v>
      </c>
      <c r="I28" s="310" t="s">
        <v>101</v>
      </c>
      <c r="J28" s="310" t="s">
        <v>159</v>
      </c>
      <c r="K28" s="319" t="s">
        <v>435</v>
      </c>
      <c r="L28" s="310"/>
      <c r="M28" s="314"/>
      <c r="N28" s="330"/>
      <c r="R28" s="12" t="str">
        <f>IF(OR(J28='Drop downs'!$G$7,J28='Drop downs'!$G$5), B28&amp;": "&amp;K28&amp;CHAR(10),"")</f>
        <v/>
      </c>
      <c r="S28" s="12" t="str">
        <f>IF(J28='Drop downs'!$G$2,B28&amp;": "&amp;K28&amp;""," ")</f>
        <v xml:space="preserve"> </v>
      </c>
      <c r="T28" s="12" t="str">
        <f>IF(HO11_Self_and_Custom_Build!E28='Drop downs'!$B$6,HO11_Self_and_Custom_Build!B28&amp;": "&amp;HO11_Self_and_Custom_Build!K28&amp;"","")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18"/>
      <c r="B35" s="308"/>
      <c r="C35" s="100" t="s">
        <v>351</v>
      </c>
      <c r="D35" s="3" t="s">
        <v>254</v>
      </c>
      <c r="E35" s="299"/>
      <c r="F35" s="299"/>
      <c r="G35" s="299"/>
      <c r="H35" s="299"/>
      <c r="I35" s="299"/>
      <c r="J35" s="299"/>
      <c r="K35" s="301"/>
      <c r="L35" s="270"/>
      <c r="M35" s="315"/>
      <c r="N35" s="332"/>
      <c r="R35" s="12"/>
      <c r="S35" s="12"/>
      <c r="T35" s="12"/>
    </row>
    <row r="36" spans="1:22" x14ac:dyDescent="0.35">
      <c r="A36" s="316" t="s">
        <v>352</v>
      </c>
      <c r="B36" s="307" t="s">
        <v>120</v>
      </c>
      <c r="C36" s="79" t="s">
        <v>353</v>
      </c>
      <c r="D36" s="79" t="s">
        <v>250</v>
      </c>
      <c r="E36" s="310" t="s">
        <v>418</v>
      </c>
      <c r="F36" s="310" t="s">
        <v>419</v>
      </c>
      <c r="G36" s="310" t="s">
        <v>424</v>
      </c>
      <c r="H36" s="310" t="s">
        <v>421</v>
      </c>
      <c r="I36" s="310" t="s">
        <v>422</v>
      </c>
      <c r="J36" s="310" t="s">
        <v>157</v>
      </c>
      <c r="K36" s="319" t="s">
        <v>1032</v>
      </c>
      <c r="L36" s="310"/>
      <c r="M36" s="314"/>
      <c r="N36" s="330"/>
      <c r="R36" s="12" t="str">
        <f>IF(OR(J36='Drop downs'!$G$7,J36='Drop downs'!$G$5), B36&amp;": "&amp;K36&amp;CHAR(10),"")</f>
        <v/>
      </c>
      <c r="S36" s="12" t="str">
        <f>IF(J36='Drop downs'!$G$2,B36&amp;": "&amp;K36&amp;""," ")</f>
        <v xml:space="preserve"> </v>
      </c>
      <c r="T36" s="12" t="str">
        <f>IF(HO11_Self_and_Custom_Build!E36='Drop downs'!$B$6,HO11_Self_and_Custom_Build!B36&amp;": "&amp;HO11_Self_and_Custom_Build!K36&amp;"","")</f>
        <v/>
      </c>
      <c r="U36" t="str">
        <f t="shared" si="0"/>
        <v/>
      </c>
      <c r="V36" t="str">
        <f>IF(N36&gt;0,B36&amp;":"&amp;N36&amp;"
","")</f>
        <v/>
      </c>
    </row>
    <row r="37" spans="1:22" ht="29" x14ac:dyDescent="0.35">
      <c r="A37" s="317"/>
      <c r="B37" s="308"/>
      <c r="C37" s="3" t="s">
        <v>354</v>
      </c>
      <c r="D37" s="3" t="s">
        <v>250</v>
      </c>
      <c r="E37" s="298"/>
      <c r="F37" s="298"/>
      <c r="G37" s="298"/>
      <c r="H37" s="298"/>
      <c r="I37" s="298"/>
      <c r="J37" s="298"/>
      <c r="K37" s="236"/>
      <c r="L37" s="298"/>
      <c r="M37" s="233"/>
      <c r="N37" s="331"/>
      <c r="R37" s="12"/>
      <c r="S37" s="12"/>
      <c r="T37" s="12"/>
    </row>
    <row r="38" spans="1:22" x14ac:dyDescent="0.35">
      <c r="A38" s="317"/>
      <c r="B38" s="308"/>
      <c r="C38" s="3" t="s">
        <v>355</v>
      </c>
      <c r="D38" s="3" t="s">
        <v>250</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22"/>
      <c r="B41" s="309"/>
      <c r="C41" s="80" t="s">
        <v>358</v>
      </c>
      <c r="D41" s="80" t="s">
        <v>250</v>
      </c>
      <c r="E41" s="299"/>
      <c r="F41" s="299"/>
      <c r="G41" s="299"/>
      <c r="H41" s="299"/>
      <c r="I41" s="299"/>
      <c r="J41" s="299"/>
      <c r="K41" s="301"/>
      <c r="L41" s="299"/>
      <c r="M41" s="303"/>
      <c r="N41" s="333"/>
      <c r="R41" s="12"/>
      <c r="S41" s="12"/>
      <c r="T41" s="12"/>
    </row>
    <row r="42" spans="1:22" ht="29" x14ac:dyDescent="0.35">
      <c r="A42" s="321" t="s">
        <v>359</v>
      </c>
      <c r="B42" s="307" t="s">
        <v>121</v>
      </c>
      <c r="C42" s="82" t="s">
        <v>360</v>
      </c>
      <c r="D42" s="82" t="s">
        <v>254</v>
      </c>
      <c r="E42" s="272" t="s">
        <v>101</v>
      </c>
      <c r="F42" s="272" t="s">
        <v>101</v>
      </c>
      <c r="G42" s="272" t="s">
        <v>101</v>
      </c>
      <c r="H42" s="272" t="s">
        <v>101</v>
      </c>
      <c r="I42" s="272" t="s">
        <v>101</v>
      </c>
      <c r="J42" s="272" t="s">
        <v>159</v>
      </c>
      <c r="K42" s="367" t="s">
        <v>435</v>
      </c>
      <c r="L42" s="272"/>
      <c r="M42" s="302"/>
      <c r="N42" s="334"/>
      <c r="R42" s="12" t="str">
        <f>IF(OR(J42='Drop downs'!$G$7,J42='Drop downs'!$G$5), B42&amp;": "&amp;K42&amp;CHAR(10),"")</f>
        <v/>
      </c>
      <c r="S42" s="12" t="str">
        <f>IF(J42='Drop downs'!$G$2,B42&amp;": "&amp;K42&amp;""," ")</f>
        <v xml:space="preserve"> </v>
      </c>
      <c r="T42" s="12" t="str">
        <f>IF(HO11_Self_and_Custom_Build!E42='Drop downs'!$B$6,HO11_Self_and_Custom_Build!B42&amp;": "&amp;HO11_Self_and_Custom_Build!K42&amp;"","")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368"/>
      <c r="L43" s="298"/>
      <c r="M43" s="233"/>
      <c r="N43" s="331"/>
      <c r="R43" s="12"/>
      <c r="S43" s="12"/>
      <c r="T43" s="12"/>
    </row>
    <row r="44" spans="1:22" x14ac:dyDescent="0.35">
      <c r="A44" s="317"/>
      <c r="B44" s="308"/>
      <c r="C44" s="3" t="s">
        <v>362</v>
      </c>
      <c r="D44" s="3" t="s">
        <v>254</v>
      </c>
      <c r="E44" s="298"/>
      <c r="F44" s="298"/>
      <c r="G44" s="298"/>
      <c r="H44" s="298"/>
      <c r="I44" s="298"/>
      <c r="J44" s="298"/>
      <c r="K44" s="368"/>
      <c r="L44" s="298"/>
      <c r="M44" s="233"/>
      <c r="N44" s="331"/>
      <c r="R44" s="12"/>
      <c r="S44" s="12"/>
      <c r="T44" s="12"/>
    </row>
    <row r="45" spans="1:22" ht="29" x14ac:dyDescent="0.35">
      <c r="A45" s="317"/>
      <c r="B45" s="308"/>
      <c r="C45" s="3" t="s">
        <v>363</v>
      </c>
      <c r="D45" s="3" t="s">
        <v>254</v>
      </c>
      <c r="E45" s="298"/>
      <c r="F45" s="298"/>
      <c r="G45" s="298"/>
      <c r="H45" s="298"/>
      <c r="I45" s="298"/>
      <c r="J45" s="298"/>
      <c r="K45" s="368"/>
      <c r="L45" s="298"/>
      <c r="M45" s="233"/>
      <c r="N45" s="331"/>
      <c r="R45" s="12"/>
      <c r="S45" s="12"/>
      <c r="T45" s="12"/>
    </row>
    <row r="46" spans="1:22" ht="29.5" thickBot="1" x14ac:dyDescent="0.4">
      <c r="A46" s="318"/>
      <c r="B46" s="308"/>
      <c r="C46" s="15" t="s">
        <v>364</v>
      </c>
      <c r="D46" s="3" t="s">
        <v>254</v>
      </c>
      <c r="E46" s="299"/>
      <c r="F46" s="299"/>
      <c r="G46" s="299"/>
      <c r="H46" s="299"/>
      <c r="I46" s="299"/>
      <c r="J46" s="299"/>
      <c r="K46" s="369"/>
      <c r="L46" s="270"/>
      <c r="M46" s="315"/>
      <c r="N46" s="332"/>
      <c r="R46" s="12"/>
      <c r="S46" s="12"/>
      <c r="T46" s="12"/>
    </row>
    <row r="47" spans="1:22" ht="43.5" x14ac:dyDescent="0.35">
      <c r="A47" s="316" t="s">
        <v>365</v>
      </c>
      <c r="B47" s="307" t="s">
        <v>122</v>
      </c>
      <c r="C47" s="79" t="s">
        <v>366</v>
      </c>
      <c r="D47" s="79" t="s">
        <v>254</v>
      </c>
      <c r="E47" s="272" t="s">
        <v>101</v>
      </c>
      <c r="F47" s="272" t="s">
        <v>101</v>
      </c>
      <c r="G47" s="272" t="s">
        <v>101</v>
      </c>
      <c r="H47" s="272" t="s">
        <v>101</v>
      </c>
      <c r="I47" s="272" t="s">
        <v>101</v>
      </c>
      <c r="J47" s="272" t="s">
        <v>159</v>
      </c>
      <c r="K47" s="367" t="s">
        <v>435</v>
      </c>
      <c r="L47" s="310"/>
      <c r="M47" s="314"/>
      <c r="N47" s="330"/>
      <c r="R47" s="12" t="str">
        <f>IF(OR(J47='Drop downs'!$G$7,J47='Drop downs'!$G$5), B47&amp;": "&amp;K47&amp;CHAR(10),"")</f>
        <v/>
      </c>
      <c r="S47" s="12" t="str">
        <f>IF(J47='Drop downs'!$G$2,B47&amp;": "&amp;K47&amp;""," ")</f>
        <v xml:space="preserve"> </v>
      </c>
      <c r="T47" s="12" t="str">
        <f>IF(HO11_Self_and_Custom_Build!E47='Drop downs'!$B$6,HO11_Self_and_Custom_Build!B47&amp;": "&amp;HO11_Self_and_Custom_Build!K47&amp;"","")</f>
        <v/>
      </c>
      <c r="U47" t="str">
        <f t="shared" si="0"/>
        <v/>
      </c>
      <c r="V47" t="str">
        <f>IF(N47&gt;0,B47&amp;":"&amp;N47&amp;"
","")</f>
        <v/>
      </c>
    </row>
    <row r="48" spans="1:22" ht="52.5" customHeight="1" thickBot="1" x14ac:dyDescent="0.4">
      <c r="A48" s="322"/>
      <c r="B48" s="309"/>
      <c r="C48" s="80" t="s">
        <v>367</v>
      </c>
      <c r="D48" s="80" t="s">
        <v>254</v>
      </c>
      <c r="E48" s="299"/>
      <c r="F48" s="299"/>
      <c r="G48" s="299"/>
      <c r="H48" s="299"/>
      <c r="I48" s="299"/>
      <c r="J48" s="299"/>
      <c r="K48" s="369"/>
      <c r="L48" s="299"/>
      <c r="M48" s="303"/>
      <c r="N48" s="333"/>
      <c r="R48" s="12" t="str">
        <f>IF(OR(J48='Drop downs'!$G$7,J48='Drop downs'!$G$5), B48&amp;": "&amp;K48&amp;CHAR(10),"")</f>
        <v/>
      </c>
      <c r="S48" s="12" t="str">
        <f>IF(J48='Drop downs'!$G$2,B48&amp;": "&amp;K48&amp;""," ")</f>
        <v xml:space="preserve"> </v>
      </c>
      <c r="T48" s="12" t="str">
        <f>IF(HO11_Self_and_Custom_Build!E48='Drop downs'!$B$6,HO11_Self_and_Custom_Build!B48&amp;": "&amp;HO11_Self_and_Custom_Build!K48&amp;"","")</f>
        <v xml:space="preserve">: </v>
      </c>
    </row>
    <row r="49" spans="1:22" ht="29" x14ac:dyDescent="0.35">
      <c r="A49" s="316" t="s">
        <v>368</v>
      </c>
      <c r="B49" s="307" t="s">
        <v>123</v>
      </c>
      <c r="C49" s="86" t="s">
        <v>369</v>
      </c>
      <c r="D49" s="86" t="s">
        <v>254</v>
      </c>
      <c r="E49" s="272" t="s">
        <v>101</v>
      </c>
      <c r="F49" s="272" t="s">
        <v>101</v>
      </c>
      <c r="G49" s="272" t="s">
        <v>101</v>
      </c>
      <c r="H49" s="272" t="s">
        <v>101</v>
      </c>
      <c r="I49" s="272" t="s">
        <v>101</v>
      </c>
      <c r="J49" s="272" t="s">
        <v>159</v>
      </c>
      <c r="K49" s="367" t="s">
        <v>435</v>
      </c>
      <c r="L49" s="310"/>
      <c r="M49" s="314"/>
      <c r="N49" s="330"/>
      <c r="R49" s="12" t="str">
        <f>IF(OR(J49='Drop downs'!$G$7,J49='Drop downs'!$G$5), B49&amp;": "&amp;K49&amp;CHAR(10),"")</f>
        <v/>
      </c>
      <c r="S49" s="12" t="str">
        <f>IF(J49='Drop downs'!$G$2,B49&amp;": "&amp;K49&amp;""," ")</f>
        <v xml:space="preserve"> </v>
      </c>
      <c r="T49" s="12" t="str">
        <f>IF(HO11_Self_and_Custom_Build!E49='Drop downs'!$B$6,HO11_Self_and_Custom_Build!B49&amp;": "&amp;HO11_Self_and_Custom_Build!K49&amp;"","")</f>
        <v/>
      </c>
      <c r="U49" t="str">
        <f t="shared" si="0"/>
        <v/>
      </c>
      <c r="V49" t="str">
        <f>IF(N49&gt;0,B49&amp;":"&amp;N49&amp;"
","")</f>
        <v/>
      </c>
    </row>
    <row r="50" spans="1:22" x14ac:dyDescent="0.35">
      <c r="A50" s="317"/>
      <c r="B50" s="308"/>
      <c r="C50" s="24" t="s">
        <v>370</v>
      </c>
      <c r="D50" s="24" t="s">
        <v>254</v>
      </c>
      <c r="E50" s="298"/>
      <c r="F50" s="298"/>
      <c r="G50" s="298"/>
      <c r="H50" s="298"/>
      <c r="I50" s="298"/>
      <c r="J50" s="298"/>
      <c r="K50" s="368"/>
      <c r="L50" s="298"/>
      <c r="M50" s="233"/>
      <c r="N50" s="331"/>
      <c r="R50" s="12"/>
      <c r="S50" s="12"/>
      <c r="T50" s="12"/>
    </row>
    <row r="51" spans="1:22" x14ac:dyDescent="0.35">
      <c r="A51" s="317"/>
      <c r="B51" s="308"/>
      <c r="C51" s="97" t="s">
        <v>371</v>
      </c>
      <c r="D51" s="24" t="s">
        <v>254</v>
      </c>
      <c r="E51" s="298"/>
      <c r="F51" s="298"/>
      <c r="G51" s="298"/>
      <c r="H51" s="298"/>
      <c r="I51" s="298"/>
      <c r="J51" s="298"/>
      <c r="K51" s="368"/>
      <c r="L51" s="298"/>
      <c r="M51" s="233"/>
      <c r="N51" s="331"/>
      <c r="R51" s="12"/>
      <c r="S51" s="12"/>
      <c r="T51" s="12"/>
    </row>
    <row r="52" spans="1:22" x14ac:dyDescent="0.35">
      <c r="A52" s="317"/>
      <c r="B52" s="308"/>
      <c r="C52" s="24" t="s">
        <v>372</v>
      </c>
      <c r="D52" s="24" t="s">
        <v>254</v>
      </c>
      <c r="E52" s="298"/>
      <c r="F52" s="298"/>
      <c r="G52" s="298"/>
      <c r="H52" s="298"/>
      <c r="I52" s="298"/>
      <c r="J52" s="298"/>
      <c r="K52" s="368"/>
      <c r="L52" s="298"/>
      <c r="M52" s="233"/>
      <c r="N52" s="331"/>
      <c r="R52" s="12"/>
      <c r="S52" s="12"/>
      <c r="T52" s="12"/>
    </row>
    <row r="53" spans="1:22" ht="15" thickBot="1" x14ac:dyDescent="0.4">
      <c r="A53" s="318"/>
      <c r="B53" s="309"/>
      <c r="C53" s="19" t="s">
        <v>373</v>
      </c>
      <c r="D53" s="24" t="s">
        <v>254</v>
      </c>
      <c r="E53" s="270"/>
      <c r="F53" s="270"/>
      <c r="G53" s="270"/>
      <c r="H53" s="270"/>
      <c r="I53" s="270"/>
      <c r="J53" s="270"/>
      <c r="K53" s="37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435</v>
      </c>
      <c r="L54" s="310"/>
      <c r="M54" s="314"/>
      <c r="N54" s="330"/>
      <c r="R54" s="12" t="str">
        <f>IF(OR(J54='Drop downs'!$G$7,J54='Drop downs'!$G$5), B54&amp;": "&amp;K54&amp;CHAR(10),"")</f>
        <v/>
      </c>
      <c r="S54" s="12" t="str">
        <f>IF(J54='Drop downs'!$G$2,B54&amp;": "&amp;K54&amp;""," ")</f>
        <v xml:space="preserve"> </v>
      </c>
      <c r="T54" s="12" t="str">
        <f>IF(HO11_Self_and_Custom_Build!E54='Drop downs'!$B$6,HO11_Self_and_Custom_Build!B54&amp;": "&amp;HO11_Self_and_Custom_Build!K54&amp;"","")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ht="14.5" customHeight="1" x14ac:dyDescent="0.35">
      <c r="A57" s="316" t="s">
        <v>378</v>
      </c>
      <c r="B57" s="307" t="s">
        <v>125</v>
      </c>
      <c r="C57" s="86" t="s">
        <v>379</v>
      </c>
      <c r="D57" s="86" t="s">
        <v>254</v>
      </c>
      <c r="E57" s="310" t="s">
        <v>101</v>
      </c>
      <c r="F57" s="310" t="s">
        <v>101</v>
      </c>
      <c r="G57" s="310" t="s">
        <v>101</v>
      </c>
      <c r="H57" s="310" t="s">
        <v>101</v>
      </c>
      <c r="I57" s="310" t="s">
        <v>101</v>
      </c>
      <c r="J57" s="310" t="s">
        <v>159</v>
      </c>
      <c r="K57" s="319" t="s">
        <v>435</v>
      </c>
      <c r="L57" s="310"/>
      <c r="M57" s="314"/>
      <c r="N57" s="330"/>
      <c r="R57" s="12" t="str">
        <f>IF(OR(J57='Drop downs'!$G$7,J57='Drop downs'!$G$5), B57&amp;": "&amp;K57&amp;CHAR(10),"")</f>
        <v/>
      </c>
      <c r="S57" s="12" t="str">
        <f>IF(J57='Drop downs'!$G$2,B57&amp;": "&amp;K57&amp;""," ")</f>
        <v xml:space="preserve"> </v>
      </c>
      <c r="T57" s="12" t="str">
        <f>IF(HO11_Self_and_Custom_Build!E57='Drop downs'!$B$6,HO11_Self_and_Custom_Build!B57&amp;": "&amp;HO11_Self_and_Custom_Build!K57&amp;"","")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254</v>
      </c>
      <c r="E60" s="298"/>
      <c r="F60" s="298"/>
      <c r="G60" s="298"/>
      <c r="H60" s="298"/>
      <c r="I60" s="298"/>
      <c r="J60" s="298"/>
      <c r="K60" s="236"/>
      <c r="L60" s="298"/>
      <c r="M60" s="233"/>
      <c r="N60" s="331"/>
      <c r="R60" s="12"/>
      <c r="S60" s="12"/>
      <c r="T60" s="12"/>
    </row>
    <row r="61" spans="1:22" x14ac:dyDescent="0.35">
      <c r="A61" s="317"/>
      <c r="B61" s="308"/>
      <c r="C61" s="24" t="s">
        <v>383</v>
      </c>
      <c r="D61" s="24" t="s">
        <v>254</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24" t="s">
        <v>254</v>
      </c>
      <c r="E64" s="299"/>
      <c r="F64" s="299"/>
      <c r="G64" s="299"/>
      <c r="H64" s="299"/>
      <c r="I64" s="299"/>
      <c r="J64" s="299"/>
      <c r="K64" s="301"/>
      <c r="L64" s="270"/>
      <c r="M64" s="315"/>
      <c r="N64" s="332"/>
      <c r="R64" s="12"/>
      <c r="S64" s="12"/>
      <c r="T64" s="12"/>
    </row>
    <row r="65" spans="1:22" ht="14.5" customHeight="1" x14ac:dyDescent="0.35">
      <c r="A65" s="316" t="s">
        <v>387</v>
      </c>
      <c r="B65" s="307" t="s">
        <v>126</v>
      </c>
      <c r="C65" s="85" t="s">
        <v>388</v>
      </c>
      <c r="D65" s="86" t="s">
        <v>254</v>
      </c>
      <c r="E65" s="272" t="s">
        <v>101</v>
      </c>
      <c r="F65" s="272" t="s">
        <v>101</v>
      </c>
      <c r="G65" s="272" t="s">
        <v>101</v>
      </c>
      <c r="H65" s="272" t="s">
        <v>101</v>
      </c>
      <c r="I65" s="272" t="s">
        <v>101</v>
      </c>
      <c r="J65" s="272" t="s">
        <v>159</v>
      </c>
      <c r="K65" s="300" t="s">
        <v>435</v>
      </c>
      <c r="L65" s="310"/>
      <c r="M65" s="314"/>
      <c r="N65" s="330"/>
      <c r="R65" s="12" t="str">
        <f>IF(OR(J65='Drop downs'!$G$7,J65='Drop downs'!$G$5), B65&amp;": "&amp;K65&amp;CHAR(10),"")</f>
        <v/>
      </c>
      <c r="S65" s="12" t="str">
        <f>IF(J65='Drop downs'!$G$2,B65&amp;": "&amp;K65&amp;""," ")</f>
        <v xml:space="preserve"> </v>
      </c>
      <c r="T65" s="12" t="str">
        <f>IF(HO11_Self_and_Custom_Build!E65='Drop downs'!$B$6,HO11_Self_and_Custom_Build!B65&amp;": "&amp;HO11_Self_and_Custom_Build!K65&amp;"","")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99"/>
      <c r="F71" s="299"/>
      <c r="G71" s="299"/>
      <c r="H71" s="299"/>
      <c r="I71" s="299"/>
      <c r="J71" s="299"/>
      <c r="K71" s="301"/>
      <c r="L71" s="270"/>
      <c r="M71" s="315"/>
      <c r="N71" s="332"/>
      <c r="R71" s="12"/>
      <c r="S71" s="12"/>
      <c r="T71" s="12"/>
    </row>
    <row r="72" spans="1:22" x14ac:dyDescent="0.35">
      <c r="A72" s="316" t="s">
        <v>395</v>
      </c>
      <c r="B72" s="307" t="s">
        <v>127</v>
      </c>
      <c r="C72" s="85" t="s">
        <v>396</v>
      </c>
      <c r="D72" s="86" t="s">
        <v>254</v>
      </c>
      <c r="E72" s="272" t="s">
        <v>101</v>
      </c>
      <c r="F72" s="272" t="s">
        <v>101</v>
      </c>
      <c r="G72" s="272" t="s">
        <v>101</v>
      </c>
      <c r="H72" s="272" t="s">
        <v>101</v>
      </c>
      <c r="I72" s="272" t="s">
        <v>101</v>
      </c>
      <c r="J72" s="272" t="s">
        <v>159</v>
      </c>
      <c r="K72" s="371" t="s">
        <v>435</v>
      </c>
      <c r="L72" s="310"/>
      <c r="M72" s="314"/>
      <c r="N72" s="330"/>
      <c r="R72" s="12" t="str">
        <f>IF(OR(J72='Drop downs'!$G$7,J72='Drop downs'!$G$5), B72&amp;": "&amp;K72&amp;CHAR(10),"")</f>
        <v/>
      </c>
      <c r="S72" s="12" t="str">
        <f>IF(J72='Drop downs'!$G$2,B72&amp;": "&amp;K72&amp;""," ")</f>
        <v xml:space="preserve"> </v>
      </c>
      <c r="T72" s="12" t="str">
        <f>IF(HO11_Self_and_Custom_Build!E72='Drop downs'!$B$6,HO11_Self_and_Custom_Build!B72&amp;": "&amp;HO11_Self_and_Custom_Build!K72&amp;"","")</f>
        <v/>
      </c>
      <c r="U72" t="str">
        <f t="shared" si="0"/>
        <v/>
      </c>
      <c r="V72" t="str">
        <f>IF(N72&gt;0,B72&amp;":"&amp;N72&amp;"
","")</f>
        <v/>
      </c>
    </row>
    <row r="73" spans="1:22" x14ac:dyDescent="0.35">
      <c r="A73" s="317"/>
      <c r="B73" s="308"/>
      <c r="C73" s="83" t="s">
        <v>397</v>
      </c>
      <c r="D73" s="24" t="s">
        <v>254</v>
      </c>
      <c r="E73" s="298"/>
      <c r="F73" s="298"/>
      <c r="G73" s="298"/>
      <c r="H73" s="298"/>
      <c r="I73" s="298"/>
      <c r="J73" s="298"/>
      <c r="K73" s="372"/>
      <c r="L73" s="298"/>
      <c r="M73" s="233"/>
      <c r="N73" s="331"/>
      <c r="R73" s="12"/>
      <c r="S73" s="12"/>
      <c r="T73" s="12"/>
    </row>
    <row r="74" spans="1:22" x14ac:dyDescent="0.35">
      <c r="A74" s="317"/>
      <c r="B74" s="308"/>
      <c r="C74" s="83" t="s">
        <v>398</v>
      </c>
      <c r="D74" s="24" t="s">
        <v>254</v>
      </c>
      <c r="E74" s="298"/>
      <c r="F74" s="298"/>
      <c r="G74" s="298"/>
      <c r="H74" s="298"/>
      <c r="I74" s="298"/>
      <c r="J74" s="298"/>
      <c r="K74" s="372"/>
      <c r="L74" s="298"/>
      <c r="M74" s="233"/>
      <c r="N74" s="331"/>
      <c r="R74" s="12"/>
      <c r="S74" s="12"/>
      <c r="T74" s="12"/>
    </row>
    <row r="75" spans="1:22" x14ac:dyDescent="0.35">
      <c r="A75" s="317"/>
      <c r="B75" s="308"/>
      <c r="C75" s="83" t="s">
        <v>399</v>
      </c>
      <c r="D75" s="24" t="s">
        <v>254</v>
      </c>
      <c r="E75" s="298"/>
      <c r="F75" s="298"/>
      <c r="G75" s="298"/>
      <c r="H75" s="298"/>
      <c r="I75" s="298"/>
      <c r="J75" s="298"/>
      <c r="K75" s="372"/>
      <c r="L75" s="298"/>
      <c r="M75" s="233"/>
      <c r="N75" s="331"/>
      <c r="R75" s="12"/>
      <c r="S75" s="12"/>
      <c r="T75" s="12"/>
    </row>
    <row r="76" spans="1:22" ht="15" thickBot="1" x14ac:dyDescent="0.4">
      <c r="A76" s="318"/>
      <c r="B76" s="308"/>
      <c r="C76" s="89" t="s">
        <v>400</v>
      </c>
      <c r="D76" s="24" t="s">
        <v>254</v>
      </c>
      <c r="E76" s="299"/>
      <c r="F76" s="299"/>
      <c r="G76" s="299"/>
      <c r="H76" s="299"/>
      <c r="I76" s="299"/>
      <c r="J76" s="299"/>
      <c r="K76" s="373"/>
      <c r="L76" s="270"/>
      <c r="M76" s="315"/>
      <c r="N76" s="332"/>
      <c r="R76" s="12"/>
      <c r="S76" s="12"/>
      <c r="T76" s="12"/>
    </row>
    <row r="77" spans="1:22" ht="14.5" customHeight="1" x14ac:dyDescent="0.35">
      <c r="A77" s="323" t="s">
        <v>401</v>
      </c>
      <c r="B77" s="307" t="s">
        <v>128</v>
      </c>
      <c r="C77" s="85" t="s">
        <v>402</v>
      </c>
      <c r="D77" s="79" t="s">
        <v>254</v>
      </c>
      <c r="E77" s="272" t="s">
        <v>101</v>
      </c>
      <c r="F77" s="272" t="s">
        <v>101</v>
      </c>
      <c r="G77" s="272" t="s">
        <v>101</v>
      </c>
      <c r="H77" s="272" t="s">
        <v>101</v>
      </c>
      <c r="I77" s="272" t="s">
        <v>101</v>
      </c>
      <c r="J77" s="272" t="s">
        <v>159</v>
      </c>
      <c r="K77" s="367" t="s">
        <v>435</v>
      </c>
      <c r="L77" s="310"/>
      <c r="M77" s="314"/>
      <c r="N77" s="330"/>
      <c r="R77" s="12" t="str">
        <f>IF(OR(J77='Drop downs'!$G$7,J77='Drop downs'!$G$5), B77&amp;": "&amp;K77&amp;CHAR(10),"")</f>
        <v/>
      </c>
      <c r="S77" s="12" t="str">
        <f>IF(J77='Drop downs'!$G$2,B77&amp;": "&amp;K77&amp;""," ")</f>
        <v xml:space="preserve"> </v>
      </c>
      <c r="T77" s="12" t="str">
        <f>IF(HO11_Self_and_Custom_Build!E77='Drop downs'!$B$6,HO11_Self_and_Custom_Build!B77&amp;": "&amp;HO11_Self_and_Custom_Build!K77&amp;"","")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368"/>
      <c r="L78" s="298"/>
      <c r="M78" s="233"/>
      <c r="N78" s="331"/>
      <c r="R78" s="12"/>
      <c r="S78" s="12"/>
      <c r="T78" s="12"/>
    </row>
    <row r="79" spans="1:22" x14ac:dyDescent="0.35">
      <c r="A79" s="305"/>
      <c r="B79" s="308"/>
      <c r="C79" s="83" t="s">
        <v>404</v>
      </c>
      <c r="D79" s="3" t="s">
        <v>254</v>
      </c>
      <c r="E79" s="298"/>
      <c r="F79" s="298"/>
      <c r="G79" s="298"/>
      <c r="H79" s="298"/>
      <c r="I79" s="298"/>
      <c r="J79" s="298"/>
      <c r="K79" s="368"/>
      <c r="L79" s="298"/>
      <c r="M79" s="233"/>
      <c r="N79" s="331"/>
      <c r="R79" s="12"/>
      <c r="S79" s="12"/>
      <c r="T79" s="12"/>
    </row>
    <row r="80" spans="1:22" x14ac:dyDescent="0.35">
      <c r="A80" s="305"/>
      <c r="B80" s="308"/>
      <c r="C80" s="84" t="s">
        <v>405</v>
      </c>
      <c r="D80" s="3" t="s">
        <v>254</v>
      </c>
      <c r="E80" s="298"/>
      <c r="F80" s="298"/>
      <c r="G80" s="298"/>
      <c r="H80" s="298"/>
      <c r="I80" s="298"/>
      <c r="J80" s="298"/>
      <c r="K80" s="368"/>
      <c r="L80" s="298"/>
      <c r="M80" s="233"/>
      <c r="N80" s="331"/>
      <c r="R80" s="12"/>
      <c r="S80" s="12"/>
      <c r="T80" s="12"/>
    </row>
    <row r="81" spans="1:22" ht="29" x14ac:dyDescent="0.35">
      <c r="A81" s="305"/>
      <c r="B81" s="308"/>
      <c r="C81" s="84" t="s">
        <v>406</v>
      </c>
      <c r="D81" s="3" t="s">
        <v>254</v>
      </c>
      <c r="E81" s="298"/>
      <c r="F81" s="298"/>
      <c r="G81" s="298"/>
      <c r="H81" s="298"/>
      <c r="I81" s="298"/>
      <c r="J81" s="298"/>
      <c r="K81" s="368"/>
      <c r="L81" s="298"/>
      <c r="M81" s="233"/>
      <c r="N81" s="331"/>
      <c r="R81" s="12"/>
      <c r="S81" s="12"/>
      <c r="T81" s="12"/>
    </row>
    <row r="82" spans="1:22" ht="29" x14ac:dyDescent="0.35">
      <c r="A82" s="305"/>
      <c r="B82" s="308"/>
      <c r="C82" s="84" t="s">
        <v>407</v>
      </c>
      <c r="D82" s="3" t="s">
        <v>254</v>
      </c>
      <c r="E82" s="298"/>
      <c r="F82" s="298"/>
      <c r="G82" s="298"/>
      <c r="H82" s="298"/>
      <c r="I82" s="298"/>
      <c r="J82" s="298"/>
      <c r="K82" s="368"/>
      <c r="L82" s="298"/>
      <c r="M82" s="233"/>
      <c r="N82" s="331"/>
      <c r="R82" s="12"/>
      <c r="S82" s="12"/>
      <c r="T82" s="12"/>
    </row>
    <row r="83" spans="1:22" ht="15" thickBot="1" x14ac:dyDescent="0.4">
      <c r="A83" s="306"/>
      <c r="B83" s="309"/>
      <c r="C83" s="90" t="s">
        <v>408</v>
      </c>
      <c r="D83" s="3" t="s">
        <v>254</v>
      </c>
      <c r="E83" s="299"/>
      <c r="F83" s="299"/>
      <c r="G83" s="299"/>
      <c r="H83" s="299"/>
      <c r="I83" s="299"/>
      <c r="J83" s="299"/>
      <c r="K83" s="369"/>
      <c r="L83" s="299"/>
      <c r="M83" s="303"/>
      <c r="N83" s="333"/>
      <c r="R83" s="12"/>
      <c r="S83" s="12"/>
      <c r="T83" s="12"/>
    </row>
    <row r="84" spans="1:22" x14ac:dyDescent="0.35">
      <c r="A84" s="323" t="s">
        <v>409</v>
      </c>
      <c r="B84" s="307" t="s">
        <v>129</v>
      </c>
      <c r="C84" s="99" t="s">
        <v>410</v>
      </c>
      <c r="D84" s="79" t="s">
        <v>254</v>
      </c>
      <c r="E84" s="272" t="s">
        <v>101</v>
      </c>
      <c r="F84" s="272" t="s">
        <v>101</v>
      </c>
      <c r="G84" s="272" t="s">
        <v>101</v>
      </c>
      <c r="H84" s="272" t="s">
        <v>101</v>
      </c>
      <c r="I84" s="272" t="s">
        <v>101</v>
      </c>
      <c r="J84" s="272" t="s">
        <v>159</v>
      </c>
      <c r="K84" s="367" t="s">
        <v>435</v>
      </c>
      <c r="L84" s="310"/>
      <c r="M84" s="314"/>
      <c r="N84" s="330"/>
      <c r="R84" s="12" t="str">
        <f>IF(OR(J84='Drop downs'!$G$7,J84='Drop downs'!$G$5), B84&amp;": "&amp;K84&amp;CHAR(10),"")</f>
        <v/>
      </c>
      <c r="S84" s="12" t="str">
        <f>IF(J84='Drop downs'!$G$2,B84&amp;": "&amp;K84&amp;""," ")</f>
        <v xml:space="preserve"> </v>
      </c>
      <c r="T84" s="12" t="str">
        <f>IF(HO11_Self_and_Custom_Build!E84='Drop downs'!$B$6,HO11_Self_and_Custom_Build!B84&amp;": "&amp;HO11_Self_and_Custom_Build!K84&amp;"","")</f>
        <v/>
      </c>
      <c r="U84" t="str">
        <f t="shared" si="1"/>
        <v/>
      </c>
      <c r="V84" t="str">
        <f>IF(N84&gt;0,B84&amp;":"&amp;N84&amp;"
","")</f>
        <v/>
      </c>
    </row>
    <row r="85" spans="1:22" x14ac:dyDescent="0.35">
      <c r="A85" s="305"/>
      <c r="B85" s="308"/>
      <c r="C85" s="84" t="s">
        <v>411</v>
      </c>
      <c r="D85" s="3" t="s">
        <v>254</v>
      </c>
      <c r="E85" s="298"/>
      <c r="F85" s="298"/>
      <c r="G85" s="298"/>
      <c r="H85" s="298"/>
      <c r="I85" s="298"/>
      <c r="J85" s="298"/>
      <c r="K85" s="368"/>
      <c r="L85" s="298"/>
      <c r="M85" s="233"/>
      <c r="N85" s="331"/>
      <c r="R85" s="12"/>
      <c r="S85" s="12"/>
      <c r="T85" s="12"/>
    </row>
    <row r="86" spans="1:22" x14ac:dyDescent="0.35">
      <c r="A86" s="305"/>
      <c r="B86" s="308"/>
      <c r="C86" s="84" t="s">
        <v>412</v>
      </c>
      <c r="D86" s="3" t="s">
        <v>254</v>
      </c>
      <c r="E86" s="298"/>
      <c r="F86" s="298"/>
      <c r="G86" s="298"/>
      <c r="H86" s="298"/>
      <c r="I86" s="298"/>
      <c r="J86" s="298"/>
      <c r="K86" s="368"/>
      <c r="L86" s="298"/>
      <c r="M86" s="233"/>
      <c r="N86" s="331"/>
      <c r="R86" s="12"/>
      <c r="S86" s="12"/>
      <c r="T86" s="12"/>
    </row>
    <row r="87" spans="1:22" ht="15" thickBot="1" x14ac:dyDescent="0.4">
      <c r="A87" s="306"/>
      <c r="B87" s="309"/>
      <c r="C87" s="87" t="s">
        <v>413</v>
      </c>
      <c r="D87" s="3" t="s">
        <v>254</v>
      </c>
      <c r="E87" s="299"/>
      <c r="F87" s="299"/>
      <c r="G87" s="299"/>
      <c r="H87" s="299"/>
      <c r="I87" s="299"/>
      <c r="J87" s="299"/>
      <c r="K87" s="369"/>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g2mp9ilg7UP3ux7ewAskx8sa+4ACgBrP/fbvIIuptPAaorlT4U9aCZ2mQL8Tut+B5Cr7kG6Zcie+7JcNTOu6wg==" saltValue="u6Nxv3GvVZ/BjJb8gE3R/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I84:I87"/>
    <mergeCell ref="J84:J87"/>
    <mergeCell ref="K84:K87"/>
    <mergeCell ref="L84:L87"/>
    <mergeCell ref="M84:M87"/>
    <mergeCell ref="A84:A87"/>
    <mergeCell ref="B84:B87"/>
    <mergeCell ref="E84:E87"/>
    <mergeCell ref="F84:F87"/>
    <mergeCell ref="G84:G87"/>
    <mergeCell ref="H84:H87"/>
    <mergeCell ref="A94:N94"/>
    <mergeCell ref="A95:N95"/>
    <mergeCell ref="N18:N19"/>
    <mergeCell ref="N20:N27"/>
    <mergeCell ref="N28:N35"/>
    <mergeCell ref="N36:N41"/>
    <mergeCell ref="N42:N46"/>
    <mergeCell ref="N47:N48"/>
    <mergeCell ref="N49:N53"/>
    <mergeCell ref="N54:N56"/>
    <mergeCell ref="N57:N64"/>
    <mergeCell ref="A96:N96"/>
    <mergeCell ref="H77:H83"/>
    <mergeCell ref="I77:I83"/>
    <mergeCell ref="J77:J83"/>
    <mergeCell ref="K77:K83"/>
    <mergeCell ref="L77:L83"/>
    <mergeCell ref="M77:M83"/>
    <mergeCell ref="I72:I76"/>
    <mergeCell ref="J72:J76"/>
    <mergeCell ref="K72:K76"/>
    <mergeCell ref="L72:L76"/>
    <mergeCell ref="M72:M76"/>
    <mergeCell ref="H72:H76"/>
    <mergeCell ref="A77:A83"/>
    <mergeCell ref="B77:B83"/>
    <mergeCell ref="E77:E83"/>
    <mergeCell ref="F77:F83"/>
    <mergeCell ref="G77:G83"/>
    <mergeCell ref="A72:A76"/>
    <mergeCell ref="B72:B76"/>
    <mergeCell ref="E72:E76"/>
    <mergeCell ref="F72:F76"/>
    <mergeCell ref="G72:G76"/>
    <mergeCell ref="H65:H71"/>
    <mergeCell ref="I65:I71"/>
    <mergeCell ref="J65:J71"/>
    <mergeCell ref="K65:K71"/>
    <mergeCell ref="L65:L71"/>
    <mergeCell ref="M65:M71"/>
    <mergeCell ref="I57:I64"/>
    <mergeCell ref="J57:J64"/>
    <mergeCell ref="K57:K64"/>
    <mergeCell ref="L57:L64"/>
    <mergeCell ref="M57:M64"/>
    <mergeCell ref="H57:H64"/>
    <mergeCell ref="A65:A71"/>
    <mergeCell ref="B65:B71"/>
    <mergeCell ref="E65:E71"/>
    <mergeCell ref="F65:F71"/>
    <mergeCell ref="G65:G71"/>
    <mergeCell ref="A57:A64"/>
    <mergeCell ref="B57:B64"/>
    <mergeCell ref="E57:E64"/>
    <mergeCell ref="F57:F64"/>
    <mergeCell ref="G57:G64"/>
    <mergeCell ref="H54:H56"/>
    <mergeCell ref="I54:I56"/>
    <mergeCell ref="J54:J56"/>
    <mergeCell ref="K54:K56"/>
    <mergeCell ref="L54:L56"/>
    <mergeCell ref="M54:M56"/>
    <mergeCell ref="I49:I53"/>
    <mergeCell ref="J49:J53"/>
    <mergeCell ref="K49:K53"/>
    <mergeCell ref="L49:L53"/>
    <mergeCell ref="M49:M53"/>
    <mergeCell ref="H49:H53"/>
    <mergeCell ref="A54:A56"/>
    <mergeCell ref="B54:B56"/>
    <mergeCell ref="E54:E56"/>
    <mergeCell ref="F54:F56"/>
    <mergeCell ref="G54:G56"/>
    <mergeCell ref="A49:A53"/>
    <mergeCell ref="B49:B53"/>
    <mergeCell ref="E49:E53"/>
    <mergeCell ref="F49:F53"/>
    <mergeCell ref="G49:G53"/>
    <mergeCell ref="H47:H48"/>
    <mergeCell ref="I47:I48"/>
    <mergeCell ref="J47:J48"/>
    <mergeCell ref="K47:K48"/>
    <mergeCell ref="L47:L48"/>
    <mergeCell ref="M47:M48"/>
    <mergeCell ref="I42:I46"/>
    <mergeCell ref="J42:J46"/>
    <mergeCell ref="K42:K46"/>
    <mergeCell ref="L42:L46"/>
    <mergeCell ref="M42:M46"/>
    <mergeCell ref="H42:H46"/>
    <mergeCell ref="A47:A48"/>
    <mergeCell ref="B47:B48"/>
    <mergeCell ref="E47:E48"/>
    <mergeCell ref="F47:F48"/>
    <mergeCell ref="G47:G48"/>
    <mergeCell ref="A42:A46"/>
    <mergeCell ref="B42:B46"/>
    <mergeCell ref="E42:E46"/>
    <mergeCell ref="F42:F46"/>
    <mergeCell ref="G42:G46"/>
    <mergeCell ref="H36:H41"/>
    <mergeCell ref="I36:I41"/>
    <mergeCell ref="J36:J41"/>
    <mergeCell ref="K36:K41"/>
    <mergeCell ref="L36:L41"/>
    <mergeCell ref="M36:M41"/>
    <mergeCell ref="I28:I35"/>
    <mergeCell ref="J28:J35"/>
    <mergeCell ref="K28:K35"/>
    <mergeCell ref="L28:L35"/>
    <mergeCell ref="M28:M35"/>
    <mergeCell ref="H28:H35"/>
    <mergeCell ref="A36:A41"/>
    <mergeCell ref="B36:B41"/>
    <mergeCell ref="E36:E41"/>
    <mergeCell ref="F36:F41"/>
    <mergeCell ref="G36:G41"/>
    <mergeCell ref="A28:A35"/>
    <mergeCell ref="B28:B35"/>
    <mergeCell ref="E28:E35"/>
    <mergeCell ref="F28:F35"/>
    <mergeCell ref="G28:G35"/>
    <mergeCell ref="H20:H27"/>
    <mergeCell ref="I20:I27"/>
    <mergeCell ref="J20:J27"/>
    <mergeCell ref="K20:K27"/>
    <mergeCell ref="L20:L27"/>
    <mergeCell ref="M20:M27"/>
    <mergeCell ref="I18:I19"/>
    <mergeCell ref="J18:J19"/>
    <mergeCell ref="K18:K19"/>
    <mergeCell ref="L18:L19"/>
    <mergeCell ref="M18:M19"/>
    <mergeCell ref="H18:H19"/>
    <mergeCell ref="A20:A27"/>
    <mergeCell ref="B20:B27"/>
    <mergeCell ref="E20:E27"/>
    <mergeCell ref="F20:F27"/>
    <mergeCell ref="G20:G27"/>
    <mergeCell ref="A18:A19"/>
    <mergeCell ref="B18:B19"/>
    <mergeCell ref="E18:E19"/>
    <mergeCell ref="F18:F19"/>
    <mergeCell ref="G18:G19"/>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2044" priority="86">
      <formula>$D50="No"</formula>
    </cfRule>
  </conditionalFormatting>
  <conditionalFormatting sqref="C8:D87">
    <cfRule type="expression" dxfId="2043" priority="85">
      <formula>$D8="No"</formula>
    </cfRule>
  </conditionalFormatting>
  <conditionalFormatting sqref="J8">
    <cfRule type="cellIs" dxfId="2042" priority="17" operator="equal">
      <formula>"Minor Positive"</formula>
    </cfRule>
    <cfRule type="cellIs" dxfId="2041" priority="13" operator="equal">
      <formula>"Significant Negative"</formula>
    </cfRule>
    <cfRule type="cellIs" dxfId="2040" priority="14" operator="equal">
      <formula>"Minor Negative"</formula>
    </cfRule>
    <cfRule type="cellIs" dxfId="2039" priority="15" operator="equal">
      <formula>"Uncertain"</formula>
    </cfRule>
    <cfRule type="cellIs" dxfId="2038" priority="16" operator="equal">
      <formula>"Neutral"</formula>
    </cfRule>
    <cfRule type="cellIs" dxfId="2037" priority="18" operator="equal">
      <formula>"Significant Positive"</formula>
    </cfRule>
  </conditionalFormatting>
  <conditionalFormatting sqref="J18">
    <cfRule type="cellIs" dxfId="2036" priority="7" operator="equal">
      <formula>"Significant Negative"</formula>
    </cfRule>
    <cfRule type="cellIs" dxfId="2035" priority="8" operator="equal">
      <formula>"Minor Negative"</formula>
    </cfRule>
    <cfRule type="cellIs" dxfId="2034" priority="9" operator="equal">
      <formula>"Uncertain"</formula>
    </cfRule>
    <cfRule type="cellIs" dxfId="2033" priority="10" operator="equal">
      <formula>"Neutral"</formula>
    </cfRule>
    <cfRule type="cellIs" dxfId="2032" priority="11" operator="equal">
      <formula>"Minor Positive"</formula>
    </cfRule>
    <cfRule type="cellIs" dxfId="2031" priority="12" operator="equal">
      <formula>"Significant Positive"</formula>
    </cfRule>
  </conditionalFormatting>
  <conditionalFormatting sqref="J20">
    <cfRule type="cellIs" dxfId="2030" priority="116" operator="equal">
      <formula>"Minor Positive"</formula>
    </cfRule>
    <cfRule type="cellIs" dxfId="2029" priority="115" operator="equal">
      <formula>"Neutral"</formula>
    </cfRule>
    <cfRule type="cellIs" dxfId="2028" priority="114" operator="equal">
      <formula>"Uncertain"</formula>
    </cfRule>
    <cfRule type="cellIs" dxfId="2027" priority="113" operator="equal">
      <formula>"Minor Negative"</formula>
    </cfRule>
    <cfRule type="cellIs" dxfId="2026" priority="112" operator="equal">
      <formula>"Significant Negative"</formula>
    </cfRule>
    <cfRule type="cellIs" dxfId="2025" priority="117" operator="equal">
      <formula>"Significant Positive"</formula>
    </cfRule>
  </conditionalFormatting>
  <conditionalFormatting sqref="J28">
    <cfRule type="cellIs" dxfId="2024" priority="2" operator="equal">
      <formula>"Minor Negative"</formula>
    </cfRule>
    <cfRule type="cellIs" dxfId="2023" priority="3" operator="equal">
      <formula>"Uncertain"</formula>
    </cfRule>
    <cfRule type="cellIs" dxfId="2022" priority="4" operator="equal">
      <formula>"Neutral"</formula>
    </cfRule>
    <cfRule type="cellIs" dxfId="2021" priority="5" operator="equal">
      <formula>"Minor Positive"</formula>
    </cfRule>
    <cfRule type="cellIs" dxfId="2020" priority="6" operator="equal">
      <formula>"Significant Positive"</formula>
    </cfRule>
    <cfRule type="cellIs" dxfId="2019" priority="1" operator="equal">
      <formula>"Significant Negative"</formula>
    </cfRule>
  </conditionalFormatting>
  <conditionalFormatting sqref="J36">
    <cfRule type="cellIs" dxfId="2018" priority="110" operator="equal">
      <formula>"Minor Positive"</formula>
    </cfRule>
    <cfRule type="cellIs" dxfId="2017" priority="111" operator="equal">
      <formula>"Significant Positive"</formula>
    </cfRule>
    <cfRule type="cellIs" dxfId="2016" priority="109" operator="equal">
      <formula>"Neutral"</formula>
    </cfRule>
    <cfRule type="cellIs" dxfId="2015" priority="106" operator="equal">
      <formula>"Significant Negative"</formula>
    </cfRule>
    <cfRule type="cellIs" dxfId="2014" priority="107" operator="equal">
      <formula>"Minor Negative"</formula>
    </cfRule>
    <cfRule type="cellIs" dxfId="2013" priority="108" operator="equal">
      <formula>"Uncertain"</formula>
    </cfRule>
  </conditionalFormatting>
  <conditionalFormatting sqref="J42">
    <cfRule type="cellIs" dxfId="2012" priority="19" operator="equal">
      <formula>"Significant Negative"</formula>
    </cfRule>
    <cfRule type="cellIs" dxfId="2011" priority="20" operator="equal">
      <formula>"Minor Negative"</formula>
    </cfRule>
    <cfRule type="cellIs" dxfId="2010" priority="21" operator="equal">
      <formula>"Uncertain"</formula>
    </cfRule>
    <cfRule type="cellIs" dxfId="2009" priority="22" operator="equal">
      <formula>"Neutral"</formula>
    </cfRule>
    <cfRule type="cellIs" dxfId="2008" priority="23" operator="equal">
      <formula>"Minor Positive"</formula>
    </cfRule>
    <cfRule type="cellIs" dxfId="2007" priority="24" operator="equal">
      <formula>"Significant Positive"</formula>
    </cfRule>
  </conditionalFormatting>
  <conditionalFormatting sqref="J47">
    <cfRule type="cellIs" dxfId="2006" priority="25" operator="equal">
      <formula>"Significant Negative"</formula>
    </cfRule>
    <cfRule type="cellIs" dxfId="2005" priority="26" operator="equal">
      <formula>"Minor Negative"</formula>
    </cfRule>
    <cfRule type="cellIs" dxfId="2004" priority="30" operator="equal">
      <formula>"Significant Positive"</formula>
    </cfRule>
    <cfRule type="cellIs" dxfId="2003" priority="29" operator="equal">
      <formula>"Minor Positive"</formula>
    </cfRule>
    <cfRule type="cellIs" dxfId="2002" priority="28" operator="equal">
      <formula>"Neutral"</formula>
    </cfRule>
    <cfRule type="cellIs" dxfId="2001" priority="27" operator="equal">
      <formula>"Uncertain"</formula>
    </cfRule>
  </conditionalFormatting>
  <conditionalFormatting sqref="J49">
    <cfRule type="cellIs" dxfId="2000" priority="33" operator="equal">
      <formula>"Uncertain"</formula>
    </cfRule>
    <cfRule type="cellIs" dxfId="1999" priority="34" operator="equal">
      <formula>"Neutral"</formula>
    </cfRule>
    <cfRule type="cellIs" dxfId="1998" priority="32" operator="equal">
      <formula>"Minor Negative"</formula>
    </cfRule>
    <cfRule type="cellIs" dxfId="1997" priority="36" operator="equal">
      <formula>"Significant Positive"</formula>
    </cfRule>
    <cfRule type="cellIs" dxfId="1996" priority="35" operator="equal">
      <formula>"Minor Positive"</formula>
    </cfRule>
    <cfRule type="cellIs" dxfId="1995" priority="31" operator="equal">
      <formula>"Significant Negative"</formula>
    </cfRule>
  </conditionalFormatting>
  <conditionalFormatting sqref="J54">
    <cfRule type="cellIs" dxfId="1994" priority="43" operator="equal">
      <formula>"Significant Negative"</formula>
    </cfRule>
    <cfRule type="cellIs" dxfId="1993" priority="44" operator="equal">
      <formula>"Minor Negative"</formula>
    </cfRule>
    <cfRule type="cellIs" dxfId="1992" priority="45" operator="equal">
      <formula>"Uncertain"</formula>
    </cfRule>
    <cfRule type="cellIs" dxfId="1991" priority="46" operator="equal">
      <formula>"Neutral"</formula>
    </cfRule>
    <cfRule type="cellIs" dxfId="1990" priority="47" operator="equal">
      <formula>"Minor Positive"</formula>
    </cfRule>
    <cfRule type="cellIs" dxfId="1989" priority="48" operator="equal">
      <formula>"Significant Positive"</formula>
    </cfRule>
  </conditionalFormatting>
  <conditionalFormatting sqref="J57">
    <cfRule type="cellIs" dxfId="1988" priority="53" operator="equal">
      <formula>"Minor Positive"</formula>
    </cfRule>
    <cfRule type="cellIs" dxfId="1987" priority="54" operator="equal">
      <formula>"Significant Positive"</formula>
    </cfRule>
    <cfRule type="cellIs" dxfId="1986" priority="49" operator="equal">
      <formula>"Significant Negative"</formula>
    </cfRule>
    <cfRule type="cellIs" dxfId="1985" priority="50" operator="equal">
      <formula>"Minor Negative"</formula>
    </cfRule>
    <cfRule type="cellIs" dxfId="1984" priority="51" operator="equal">
      <formula>"Uncertain"</formula>
    </cfRule>
    <cfRule type="cellIs" dxfId="1983" priority="52" operator="equal">
      <formula>"Neutral"</formula>
    </cfRule>
  </conditionalFormatting>
  <conditionalFormatting sqref="J65 J72 J77 J84">
    <cfRule type="cellIs" dxfId="1982" priority="41" operator="equal">
      <formula>"Minor Positive"</formula>
    </cfRule>
    <cfRule type="cellIs" dxfId="1981" priority="37" operator="equal">
      <formula>"Significant Negative"</formula>
    </cfRule>
    <cfRule type="cellIs" dxfId="1980" priority="38" operator="equal">
      <formula>"Minor Negative"</formula>
    </cfRule>
    <cfRule type="cellIs" dxfId="1979" priority="42" operator="equal">
      <formula>"Significant Positive"</formula>
    </cfRule>
    <cfRule type="cellIs" dxfId="1978" priority="39" operator="equal">
      <formula>"Uncertain"</formula>
    </cfRule>
    <cfRule type="cellIs" dxfId="1977" priority="40"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EEE91B1-A524-4F21-B55B-414F339037C0}">
          <x14:formula1>
            <xm:f>'Drop downs'!$A$2:$A$3</xm:f>
          </x14:formula1>
          <xm:sqref>D8:D87</xm:sqref>
        </x14:dataValidation>
        <x14:dataValidation type="list" allowBlank="1" showInputMessage="1" showErrorMessage="1" xr:uid="{955017B9-7655-4E64-885B-509799900925}">
          <x14:formula1>
            <xm:f>'Drop downs'!$J$2:$J$3</xm:f>
          </x14:formula1>
          <xm:sqref>L8 L18 L20 L28 L36 L42 L84 L54 L57 L65 L72 L77 L47 L49</xm:sqref>
        </x14:dataValidation>
        <x14:dataValidation type="list" allowBlank="1" showInputMessage="1" showErrorMessage="1" xr:uid="{62F3310D-BD1A-43AB-B5CD-AE6D74F97548}">
          <x14:formula1>
            <xm:f>'Drop downs'!$B$2:$B$4</xm:f>
          </x14:formula1>
          <xm:sqref>E47 E49 E20 E18 E36 E84 E65 E72 E54 E57 E77 E42 E8 E28</xm:sqref>
        </x14:dataValidation>
        <x14:dataValidation type="list" allowBlank="1" showInputMessage="1" showErrorMessage="1" xr:uid="{52A11F4D-BCD4-4646-A8CC-925F3894BED0}">
          <x14:formula1>
            <xm:f>'Drop downs'!$C$2:$C$5</xm:f>
          </x14:formula1>
          <xm:sqref>F47 F49 F20 F18 F36 F84 F65 F72 F54 F57 F77 F42 F8 F28</xm:sqref>
        </x14:dataValidation>
        <x14:dataValidation type="list" allowBlank="1" showInputMessage="1" showErrorMessage="1" xr:uid="{753BD3DD-D70D-4A41-9A39-0F167D9E9773}">
          <x14:formula1>
            <xm:f>'Drop downs'!$D$2:$D$7</xm:f>
          </x14:formula1>
          <xm:sqref>G47 G49 G20 G18 G36 G84 G65 G72 G54 G57 G77 G42 G8 G28</xm:sqref>
        </x14:dataValidation>
        <x14:dataValidation type="list" allowBlank="1" showInputMessage="1" showErrorMessage="1" xr:uid="{86BE2248-A04F-4DAF-98D1-B7F925DD639F}">
          <x14:formula1>
            <xm:f>'Drop downs'!$E$2:$E$6</xm:f>
          </x14:formula1>
          <xm:sqref>H47 H49 H20 H18 H36 H84 H65 H72 H54 H57 H77 H42 H8 H28</xm:sqref>
        </x14:dataValidation>
        <x14:dataValidation type="list" allowBlank="1" showInputMessage="1" showErrorMessage="1" xr:uid="{73995665-03DE-4EFE-A254-071F2EAD9042}">
          <x14:formula1>
            <xm:f>'Drop downs'!$F$2:$F$6</xm:f>
          </x14:formula1>
          <xm:sqref>I47 I49 I20 I18 I36 I84 I65 I72 I54 I57 I77 I42 I8 I28</xm:sqref>
        </x14:dataValidation>
        <x14:dataValidation type="list" allowBlank="1" showInputMessage="1" showErrorMessage="1" xr:uid="{A9E674B7-955E-451C-A6F8-137CB81F2F8D}">
          <x14:formula1>
            <xm:f>'Drop downs'!$G$2:$G$7</xm:f>
          </x14:formula1>
          <xm:sqref>J47 J49 J20 J18 J36 J84 J65 J72 J54 J57 J77 J42 J8 J28</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21811-C435-47D0-88AA-24A9333CAED6}">
  <sheetPr codeName="Sheet116">
    <tabColor theme="4" tint="0.79998168889431442"/>
  </sheetPr>
  <dimension ref="A1:V98"/>
  <sheetViews>
    <sheetView zoomScaleNormal="10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1033</v>
      </c>
      <c r="D1" s="263"/>
      <c r="E1" s="263"/>
      <c r="F1" s="264"/>
      <c r="G1" s="16"/>
      <c r="I1" s="7"/>
      <c r="J1" s="7"/>
      <c r="K1" s="7"/>
    </row>
    <row r="2" spans="1:22" x14ac:dyDescent="0.35">
      <c r="A2" s="74" t="s">
        <v>29</v>
      </c>
      <c r="B2" s="9"/>
      <c r="C2" s="263" t="s">
        <v>940</v>
      </c>
      <c r="D2" s="263"/>
      <c r="E2" s="263"/>
      <c r="F2" s="264"/>
      <c r="I2" s="8"/>
      <c r="J2" s="8"/>
      <c r="K2" s="8"/>
    </row>
    <row r="3" spans="1:22" ht="48" customHeight="1" x14ac:dyDescent="0.35">
      <c r="A3" s="75" t="s">
        <v>30</v>
      </c>
      <c r="B3" s="4"/>
      <c r="C3" s="263" t="s">
        <v>1034</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428" t="s">
        <v>101</v>
      </c>
      <c r="J8" s="310" t="s">
        <v>159</v>
      </c>
      <c r="K8" s="319" t="s">
        <v>435</v>
      </c>
      <c r="L8" s="310"/>
      <c r="M8" s="314"/>
      <c r="N8" s="330"/>
      <c r="R8" s="12" t="str">
        <f>IF(OR(J8='Drop downs'!$G$7,J8='Drop downs'!$G$5), B8&amp;": "&amp;K8&amp;CHAR(10),"")</f>
        <v/>
      </c>
      <c r="S8" s="12" t="str">
        <f>IF(J8='Drop downs'!$G$2,B8&amp;": "&amp;K8&amp;""," ")</f>
        <v xml:space="preserve"> </v>
      </c>
      <c r="T8" s="12" t="str">
        <f>IF(HO12_Gypsy_and_Traveller_Needs!E8='Drop downs'!$B$6,HO12_Gypsy_and_Traveller_Needs!B8&amp;": "&amp;HO12_Gypsy_and_Traveller_Needs!K8&amp;"","")</f>
        <v/>
      </c>
      <c r="U8" t="str">
        <f>IF(M8&gt;0,B8&amp;":"&amp;M8&amp;"
","")</f>
        <v/>
      </c>
      <c r="V8" t="str">
        <f>IF(N8&gt;0,B8&amp;":"&amp;N8&amp;"
","")</f>
        <v/>
      </c>
    </row>
    <row r="9" spans="1:22" x14ac:dyDescent="0.35">
      <c r="A9" s="317"/>
      <c r="B9" s="328"/>
      <c r="C9" s="24" t="s">
        <v>322</v>
      </c>
      <c r="D9" s="24" t="s">
        <v>254</v>
      </c>
      <c r="E9" s="326"/>
      <c r="F9" s="326"/>
      <c r="G9" s="326"/>
      <c r="H9" s="326"/>
      <c r="I9" s="259"/>
      <c r="J9" s="298"/>
      <c r="K9" s="236"/>
      <c r="L9" s="298"/>
      <c r="M9" s="233"/>
      <c r="N9" s="331"/>
      <c r="R9" s="12"/>
      <c r="S9" s="12"/>
      <c r="T9" s="12"/>
    </row>
    <row r="10" spans="1:22" x14ac:dyDescent="0.35">
      <c r="A10" s="317"/>
      <c r="B10" s="328"/>
      <c r="C10" s="24" t="s">
        <v>323</v>
      </c>
      <c r="D10" s="24" t="s">
        <v>254</v>
      </c>
      <c r="E10" s="326"/>
      <c r="F10" s="326"/>
      <c r="G10" s="326"/>
      <c r="H10" s="326"/>
      <c r="I10" s="259"/>
      <c r="J10" s="298"/>
      <c r="K10" s="236"/>
      <c r="L10" s="298"/>
      <c r="M10" s="233"/>
      <c r="N10" s="331"/>
      <c r="R10" s="12"/>
      <c r="S10" s="12"/>
      <c r="T10" s="12"/>
    </row>
    <row r="11" spans="1:22" x14ac:dyDescent="0.35">
      <c r="A11" s="317"/>
      <c r="B11" s="328"/>
      <c r="C11" s="24" t="s">
        <v>324</v>
      </c>
      <c r="D11" s="24" t="s">
        <v>254</v>
      </c>
      <c r="E11" s="326"/>
      <c r="F11" s="326"/>
      <c r="G11" s="326"/>
      <c r="H11" s="326"/>
      <c r="I11" s="259"/>
      <c r="J11" s="298"/>
      <c r="K11" s="236"/>
      <c r="L11" s="298"/>
      <c r="M11" s="233"/>
      <c r="N11" s="331"/>
      <c r="R11" s="12"/>
      <c r="S11" s="12"/>
      <c r="T11" s="12"/>
    </row>
    <row r="12" spans="1:22" x14ac:dyDescent="0.35">
      <c r="A12" s="317"/>
      <c r="B12" s="328"/>
      <c r="C12" s="24" t="s">
        <v>325</v>
      </c>
      <c r="D12" s="24" t="s">
        <v>254</v>
      </c>
      <c r="E12" s="326"/>
      <c r="F12" s="326"/>
      <c r="G12" s="326"/>
      <c r="H12" s="326"/>
      <c r="I12" s="259"/>
      <c r="J12" s="298"/>
      <c r="K12" s="236"/>
      <c r="L12" s="298"/>
      <c r="M12" s="233"/>
      <c r="N12" s="331"/>
      <c r="R12" s="12"/>
      <c r="S12" s="12"/>
      <c r="T12" s="12"/>
    </row>
    <row r="13" spans="1:22" x14ac:dyDescent="0.35">
      <c r="A13" s="317"/>
      <c r="B13" s="328"/>
      <c r="C13" s="24" t="s">
        <v>326</v>
      </c>
      <c r="D13" s="24" t="s">
        <v>254</v>
      </c>
      <c r="E13" s="326"/>
      <c r="F13" s="326"/>
      <c r="G13" s="326"/>
      <c r="H13" s="326"/>
      <c r="I13" s="259"/>
      <c r="J13" s="298"/>
      <c r="K13" s="236"/>
      <c r="L13" s="298"/>
      <c r="M13" s="233"/>
      <c r="N13" s="331"/>
      <c r="R13" s="12"/>
      <c r="S13" s="12"/>
      <c r="T13" s="12"/>
    </row>
    <row r="14" spans="1:22" x14ac:dyDescent="0.35">
      <c r="A14" s="317"/>
      <c r="B14" s="328"/>
      <c r="C14" s="24" t="s">
        <v>327</v>
      </c>
      <c r="D14" s="24" t="s">
        <v>254</v>
      </c>
      <c r="E14" s="326"/>
      <c r="F14" s="326"/>
      <c r="G14" s="326"/>
      <c r="H14" s="326"/>
      <c r="I14" s="259"/>
      <c r="J14" s="298"/>
      <c r="K14" s="236"/>
      <c r="L14" s="298"/>
      <c r="M14" s="233"/>
      <c r="N14" s="331"/>
      <c r="R14" s="12"/>
      <c r="S14" s="12"/>
      <c r="T14" s="12"/>
    </row>
    <row r="15" spans="1:22" x14ac:dyDescent="0.35">
      <c r="A15" s="317"/>
      <c r="B15" s="328"/>
      <c r="C15" s="24" t="s">
        <v>328</v>
      </c>
      <c r="D15" s="24" t="s">
        <v>254</v>
      </c>
      <c r="E15" s="326"/>
      <c r="F15" s="326"/>
      <c r="G15" s="326"/>
      <c r="H15" s="326"/>
      <c r="I15" s="259"/>
      <c r="J15" s="298"/>
      <c r="K15" s="236"/>
      <c r="L15" s="298"/>
      <c r="M15" s="233"/>
      <c r="N15" s="331"/>
      <c r="R15" s="12"/>
      <c r="S15" s="12"/>
      <c r="T15" s="12"/>
    </row>
    <row r="16" spans="1:22" ht="29" x14ac:dyDescent="0.35">
      <c r="A16" s="317"/>
      <c r="B16" s="328"/>
      <c r="C16" s="24" t="s">
        <v>329</v>
      </c>
      <c r="D16" s="24" t="s">
        <v>254</v>
      </c>
      <c r="E16" s="326"/>
      <c r="F16" s="326"/>
      <c r="G16" s="326"/>
      <c r="H16" s="326"/>
      <c r="I16" s="259"/>
      <c r="J16" s="298"/>
      <c r="K16" s="236"/>
      <c r="L16" s="298"/>
      <c r="M16" s="233"/>
      <c r="N16" s="331"/>
      <c r="R16" s="12"/>
      <c r="S16" s="12"/>
      <c r="T16" s="12"/>
    </row>
    <row r="17" spans="1:22" ht="15" thickBot="1" x14ac:dyDescent="0.4">
      <c r="A17" s="318"/>
      <c r="B17" s="267"/>
      <c r="C17" s="19" t="s">
        <v>330</v>
      </c>
      <c r="D17" s="24" t="s">
        <v>254</v>
      </c>
      <c r="E17" s="258"/>
      <c r="F17" s="258"/>
      <c r="G17" s="258"/>
      <c r="H17" s="258"/>
      <c r="I17" s="429"/>
      <c r="J17" s="270"/>
      <c r="K17" s="320"/>
      <c r="L17" s="270"/>
      <c r="M17" s="315"/>
      <c r="N17" s="332"/>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435</v>
      </c>
      <c r="L18" s="310"/>
      <c r="M18" s="314"/>
      <c r="N18" s="330"/>
      <c r="R18" s="12" t="str">
        <f>IF(OR(J18='Drop downs'!$G$7,J18='Drop downs'!$G$5), B18&amp;": "&amp;K18&amp;CHAR(10),"")</f>
        <v/>
      </c>
      <c r="S18" s="12" t="str">
        <f>IF(J18='Drop downs'!$G$2,B18&amp;": "&amp;K18&amp;""," ")</f>
        <v xml:space="preserve"> </v>
      </c>
      <c r="T18" s="12" t="str">
        <f>IF(HO12_Gypsy_and_Traveller_Needs!E18='Drop downs'!$B$6,HO12_Gypsy_and_Traveller_Needs!B18&amp;": "&amp;HO12_Gypsy_and_Traveller_Needs!K18&amp;"","")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250</v>
      </c>
      <c r="E20" s="310" t="s">
        <v>418</v>
      </c>
      <c r="F20" s="310" t="s">
        <v>441</v>
      </c>
      <c r="G20" s="310" t="s">
        <v>424</v>
      </c>
      <c r="H20" s="310" t="s">
        <v>477</v>
      </c>
      <c r="I20" s="310" t="s">
        <v>422</v>
      </c>
      <c r="J20" s="310" t="s">
        <v>157</v>
      </c>
      <c r="K20" s="319" t="s">
        <v>1035</v>
      </c>
      <c r="L20" s="310"/>
      <c r="M20" s="314"/>
      <c r="N20" s="330"/>
      <c r="R20" s="12" t="str">
        <f>IF(OR(J20='Drop downs'!$G$7,J20='Drop downs'!$G$5), B20&amp;": "&amp;K20&amp;CHAR(10),"")</f>
        <v/>
      </c>
      <c r="S20" s="12" t="str">
        <f>IF(J20='Drop downs'!$G$2,B20&amp;": "&amp;K20&amp;""," ")</f>
        <v xml:space="preserve"> </v>
      </c>
      <c r="T20" s="12" t="str">
        <f>IF(HO12_Gypsy_and_Traveller_Needs!E20='Drop downs'!$B$6,HO12_Gypsy_and_Traveller_Needs!B20&amp;": "&amp;HO12_Gypsy_and_Traveller_Needs!K20&amp;"","")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250</v>
      </c>
      <c r="E25" s="298"/>
      <c r="F25" s="298"/>
      <c r="G25" s="298"/>
      <c r="H25" s="298"/>
      <c r="I25" s="298"/>
      <c r="J25" s="298"/>
      <c r="K25" s="236"/>
      <c r="L25" s="298"/>
      <c r="M25" s="233"/>
      <c r="N25" s="331"/>
      <c r="R25" s="12"/>
      <c r="S25" s="12"/>
      <c r="T25" s="12"/>
    </row>
    <row r="26" spans="1:22" ht="14.5" customHeight="1" x14ac:dyDescent="0.35">
      <c r="A26" s="317"/>
      <c r="B26" s="308"/>
      <c r="C26" s="3" t="s">
        <v>341</v>
      </c>
      <c r="D26" s="24" t="s">
        <v>254</v>
      </c>
      <c r="E26" s="298"/>
      <c r="F26" s="298"/>
      <c r="G26" s="298"/>
      <c r="H26" s="298"/>
      <c r="I26" s="298"/>
      <c r="J26" s="298"/>
      <c r="K26" s="236"/>
      <c r="L26" s="298"/>
      <c r="M26" s="233"/>
      <c r="N26" s="331"/>
      <c r="R26" s="12"/>
      <c r="S26" s="12"/>
      <c r="T26" s="12"/>
    </row>
    <row r="27" spans="1:22" ht="29.5" thickBot="1" x14ac:dyDescent="0.4">
      <c r="A27" s="318"/>
      <c r="B27" s="309"/>
      <c r="C27" s="15" t="s">
        <v>342</v>
      </c>
      <c r="D27" s="24" t="s">
        <v>254</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250</v>
      </c>
      <c r="E28" s="310" t="s">
        <v>418</v>
      </c>
      <c r="F28" s="310" t="s">
        <v>441</v>
      </c>
      <c r="G28" s="310" t="s">
        <v>424</v>
      </c>
      <c r="H28" s="310" t="s">
        <v>477</v>
      </c>
      <c r="I28" s="310" t="s">
        <v>422</v>
      </c>
      <c r="J28" s="310" t="s">
        <v>157</v>
      </c>
      <c r="K28" s="319" t="s">
        <v>1036</v>
      </c>
      <c r="L28" s="310"/>
      <c r="M28" s="314"/>
      <c r="N28" s="330"/>
      <c r="R28" s="12" t="str">
        <f>IF(OR(J28='Drop downs'!$G$7,J28='Drop downs'!$G$5), B28&amp;": "&amp;K28&amp;CHAR(10),"")</f>
        <v/>
      </c>
      <c r="S28" s="12" t="str">
        <f>IF(J28='Drop downs'!$G$2,B28&amp;": "&amp;K28&amp;""," ")</f>
        <v xml:space="preserve"> </v>
      </c>
      <c r="T28" s="12" t="str">
        <f>IF(HO12_Gypsy_and_Traveller_Needs!E28='Drop downs'!$B$6,HO12_Gypsy_and_Traveller_Needs!B28&amp;": "&amp;HO12_Gypsy_and_Traveller_Needs!K28&amp;"","")</f>
        <v/>
      </c>
      <c r="U28" t="str">
        <f t="shared" si="0"/>
        <v/>
      </c>
      <c r="V28" t="str">
        <f>IF(N28&gt;0,B28&amp;":"&amp;N28&amp;"
","")</f>
        <v/>
      </c>
    </row>
    <row r="29" spans="1:22" ht="29" x14ac:dyDescent="0.35">
      <c r="A29" s="317"/>
      <c r="B29" s="308"/>
      <c r="C29" s="83" t="s">
        <v>345</v>
      </c>
      <c r="D29" s="3" t="s">
        <v>250</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250</v>
      </c>
      <c r="E32" s="298"/>
      <c r="F32" s="298"/>
      <c r="G32" s="298"/>
      <c r="H32" s="298"/>
      <c r="I32" s="298"/>
      <c r="J32" s="298"/>
      <c r="K32" s="236"/>
      <c r="L32" s="298"/>
      <c r="M32" s="233"/>
      <c r="N32" s="331"/>
      <c r="R32" s="12"/>
      <c r="S32" s="12"/>
      <c r="T32" s="12"/>
    </row>
    <row r="33" spans="1:22" x14ac:dyDescent="0.35">
      <c r="A33" s="317"/>
      <c r="B33" s="308"/>
      <c r="C33" s="83" t="s">
        <v>349</v>
      </c>
      <c r="D33" s="3" t="s">
        <v>250</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18"/>
      <c r="B35" s="308"/>
      <c r="C35" s="100" t="s">
        <v>351</v>
      </c>
      <c r="D35" s="3" t="s">
        <v>254</v>
      </c>
      <c r="E35" s="299"/>
      <c r="F35" s="299"/>
      <c r="G35" s="299"/>
      <c r="H35" s="299"/>
      <c r="I35" s="299"/>
      <c r="J35" s="299"/>
      <c r="K35" s="301"/>
      <c r="L35" s="270"/>
      <c r="M35" s="315"/>
      <c r="N35" s="332"/>
      <c r="R35" s="12"/>
      <c r="S35" s="12"/>
      <c r="T35" s="12"/>
    </row>
    <row r="36" spans="1:22" x14ac:dyDescent="0.35">
      <c r="A36" s="316" t="s">
        <v>352</v>
      </c>
      <c r="B36" s="307" t="s">
        <v>120</v>
      </c>
      <c r="C36" s="79" t="s">
        <v>353</v>
      </c>
      <c r="D36" s="79" t="s">
        <v>250</v>
      </c>
      <c r="E36" s="310" t="s">
        <v>418</v>
      </c>
      <c r="F36" s="310" t="s">
        <v>441</v>
      </c>
      <c r="G36" s="310" t="s">
        <v>424</v>
      </c>
      <c r="H36" s="310" t="s">
        <v>477</v>
      </c>
      <c r="I36" s="310" t="s">
        <v>422</v>
      </c>
      <c r="J36" s="310" t="s">
        <v>157</v>
      </c>
      <c r="K36" s="319" t="s">
        <v>1037</v>
      </c>
      <c r="L36" s="310"/>
      <c r="M36" s="314"/>
      <c r="N36" s="330"/>
      <c r="R36" s="12" t="str">
        <f>IF(OR(J36='Drop downs'!$G$7,J36='Drop downs'!$G$5), B36&amp;": "&amp;K36&amp;CHAR(10),"")</f>
        <v/>
      </c>
      <c r="S36" s="12" t="str">
        <f>IF(J36='Drop downs'!$G$2,B36&amp;": "&amp;K36&amp;""," ")</f>
        <v xml:space="preserve"> </v>
      </c>
      <c r="T36" s="12" t="str">
        <f>IF(HO12_Gypsy_and_Traveller_Needs!E36='Drop downs'!$B$6,HO12_Gypsy_and_Traveller_Needs!B36&amp;": "&amp;HO12_Gypsy_and_Traveller_Needs!K36&amp;"","")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22"/>
      <c r="B41" s="309"/>
      <c r="C41" s="80" t="s">
        <v>358</v>
      </c>
      <c r="D41" s="80" t="s">
        <v>250</v>
      </c>
      <c r="E41" s="299"/>
      <c r="F41" s="299"/>
      <c r="G41" s="299"/>
      <c r="H41" s="299"/>
      <c r="I41" s="299"/>
      <c r="J41" s="299"/>
      <c r="K41" s="301"/>
      <c r="L41" s="299"/>
      <c r="M41" s="303"/>
      <c r="N41" s="333"/>
      <c r="R41" s="12"/>
      <c r="S41" s="12"/>
      <c r="T41" s="12"/>
    </row>
    <row r="42" spans="1:22" ht="29" x14ac:dyDescent="0.35">
      <c r="A42" s="321" t="s">
        <v>359</v>
      </c>
      <c r="B42" s="307" t="s">
        <v>121</v>
      </c>
      <c r="C42" s="82" t="s">
        <v>360</v>
      </c>
      <c r="D42" s="82" t="s">
        <v>250</v>
      </c>
      <c r="E42" s="272" t="s">
        <v>418</v>
      </c>
      <c r="F42" s="272" t="s">
        <v>441</v>
      </c>
      <c r="G42" s="272" t="s">
        <v>424</v>
      </c>
      <c r="H42" s="272" t="s">
        <v>477</v>
      </c>
      <c r="I42" s="272" t="s">
        <v>422</v>
      </c>
      <c r="J42" s="272" t="s">
        <v>157</v>
      </c>
      <c r="K42" s="367" t="s">
        <v>1038</v>
      </c>
      <c r="L42" s="272"/>
      <c r="M42" s="302"/>
      <c r="N42" s="334"/>
      <c r="R42" s="12" t="str">
        <f>IF(OR(J42='Drop downs'!$G$7,J42='Drop downs'!$G$5), B42&amp;": "&amp;K42&amp;CHAR(10),"")</f>
        <v/>
      </c>
      <c r="S42" s="12" t="str">
        <f>IF(J42='Drop downs'!$G$2,B42&amp;": "&amp;K42&amp;""," ")</f>
        <v xml:space="preserve"> </v>
      </c>
      <c r="T42" s="12" t="str">
        <f>IF(HO12_Gypsy_and_Traveller_Needs!E42='Drop downs'!$B$6,HO12_Gypsy_and_Traveller_Needs!B42&amp;": "&amp;HO12_Gypsy_and_Traveller_Needs!K42&amp;"","")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368"/>
      <c r="L43" s="298"/>
      <c r="M43" s="233"/>
      <c r="N43" s="331"/>
      <c r="R43" s="12"/>
      <c r="S43" s="12"/>
      <c r="T43" s="12"/>
    </row>
    <row r="44" spans="1:22" x14ac:dyDescent="0.35">
      <c r="A44" s="317"/>
      <c r="B44" s="308"/>
      <c r="C44" s="3" t="s">
        <v>362</v>
      </c>
      <c r="D44" s="3" t="s">
        <v>254</v>
      </c>
      <c r="E44" s="298"/>
      <c r="F44" s="298"/>
      <c r="G44" s="298"/>
      <c r="H44" s="298"/>
      <c r="I44" s="298"/>
      <c r="J44" s="298"/>
      <c r="K44" s="368"/>
      <c r="L44" s="298"/>
      <c r="M44" s="233"/>
      <c r="N44" s="331"/>
      <c r="R44" s="12"/>
      <c r="S44" s="12"/>
      <c r="T44" s="12"/>
    </row>
    <row r="45" spans="1:22" x14ac:dyDescent="0.35">
      <c r="A45" s="317"/>
      <c r="B45" s="308"/>
      <c r="C45" s="3" t="s">
        <v>363</v>
      </c>
      <c r="D45" s="3" t="s">
        <v>254</v>
      </c>
      <c r="E45" s="298"/>
      <c r="F45" s="298"/>
      <c r="G45" s="298"/>
      <c r="H45" s="298"/>
      <c r="I45" s="298"/>
      <c r="J45" s="298"/>
      <c r="K45" s="368"/>
      <c r="L45" s="298"/>
      <c r="M45" s="233"/>
      <c r="N45" s="331"/>
      <c r="R45" s="12"/>
      <c r="S45" s="12"/>
      <c r="T45" s="12"/>
    </row>
    <row r="46" spans="1:22" ht="29.5" thickBot="1" x14ac:dyDescent="0.4">
      <c r="A46" s="318"/>
      <c r="B46" s="308"/>
      <c r="C46" s="15" t="s">
        <v>364</v>
      </c>
      <c r="D46" s="3" t="s">
        <v>254</v>
      </c>
      <c r="E46" s="299"/>
      <c r="F46" s="299"/>
      <c r="G46" s="299"/>
      <c r="H46" s="299"/>
      <c r="I46" s="299"/>
      <c r="J46" s="299"/>
      <c r="K46" s="369"/>
      <c r="L46" s="270"/>
      <c r="M46" s="315"/>
      <c r="N46" s="332"/>
      <c r="R46" s="12"/>
      <c r="S46" s="12"/>
      <c r="T46" s="12"/>
    </row>
    <row r="47" spans="1:22" ht="43.5" x14ac:dyDescent="0.35">
      <c r="A47" s="316" t="s">
        <v>365</v>
      </c>
      <c r="B47" s="307" t="s">
        <v>122</v>
      </c>
      <c r="C47" s="79" t="s">
        <v>366</v>
      </c>
      <c r="D47" s="79" t="s">
        <v>254</v>
      </c>
      <c r="E47" s="272" t="s">
        <v>101</v>
      </c>
      <c r="F47" s="272" t="s">
        <v>101</v>
      </c>
      <c r="G47" s="272" t="s">
        <v>101</v>
      </c>
      <c r="H47" s="272" t="s">
        <v>101</v>
      </c>
      <c r="I47" s="272" t="s">
        <v>101</v>
      </c>
      <c r="J47" s="272" t="s">
        <v>159</v>
      </c>
      <c r="K47" s="367" t="s">
        <v>435</v>
      </c>
      <c r="L47" s="310"/>
      <c r="M47" s="314"/>
      <c r="N47" s="330"/>
      <c r="R47" s="12" t="str">
        <f>IF(OR(J47='Drop downs'!$G$7,J47='Drop downs'!$G$5), B47&amp;": "&amp;K47&amp;CHAR(10),"")</f>
        <v/>
      </c>
      <c r="S47" s="12" t="str">
        <f>IF(J47='Drop downs'!$G$2,B47&amp;": "&amp;K47&amp;""," ")</f>
        <v xml:space="preserve"> </v>
      </c>
      <c r="T47" s="12" t="str">
        <f>IF(HO12_Gypsy_and_Traveller_Needs!E47='Drop downs'!$B$6,HO12_Gypsy_and_Traveller_Needs!B47&amp;": "&amp;HO12_Gypsy_and_Traveller_Needs!K47&amp;"","")</f>
        <v/>
      </c>
      <c r="U47" t="str">
        <f t="shared" si="0"/>
        <v/>
      </c>
      <c r="V47" t="str">
        <f>IF(N47&gt;0,B47&amp;":"&amp;N47&amp;"
","")</f>
        <v/>
      </c>
    </row>
    <row r="48" spans="1:22" ht="52.5" customHeight="1" thickBot="1" x14ac:dyDescent="0.4">
      <c r="A48" s="322"/>
      <c r="B48" s="309"/>
      <c r="C48" s="80" t="s">
        <v>367</v>
      </c>
      <c r="D48" s="80" t="s">
        <v>254</v>
      </c>
      <c r="E48" s="299"/>
      <c r="F48" s="299"/>
      <c r="G48" s="299"/>
      <c r="H48" s="299"/>
      <c r="I48" s="299"/>
      <c r="J48" s="299"/>
      <c r="K48" s="369"/>
      <c r="L48" s="299"/>
      <c r="M48" s="303"/>
      <c r="N48" s="333"/>
      <c r="R48" s="12" t="str">
        <f>IF(OR(J48='Drop downs'!$G$7,J48='Drop downs'!$G$5), B48&amp;": "&amp;K48&amp;CHAR(10),"")</f>
        <v/>
      </c>
      <c r="S48" s="12" t="str">
        <f>IF(J48='Drop downs'!$G$2,B48&amp;": "&amp;K48&amp;""," ")</f>
        <v xml:space="preserve"> </v>
      </c>
      <c r="T48" s="12" t="str">
        <f>IF(HO12_Gypsy_and_Traveller_Needs!E48='Drop downs'!$B$6,HO12_Gypsy_and_Traveller_Needs!B48&amp;": "&amp;HO12_Gypsy_and_Traveller_Needs!K48&amp;"","")</f>
        <v xml:space="preserve">: </v>
      </c>
    </row>
    <row r="49" spans="1:22" ht="29" x14ac:dyDescent="0.35">
      <c r="A49" s="316" t="s">
        <v>368</v>
      </c>
      <c r="B49" s="307" t="s">
        <v>123</v>
      </c>
      <c r="C49" s="86" t="s">
        <v>369</v>
      </c>
      <c r="D49" s="86" t="s">
        <v>254</v>
      </c>
      <c r="E49" s="272" t="s">
        <v>101</v>
      </c>
      <c r="F49" s="272" t="s">
        <v>101</v>
      </c>
      <c r="G49" s="272" t="s">
        <v>101</v>
      </c>
      <c r="H49" s="272" t="s">
        <v>101</v>
      </c>
      <c r="I49" s="272" t="s">
        <v>101</v>
      </c>
      <c r="J49" s="272" t="s">
        <v>159</v>
      </c>
      <c r="K49" s="367" t="s">
        <v>435</v>
      </c>
      <c r="L49" s="310"/>
      <c r="M49" s="314"/>
      <c r="N49" s="330"/>
      <c r="R49" s="12" t="str">
        <f>IF(OR(J49='Drop downs'!$G$7,J49='Drop downs'!$G$5), B49&amp;": "&amp;K49&amp;CHAR(10),"")</f>
        <v/>
      </c>
      <c r="S49" s="12" t="str">
        <f>IF(J49='Drop downs'!$G$2,B49&amp;": "&amp;K49&amp;""," ")</f>
        <v xml:space="preserve"> </v>
      </c>
      <c r="T49" s="12" t="str">
        <f>IF(HO12_Gypsy_and_Traveller_Needs!E49='Drop downs'!$B$6,HO12_Gypsy_and_Traveller_Needs!B49&amp;": "&amp;HO12_Gypsy_and_Traveller_Needs!K49&amp;"","")</f>
        <v/>
      </c>
      <c r="U49" t="str">
        <f t="shared" si="0"/>
        <v/>
      </c>
      <c r="V49" t="str">
        <f>IF(N49&gt;0,B49&amp;":"&amp;N49&amp;"
","")</f>
        <v/>
      </c>
    </row>
    <row r="50" spans="1:22" x14ac:dyDescent="0.35">
      <c r="A50" s="317"/>
      <c r="B50" s="308"/>
      <c r="C50" s="24" t="s">
        <v>370</v>
      </c>
      <c r="D50" s="24" t="s">
        <v>254</v>
      </c>
      <c r="E50" s="298"/>
      <c r="F50" s="298"/>
      <c r="G50" s="298"/>
      <c r="H50" s="298"/>
      <c r="I50" s="298"/>
      <c r="J50" s="298"/>
      <c r="K50" s="368"/>
      <c r="L50" s="298"/>
      <c r="M50" s="233"/>
      <c r="N50" s="331"/>
      <c r="R50" s="12"/>
      <c r="S50" s="12"/>
      <c r="T50" s="12"/>
    </row>
    <row r="51" spans="1:22" x14ac:dyDescent="0.35">
      <c r="A51" s="317"/>
      <c r="B51" s="308"/>
      <c r="C51" s="97" t="s">
        <v>371</v>
      </c>
      <c r="D51" s="24" t="s">
        <v>254</v>
      </c>
      <c r="E51" s="298"/>
      <c r="F51" s="298"/>
      <c r="G51" s="298"/>
      <c r="H51" s="298"/>
      <c r="I51" s="298"/>
      <c r="J51" s="298"/>
      <c r="K51" s="368"/>
      <c r="L51" s="298"/>
      <c r="M51" s="233"/>
      <c r="N51" s="331"/>
      <c r="R51" s="12"/>
      <c r="S51" s="12"/>
      <c r="T51" s="12"/>
    </row>
    <row r="52" spans="1:22" x14ac:dyDescent="0.35">
      <c r="A52" s="317"/>
      <c r="B52" s="308"/>
      <c r="C52" s="24" t="s">
        <v>372</v>
      </c>
      <c r="D52" s="24" t="s">
        <v>254</v>
      </c>
      <c r="E52" s="298"/>
      <c r="F52" s="298"/>
      <c r="G52" s="298"/>
      <c r="H52" s="298"/>
      <c r="I52" s="298"/>
      <c r="J52" s="298"/>
      <c r="K52" s="368"/>
      <c r="L52" s="298"/>
      <c r="M52" s="233"/>
      <c r="N52" s="331"/>
      <c r="R52" s="12"/>
      <c r="S52" s="12"/>
      <c r="T52" s="12"/>
    </row>
    <row r="53" spans="1:22" ht="15" thickBot="1" x14ac:dyDescent="0.4">
      <c r="A53" s="318"/>
      <c r="B53" s="309"/>
      <c r="C53" s="19" t="s">
        <v>373</v>
      </c>
      <c r="D53" s="24" t="s">
        <v>254</v>
      </c>
      <c r="E53" s="270"/>
      <c r="F53" s="270"/>
      <c r="G53" s="270"/>
      <c r="H53" s="270"/>
      <c r="I53" s="270"/>
      <c r="J53" s="270"/>
      <c r="K53" s="370"/>
      <c r="L53" s="270"/>
      <c r="M53" s="315"/>
      <c r="N53" s="332"/>
      <c r="R53" s="12"/>
      <c r="S53" s="12"/>
      <c r="T53" s="12"/>
    </row>
    <row r="54" spans="1:22" ht="29.25" customHeight="1" x14ac:dyDescent="0.35">
      <c r="A54" s="316" t="s">
        <v>374</v>
      </c>
      <c r="B54" s="307" t="s">
        <v>124</v>
      </c>
      <c r="C54" s="95" t="s">
        <v>375</v>
      </c>
      <c r="D54" s="86" t="s">
        <v>250</v>
      </c>
      <c r="E54" s="310" t="s">
        <v>418</v>
      </c>
      <c r="F54" s="310" t="s">
        <v>441</v>
      </c>
      <c r="G54" s="310" t="s">
        <v>424</v>
      </c>
      <c r="H54" s="310" t="s">
        <v>477</v>
      </c>
      <c r="I54" s="310" t="s">
        <v>422</v>
      </c>
      <c r="J54" s="310" t="s">
        <v>157</v>
      </c>
      <c r="K54" s="319" t="s">
        <v>1039</v>
      </c>
      <c r="L54" s="310"/>
      <c r="M54" s="314"/>
      <c r="N54" s="330"/>
      <c r="R54" s="12" t="str">
        <f>IF(OR(J54='Drop downs'!$G$7,J54='Drop downs'!$G$5), B54&amp;": "&amp;K54&amp;CHAR(10),"")</f>
        <v/>
      </c>
      <c r="S54" s="12" t="str">
        <f>IF(J54='Drop downs'!$G$2,B54&amp;": "&amp;K54&amp;""," ")</f>
        <v xml:space="preserve"> </v>
      </c>
      <c r="T54" s="12" t="str">
        <f>IF(HO12_Gypsy_and_Traveller_Needs!E54='Drop downs'!$B$6,HO12_Gypsy_and_Traveller_Needs!B54&amp;": "&amp;HO12_Gypsy_and_Traveller_Needs!K54&amp;"","")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ht="14.5" customHeight="1" x14ac:dyDescent="0.35">
      <c r="A57" s="316" t="s">
        <v>378</v>
      </c>
      <c r="B57" s="307" t="s">
        <v>125</v>
      </c>
      <c r="C57" s="86" t="s">
        <v>379</v>
      </c>
      <c r="D57" s="86" t="s">
        <v>254</v>
      </c>
      <c r="E57" s="310" t="s">
        <v>418</v>
      </c>
      <c r="F57" s="310" t="s">
        <v>441</v>
      </c>
      <c r="G57" s="310" t="s">
        <v>424</v>
      </c>
      <c r="H57" s="310" t="s">
        <v>477</v>
      </c>
      <c r="I57" s="310" t="s">
        <v>422</v>
      </c>
      <c r="J57" s="310" t="s">
        <v>157</v>
      </c>
      <c r="K57" s="319" t="s">
        <v>1040</v>
      </c>
      <c r="L57" s="310"/>
      <c r="M57" s="356"/>
      <c r="N57" s="349"/>
      <c r="R57" s="12" t="str">
        <f>IF(OR(J57='Drop downs'!$G$7,J57='Drop downs'!$G$5), B57&amp;": "&amp;K57&amp;CHAR(10),"")</f>
        <v/>
      </c>
      <c r="S57" s="12" t="str">
        <f>IF(J57='Drop downs'!$G$2,B57&amp;": "&amp;K57&amp;""," ")</f>
        <v xml:space="preserve"> </v>
      </c>
      <c r="T57" s="12" t="str">
        <f>IF(HO12_Gypsy_and_Traveller_Needs!E57='Drop downs'!$B$6,HO12_Gypsy_and_Traveller_Needs!B57&amp;": "&amp;HO12_Gypsy_and_Traveller_Needs!K57&amp;"","")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357"/>
      <c r="N58" s="350"/>
      <c r="R58" s="12"/>
      <c r="S58" s="12"/>
      <c r="T58" s="12"/>
    </row>
    <row r="59" spans="1:22" x14ac:dyDescent="0.35">
      <c r="A59" s="317"/>
      <c r="B59" s="308"/>
      <c r="C59" s="24" t="s">
        <v>381</v>
      </c>
      <c r="D59" s="24" t="s">
        <v>254</v>
      </c>
      <c r="E59" s="298"/>
      <c r="F59" s="298"/>
      <c r="G59" s="298"/>
      <c r="H59" s="298"/>
      <c r="I59" s="298"/>
      <c r="J59" s="298"/>
      <c r="K59" s="236"/>
      <c r="L59" s="298"/>
      <c r="M59" s="357"/>
      <c r="N59" s="350"/>
      <c r="R59" s="12"/>
      <c r="S59" s="12"/>
      <c r="T59" s="12"/>
    </row>
    <row r="60" spans="1:22" x14ac:dyDescent="0.35">
      <c r="A60" s="317"/>
      <c r="B60" s="308"/>
      <c r="C60" s="24" t="s">
        <v>382</v>
      </c>
      <c r="D60" s="24" t="s">
        <v>250</v>
      </c>
      <c r="E60" s="298"/>
      <c r="F60" s="298"/>
      <c r="G60" s="298"/>
      <c r="H60" s="298"/>
      <c r="I60" s="298"/>
      <c r="J60" s="298"/>
      <c r="K60" s="236"/>
      <c r="L60" s="298"/>
      <c r="M60" s="357"/>
      <c r="N60" s="350"/>
      <c r="R60" s="12"/>
      <c r="S60" s="12"/>
      <c r="T60" s="12"/>
    </row>
    <row r="61" spans="1:22" x14ac:dyDescent="0.35">
      <c r="A61" s="317"/>
      <c r="B61" s="308"/>
      <c r="C61" s="24" t="s">
        <v>383</v>
      </c>
      <c r="D61" s="24" t="s">
        <v>250</v>
      </c>
      <c r="E61" s="298"/>
      <c r="F61" s="298"/>
      <c r="G61" s="298"/>
      <c r="H61" s="298"/>
      <c r="I61" s="298"/>
      <c r="J61" s="298"/>
      <c r="K61" s="236"/>
      <c r="L61" s="298"/>
      <c r="M61" s="357"/>
      <c r="N61" s="350"/>
      <c r="R61" s="12"/>
      <c r="S61" s="12"/>
      <c r="T61" s="12"/>
    </row>
    <row r="62" spans="1:22" x14ac:dyDescent="0.35">
      <c r="A62" s="317"/>
      <c r="B62" s="308"/>
      <c r="C62" s="24" t="s">
        <v>384</v>
      </c>
      <c r="D62" s="24" t="s">
        <v>254</v>
      </c>
      <c r="E62" s="298"/>
      <c r="F62" s="298"/>
      <c r="G62" s="298"/>
      <c r="H62" s="298"/>
      <c r="I62" s="298"/>
      <c r="J62" s="298"/>
      <c r="K62" s="236"/>
      <c r="L62" s="298"/>
      <c r="M62" s="357"/>
      <c r="N62" s="350"/>
      <c r="R62" s="12"/>
      <c r="S62" s="12"/>
      <c r="T62" s="12"/>
    </row>
    <row r="63" spans="1:22" ht="29" x14ac:dyDescent="0.35">
      <c r="A63" s="317"/>
      <c r="B63" s="308"/>
      <c r="C63" s="24" t="s">
        <v>385</v>
      </c>
      <c r="D63" s="24" t="s">
        <v>254</v>
      </c>
      <c r="E63" s="298"/>
      <c r="F63" s="298"/>
      <c r="G63" s="298"/>
      <c r="H63" s="298"/>
      <c r="I63" s="298"/>
      <c r="J63" s="298"/>
      <c r="K63" s="236"/>
      <c r="L63" s="298"/>
      <c r="M63" s="357"/>
      <c r="N63" s="350"/>
      <c r="R63" s="12"/>
      <c r="S63" s="12"/>
      <c r="T63" s="12"/>
    </row>
    <row r="64" spans="1:22" ht="55" customHeight="1" thickBot="1" x14ac:dyDescent="0.4">
      <c r="A64" s="318"/>
      <c r="B64" s="309"/>
      <c r="C64" s="19" t="s">
        <v>386</v>
      </c>
      <c r="D64" s="24" t="s">
        <v>254</v>
      </c>
      <c r="E64" s="299"/>
      <c r="F64" s="299"/>
      <c r="G64" s="299"/>
      <c r="H64" s="299"/>
      <c r="I64" s="299"/>
      <c r="J64" s="299"/>
      <c r="K64" s="301"/>
      <c r="L64" s="270"/>
      <c r="M64" s="358"/>
      <c r="N64" s="359"/>
      <c r="R64" s="12"/>
      <c r="S64" s="12"/>
      <c r="T64" s="12"/>
    </row>
    <row r="65" spans="1:22" ht="14.5" customHeight="1" x14ac:dyDescent="0.35">
      <c r="A65" s="316" t="s">
        <v>387</v>
      </c>
      <c r="B65" s="307" t="s">
        <v>126</v>
      </c>
      <c r="C65" s="85" t="s">
        <v>388</v>
      </c>
      <c r="D65" s="86" t="s">
        <v>254</v>
      </c>
      <c r="E65" s="272" t="s">
        <v>101</v>
      </c>
      <c r="F65" s="272" t="s">
        <v>101</v>
      </c>
      <c r="G65" s="272" t="s">
        <v>101</v>
      </c>
      <c r="H65" s="272" t="s">
        <v>101</v>
      </c>
      <c r="I65" s="272" t="s">
        <v>101</v>
      </c>
      <c r="J65" s="272" t="s">
        <v>159</v>
      </c>
      <c r="K65" s="300" t="s">
        <v>435</v>
      </c>
      <c r="L65" s="310"/>
      <c r="M65" s="314"/>
      <c r="N65" s="330"/>
      <c r="R65" s="12" t="str">
        <f>IF(OR(J65='Drop downs'!$G$7,J65='Drop downs'!$G$5), B65&amp;": "&amp;K65&amp;CHAR(10),"")</f>
        <v/>
      </c>
      <c r="S65" s="12" t="str">
        <f>IF(J65='Drop downs'!$G$2,B65&amp;": "&amp;K65&amp;""," ")</f>
        <v xml:space="preserve"> </v>
      </c>
      <c r="T65" s="12" t="str">
        <f>IF(HO12_Gypsy_and_Traveller_Needs!E65='Drop downs'!$B$6,HO12_Gypsy_and_Traveller_Needs!B65&amp;": "&amp;HO12_Gypsy_and_Traveller_Needs!K65&amp;"","")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99"/>
      <c r="F71" s="299"/>
      <c r="G71" s="299"/>
      <c r="H71" s="299"/>
      <c r="I71" s="299"/>
      <c r="J71" s="299"/>
      <c r="K71" s="301"/>
      <c r="L71" s="270"/>
      <c r="M71" s="315"/>
      <c r="N71" s="332"/>
      <c r="R71" s="12"/>
      <c r="S71" s="12"/>
      <c r="T71" s="12"/>
    </row>
    <row r="72" spans="1:22" x14ac:dyDescent="0.35">
      <c r="A72" s="316" t="s">
        <v>395</v>
      </c>
      <c r="B72" s="307" t="s">
        <v>127</v>
      </c>
      <c r="C72" s="85" t="s">
        <v>396</v>
      </c>
      <c r="D72" s="86" t="s">
        <v>250</v>
      </c>
      <c r="E72" s="272" t="s">
        <v>418</v>
      </c>
      <c r="F72" s="272" t="s">
        <v>441</v>
      </c>
      <c r="G72" s="272" t="s">
        <v>424</v>
      </c>
      <c r="H72" s="272" t="s">
        <v>477</v>
      </c>
      <c r="I72" s="272" t="s">
        <v>422</v>
      </c>
      <c r="J72" s="272" t="s">
        <v>157</v>
      </c>
      <c r="K72" s="367" t="s">
        <v>1041</v>
      </c>
      <c r="L72" s="310"/>
      <c r="M72" s="314"/>
      <c r="N72" s="330"/>
      <c r="R72" s="12" t="str">
        <f>IF(OR(J72='Drop downs'!$G$7,J72='Drop downs'!$G$5), B72&amp;": "&amp;K72&amp;CHAR(10),"")</f>
        <v/>
      </c>
      <c r="S72" s="12" t="str">
        <f>IF(J72='Drop downs'!$G$2,B72&amp;": "&amp;K72&amp;""," ")</f>
        <v xml:space="preserve"> </v>
      </c>
      <c r="T72" s="12" t="str">
        <f>IF(HO12_Gypsy_and_Traveller_Needs!E72='Drop downs'!$B$6,HO12_Gypsy_and_Traveller_Needs!B72&amp;": "&amp;HO12_Gypsy_and_Traveller_Needs!K72&amp;"","")</f>
        <v/>
      </c>
      <c r="U72" t="str">
        <f t="shared" si="0"/>
        <v/>
      </c>
      <c r="V72" t="str">
        <f>IF(N72&gt;0,B72&amp;":"&amp;N72&amp;"
","")</f>
        <v/>
      </c>
    </row>
    <row r="73" spans="1:22" x14ac:dyDescent="0.35">
      <c r="A73" s="317"/>
      <c r="B73" s="308"/>
      <c r="C73" s="83" t="s">
        <v>397</v>
      </c>
      <c r="D73" s="24" t="s">
        <v>254</v>
      </c>
      <c r="E73" s="298"/>
      <c r="F73" s="298"/>
      <c r="G73" s="298"/>
      <c r="H73" s="298"/>
      <c r="I73" s="298"/>
      <c r="J73" s="298"/>
      <c r="K73" s="368"/>
      <c r="L73" s="298"/>
      <c r="M73" s="233"/>
      <c r="N73" s="331"/>
      <c r="R73" s="12"/>
      <c r="S73" s="12"/>
      <c r="T73" s="12"/>
    </row>
    <row r="74" spans="1:22" x14ac:dyDescent="0.35">
      <c r="A74" s="317"/>
      <c r="B74" s="308"/>
      <c r="C74" s="83" t="s">
        <v>398</v>
      </c>
      <c r="D74" s="24" t="s">
        <v>254</v>
      </c>
      <c r="E74" s="298"/>
      <c r="F74" s="298"/>
      <c r="G74" s="298"/>
      <c r="H74" s="298"/>
      <c r="I74" s="298"/>
      <c r="J74" s="298"/>
      <c r="K74" s="368"/>
      <c r="L74" s="298"/>
      <c r="M74" s="233"/>
      <c r="N74" s="331"/>
      <c r="R74" s="12"/>
      <c r="S74" s="12"/>
      <c r="T74" s="12"/>
    </row>
    <row r="75" spans="1:22" x14ac:dyDescent="0.35">
      <c r="A75" s="317"/>
      <c r="B75" s="308"/>
      <c r="C75" s="83" t="s">
        <v>399</v>
      </c>
      <c r="D75" s="24" t="s">
        <v>254</v>
      </c>
      <c r="E75" s="298"/>
      <c r="F75" s="298"/>
      <c r="G75" s="298"/>
      <c r="H75" s="298"/>
      <c r="I75" s="298"/>
      <c r="J75" s="298"/>
      <c r="K75" s="368"/>
      <c r="L75" s="298"/>
      <c r="M75" s="233"/>
      <c r="N75" s="331"/>
      <c r="R75" s="12"/>
      <c r="S75" s="12"/>
      <c r="T75" s="12"/>
    </row>
    <row r="76" spans="1:22" ht="15" thickBot="1" x14ac:dyDescent="0.4">
      <c r="A76" s="318"/>
      <c r="B76" s="308"/>
      <c r="C76" s="89" t="s">
        <v>400</v>
      </c>
      <c r="D76" s="24" t="s">
        <v>254</v>
      </c>
      <c r="E76" s="299"/>
      <c r="F76" s="299"/>
      <c r="G76" s="299"/>
      <c r="H76" s="299"/>
      <c r="I76" s="299"/>
      <c r="J76" s="299"/>
      <c r="K76" s="369"/>
      <c r="L76" s="270"/>
      <c r="M76" s="315"/>
      <c r="N76" s="332"/>
      <c r="R76" s="12"/>
      <c r="S76" s="12"/>
      <c r="T76" s="12"/>
    </row>
    <row r="77" spans="1:22" ht="14.5" customHeight="1" x14ac:dyDescent="0.35">
      <c r="A77" s="323" t="s">
        <v>401</v>
      </c>
      <c r="B77" s="307" t="s">
        <v>128</v>
      </c>
      <c r="C77" s="85" t="s">
        <v>402</v>
      </c>
      <c r="D77" s="79" t="s">
        <v>254</v>
      </c>
      <c r="E77" s="272" t="s">
        <v>418</v>
      </c>
      <c r="F77" s="272" t="s">
        <v>441</v>
      </c>
      <c r="G77" s="272" t="s">
        <v>424</v>
      </c>
      <c r="H77" s="272" t="s">
        <v>477</v>
      </c>
      <c r="I77" s="272" t="s">
        <v>422</v>
      </c>
      <c r="J77" s="272" t="s">
        <v>157</v>
      </c>
      <c r="K77" s="367" t="s">
        <v>1042</v>
      </c>
      <c r="L77" s="310"/>
      <c r="M77" s="356"/>
      <c r="N77" s="349"/>
      <c r="R77" s="12" t="str">
        <f>IF(OR(J77='Drop downs'!$G$7,J77='Drop downs'!$G$5), B77&amp;": "&amp;K77&amp;CHAR(10),"")</f>
        <v/>
      </c>
      <c r="S77" s="12" t="str">
        <f>IF(J77='Drop downs'!$G$2,B77&amp;": "&amp;K77&amp;""," ")</f>
        <v xml:space="preserve"> </v>
      </c>
      <c r="T77" s="12" t="str">
        <f>IF(HO12_Gypsy_and_Traveller_Needs!E77='Drop downs'!$B$6,HO12_Gypsy_and_Traveller_Needs!B77&amp;": "&amp;HO12_Gypsy_and_Traveller_Needs!K77&amp;"","")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368"/>
      <c r="L78" s="298"/>
      <c r="M78" s="357"/>
      <c r="N78" s="350"/>
      <c r="R78" s="12"/>
      <c r="S78" s="12"/>
      <c r="T78" s="12"/>
    </row>
    <row r="79" spans="1:22" x14ac:dyDescent="0.35">
      <c r="A79" s="305"/>
      <c r="B79" s="308"/>
      <c r="C79" s="83" t="s">
        <v>404</v>
      </c>
      <c r="D79" s="3" t="s">
        <v>254</v>
      </c>
      <c r="E79" s="298"/>
      <c r="F79" s="298"/>
      <c r="G79" s="298"/>
      <c r="H79" s="298"/>
      <c r="I79" s="298"/>
      <c r="J79" s="298"/>
      <c r="K79" s="368"/>
      <c r="L79" s="298"/>
      <c r="M79" s="357"/>
      <c r="N79" s="350"/>
      <c r="R79" s="12"/>
      <c r="S79" s="12"/>
      <c r="T79" s="12"/>
    </row>
    <row r="80" spans="1:22" x14ac:dyDescent="0.35">
      <c r="A80" s="305"/>
      <c r="B80" s="308"/>
      <c r="C80" s="84" t="s">
        <v>405</v>
      </c>
      <c r="D80" s="3" t="s">
        <v>254</v>
      </c>
      <c r="E80" s="298"/>
      <c r="F80" s="298"/>
      <c r="G80" s="298"/>
      <c r="H80" s="298"/>
      <c r="I80" s="298"/>
      <c r="J80" s="298"/>
      <c r="K80" s="368"/>
      <c r="L80" s="298"/>
      <c r="M80" s="357"/>
      <c r="N80" s="350"/>
      <c r="R80" s="12"/>
      <c r="S80" s="12"/>
      <c r="T80" s="12"/>
    </row>
    <row r="81" spans="1:22" ht="29" x14ac:dyDescent="0.35">
      <c r="A81" s="305"/>
      <c r="B81" s="308"/>
      <c r="C81" s="84" t="s">
        <v>406</v>
      </c>
      <c r="D81" s="3" t="s">
        <v>254</v>
      </c>
      <c r="E81" s="298"/>
      <c r="F81" s="298"/>
      <c r="G81" s="298"/>
      <c r="H81" s="298"/>
      <c r="I81" s="298"/>
      <c r="J81" s="298"/>
      <c r="K81" s="368"/>
      <c r="L81" s="298"/>
      <c r="M81" s="357"/>
      <c r="N81" s="350"/>
      <c r="R81" s="12"/>
      <c r="S81" s="12"/>
      <c r="T81" s="12"/>
    </row>
    <row r="82" spans="1:22" ht="29" x14ac:dyDescent="0.35">
      <c r="A82" s="305"/>
      <c r="B82" s="308"/>
      <c r="C82" s="84" t="s">
        <v>407</v>
      </c>
      <c r="D82" s="3" t="s">
        <v>254</v>
      </c>
      <c r="E82" s="298"/>
      <c r="F82" s="298"/>
      <c r="G82" s="298"/>
      <c r="H82" s="298"/>
      <c r="I82" s="298"/>
      <c r="J82" s="298"/>
      <c r="K82" s="368"/>
      <c r="L82" s="298"/>
      <c r="M82" s="357"/>
      <c r="N82" s="350"/>
      <c r="R82" s="12"/>
      <c r="S82" s="12"/>
      <c r="T82" s="12"/>
    </row>
    <row r="83" spans="1:22" ht="15" thickBot="1" x14ac:dyDescent="0.4">
      <c r="A83" s="306"/>
      <c r="B83" s="309"/>
      <c r="C83" s="90" t="s">
        <v>408</v>
      </c>
      <c r="D83" s="3" t="s">
        <v>250</v>
      </c>
      <c r="E83" s="299"/>
      <c r="F83" s="299"/>
      <c r="G83" s="299"/>
      <c r="H83" s="299"/>
      <c r="I83" s="299"/>
      <c r="J83" s="299"/>
      <c r="K83" s="369"/>
      <c r="L83" s="299"/>
      <c r="M83" s="361"/>
      <c r="N83" s="351"/>
      <c r="R83" s="12"/>
      <c r="S83" s="12"/>
      <c r="T83" s="12"/>
    </row>
    <row r="84" spans="1:22" x14ac:dyDescent="0.35">
      <c r="A84" s="323" t="s">
        <v>409</v>
      </c>
      <c r="B84" s="307" t="s">
        <v>129</v>
      </c>
      <c r="C84" s="99" t="s">
        <v>410</v>
      </c>
      <c r="D84" s="79" t="s">
        <v>250</v>
      </c>
      <c r="E84" s="272" t="s">
        <v>418</v>
      </c>
      <c r="F84" s="272" t="s">
        <v>441</v>
      </c>
      <c r="G84" s="272" t="s">
        <v>424</v>
      </c>
      <c r="H84" s="272" t="s">
        <v>477</v>
      </c>
      <c r="I84" s="272" t="s">
        <v>422</v>
      </c>
      <c r="J84" s="272" t="s">
        <v>157</v>
      </c>
      <c r="K84" s="367" t="s">
        <v>1043</v>
      </c>
      <c r="L84" s="310"/>
      <c r="M84" s="314"/>
      <c r="N84" s="330"/>
      <c r="R84" s="12" t="str">
        <f>IF(OR(J84='Drop downs'!$G$7,J84='Drop downs'!$G$5), B84&amp;": "&amp;K84&amp;CHAR(10),"")</f>
        <v/>
      </c>
      <c r="S84" s="12" t="str">
        <f>IF(J84='Drop downs'!$G$2,B84&amp;": "&amp;K84&amp;""," ")</f>
        <v xml:space="preserve"> </v>
      </c>
      <c r="T84" s="12" t="str">
        <f>IF(HO12_Gypsy_and_Traveller_Needs!E84='Drop downs'!$B$6,HO12_Gypsy_and_Traveller_Needs!B84&amp;": "&amp;HO12_Gypsy_and_Traveller_Needs!K84&amp;"","")</f>
        <v/>
      </c>
      <c r="U84" t="str">
        <f t="shared" si="1"/>
        <v/>
      </c>
      <c r="V84" t="str">
        <f>IF(N84&gt;0,B84&amp;":"&amp;N84&amp;"
","")</f>
        <v/>
      </c>
    </row>
    <row r="85" spans="1:22" x14ac:dyDescent="0.35">
      <c r="A85" s="305"/>
      <c r="B85" s="308"/>
      <c r="C85" s="84" t="s">
        <v>411</v>
      </c>
      <c r="D85" s="3" t="s">
        <v>254</v>
      </c>
      <c r="E85" s="298"/>
      <c r="F85" s="298"/>
      <c r="G85" s="298"/>
      <c r="H85" s="298"/>
      <c r="I85" s="298"/>
      <c r="J85" s="298"/>
      <c r="K85" s="368"/>
      <c r="L85" s="298"/>
      <c r="M85" s="233"/>
      <c r="N85" s="331"/>
      <c r="R85" s="12"/>
      <c r="S85" s="12"/>
      <c r="T85" s="12"/>
    </row>
    <row r="86" spans="1:22" x14ac:dyDescent="0.35">
      <c r="A86" s="305"/>
      <c r="B86" s="308"/>
      <c r="C86" s="84" t="s">
        <v>412</v>
      </c>
      <c r="D86" s="3" t="s">
        <v>254</v>
      </c>
      <c r="E86" s="298"/>
      <c r="F86" s="298"/>
      <c r="G86" s="298"/>
      <c r="H86" s="298"/>
      <c r="I86" s="298"/>
      <c r="J86" s="298"/>
      <c r="K86" s="368"/>
      <c r="L86" s="298"/>
      <c r="M86" s="233"/>
      <c r="N86" s="331"/>
      <c r="R86" s="12"/>
      <c r="S86" s="12"/>
      <c r="T86" s="12"/>
    </row>
    <row r="87" spans="1:22" ht="15" thickBot="1" x14ac:dyDescent="0.4">
      <c r="A87" s="306"/>
      <c r="B87" s="309"/>
      <c r="C87" s="87" t="s">
        <v>413</v>
      </c>
      <c r="D87" s="3" t="s">
        <v>254</v>
      </c>
      <c r="E87" s="299"/>
      <c r="F87" s="299"/>
      <c r="G87" s="299"/>
      <c r="H87" s="299"/>
      <c r="I87" s="299"/>
      <c r="J87" s="299"/>
      <c r="K87" s="369"/>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nYky/gw38RDK69JupVTzEYotMf8LMjW8nDPsrlgSQLOmjIfdhEyqlwcutikofI3OogqZSWJDw2gxub9zTmgpKA==" saltValue="i7ozp7Otp6eLnrfXNnoACA=="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A65:A71"/>
    <mergeCell ref="B65:B71"/>
    <mergeCell ref="E65:E71"/>
    <mergeCell ref="F65:F71"/>
    <mergeCell ref="G65:G71"/>
    <mergeCell ref="L65:L71"/>
    <mergeCell ref="M65:M71"/>
    <mergeCell ref="H72:H76"/>
    <mergeCell ref="I84:I87"/>
    <mergeCell ref="J84:J87"/>
    <mergeCell ref="K84:K87"/>
    <mergeCell ref="L84:L87"/>
    <mergeCell ref="M84:M87"/>
    <mergeCell ref="N18:N19"/>
    <mergeCell ref="N20:N27"/>
    <mergeCell ref="N28:N35"/>
    <mergeCell ref="N36:N41"/>
    <mergeCell ref="N42:N46"/>
    <mergeCell ref="N47:N48"/>
    <mergeCell ref="N49:N53"/>
    <mergeCell ref="N54:N56"/>
    <mergeCell ref="N57:N6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M20:M27"/>
    <mergeCell ref="I18:I19"/>
    <mergeCell ref="J18:J19"/>
    <mergeCell ref="K18:K19"/>
    <mergeCell ref="L18:L19"/>
    <mergeCell ref="M18:M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M36:M41"/>
    <mergeCell ref="I28:I35"/>
    <mergeCell ref="J28:J35"/>
    <mergeCell ref="K28:K35"/>
    <mergeCell ref="L28:L35"/>
    <mergeCell ref="M28:M35"/>
    <mergeCell ref="H28:H35"/>
    <mergeCell ref="A47:A48"/>
    <mergeCell ref="B47:B48"/>
    <mergeCell ref="E47:E48"/>
    <mergeCell ref="F47:F48"/>
    <mergeCell ref="G47:G48"/>
    <mergeCell ref="A42:A46"/>
    <mergeCell ref="B42:B46"/>
    <mergeCell ref="E42:E46"/>
    <mergeCell ref="F42:F46"/>
    <mergeCell ref="G42:G46"/>
    <mergeCell ref="H47:H48"/>
    <mergeCell ref="I47:I48"/>
    <mergeCell ref="J47:J48"/>
    <mergeCell ref="K47:K48"/>
    <mergeCell ref="L47:L48"/>
    <mergeCell ref="M47:M48"/>
    <mergeCell ref="I42:I46"/>
    <mergeCell ref="J42:J46"/>
    <mergeCell ref="K42:K46"/>
    <mergeCell ref="L42:L46"/>
    <mergeCell ref="M42:M46"/>
    <mergeCell ref="H42:H46"/>
    <mergeCell ref="A54:A56"/>
    <mergeCell ref="B54:B56"/>
    <mergeCell ref="E54:E56"/>
    <mergeCell ref="F54:F56"/>
    <mergeCell ref="G54:G56"/>
    <mergeCell ref="A49:A53"/>
    <mergeCell ref="B49:B53"/>
    <mergeCell ref="E49:E53"/>
    <mergeCell ref="F49:F53"/>
    <mergeCell ref="G49:G53"/>
    <mergeCell ref="H54:H56"/>
    <mergeCell ref="I54:I56"/>
    <mergeCell ref="J54:J56"/>
    <mergeCell ref="K54:K56"/>
    <mergeCell ref="L54:L56"/>
    <mergeCell ref="M54:M56"/>
    <mergeCell ref="I49:I53"/>
    <mergeCell ref="J49:J53"/>
    <mergeCell ref="K49:K53"/>
    <mergeCell ref="L49:L53"/>
    <mergeCell ref="M49:M53"/>
    <mergeCell ref="H49:H53"/>
    <mergeCell ref="A57:A64"/>
    <mergeCell ref="B57:B64"/>
    <mergeCell ref="E57:E64"/>
    <mergeCell ref="F57:F64"/>
    <mergeCell ref="G57:G64"/>
    <mergeCell ref="H65:H71"/>
    <mergeCell ref="I65:I71"/>
    <mergeCell ref="J65:J71"/>
    <mergeCell ref="K65:K71"/>
    <mergeCell ref="I57:I64"/>
    <mergeCell ref="J57:J64"/>
    <mergeCell ref="K57:K64"/>
    <mergeCell ref="L57:L64"/>
    <mergeCell ref="M57:M64"/>
    <mergeCell ref="H57:H64"/>
    <mergeCell ref="A77:A83"/>
    <mergeCell ref="B77:B83"/>
    <mergeCell ref="E77:E83"/>
    <mergeCell ref="F77:F83"/>
    <mergeCell ref="G77:G83"/>
    <mergeCell ref="A72:A76"/>
    <mergeCell ref="B72:B76"/>
    <mergeCell ref="E72:E76"/>
    <mergeCell ref="F72:F76"/>
    <mergeCell ref="G72:G76"/>
    <mergeCell ref="H77:H83"/>
    <mergeCell ref="I77:I83"/>
    <mergeCell ref="J77:J83"/>
    <mergeCell ref="K77:K83"/>
    <mergeCell ref="L77:L83"/>
    <mergeCell ref="M77:M83"/>
    <mergeCell ref="I72:I76"/>
    <mergeCell ref="J72:J76"/>
    <mergeCell ref="K72:K76"/>
    <mergeCell ref="L72:L76"/>
    <mergeCell ref="M72:M76"/>
    <mergeCell ref="A84:A87"/>
    <mergeCell ref="B84:B87"/>
    <mergeCell ref="E84:E87"/>
    <mergeCell ref="F84:F87"/>
    <mergeCell ref="G84:G87"/>
    <mergeCell ref="H84:H87"/>
    <mergeCell ref="A94:N94"/>
    <mergeCell ref="A95:N95"/>
    <mergeCell ref="A96:N96"/>
  </mergeCells>
  <conditionalFormatting sqref="C50:C53">
    <cfRule type="expression" dxfId="1976" priority="86">
      <formula>$D50="No"</formula>
    </cfRule>
  </conditionalFormatting>
  <conditionalFormatting sqref="C8:D87">
    <cfRule type="expression" dxfId="1975" priority="85">
      <formula>$D8="No"</formula>
    </cfRule>
  </conditionalFormatting>
  <conditionalFormatting sqref="J8">
    <cfRule type="cellIs" dxfId="1974" priority="25" operator="equal">
      <formula>"Significant Negative"</formula>
    </cfRule>
    <cfRule type="cellIs" dxfId="1973" priority="26" operator="equal">
      <formula>"Minor Negative"</formula>
    </cfRule>
    <cfRule type="cellIs" dxfId="1972" priority="27" operator="equal">
      <formula>"Uncertain"</formula>
    </cfRule>
    <cfRule type="cellIs" dxfId="1971" priority="28" operator="equal">
      <formula>"Neutral"</formula>
    </cfRule>
    <cfRule type="cellIs" dxfId="1970" priority="29" operator="equal">
      <formula>"Minor Positive"</formula>
    </cfRule>
    <cfRule type="cellIs" dxfId="1969" priority="30" operator="equal">
      <formula>"Significant Positive"</formula>
    </cfRule>
  </conditionalFormatting>
  <conditionalFormatting sqref="J18">
    <cfRule type="cellIs" dxfId="1968" priority="19" operator="equal">
      <formula>"Significant Negative"</formula>
    </cfRule>
    <cfRule type="cellIs" dxfId="1967" priority="20" operator="equal">
      <formula>"Minor Negative"</formula>
    </cfRule>
    <cfRule type="cellIs" dxfId="1966" priority="21" operator="equal">
      <formula>"Uncertain"</formula>
    </cfRule>
    <cfRule type="cellIs" dxfId="1965" priority="22" operator="equal">
      <formula>"Neutral"</formula>
    </cfRule>
    <cfRule type="cellIs" dxfId="1964" priority="23" operator="equal">
      <formula>"Minor Positive"</formula>
    </cfRule>
    <cfRule type="cellIs" dxfId="1963" priority="24" operator="equal">
      <formula>"Significant Positive"</formula>
    </cfRule>
  </conditionalFormatting>
  <conditionalFormatting sqref="J20">
    <cfRule type="cellIs" dxfId="1962" priority="98" operator="equal">
      <formula>"Minor Positive"</formula>
    </cfRule>
    <cfRule type="cellIs" dxfId="1961" priority="97" operator="equal">
      <formula>"Neutral"</formula>
    </cfRule>
    <cfRule type="cellIs" dxfId="1960" priority="96" operator="equal">
      <formula>"Uncertain"</formula>
    </cfRule>
    <cfRule type="cellIs" dxfId="1959" priority="95" operator="equal">
      <formula>"Minor Negative"</formula>
    </cfRule>
    <cfRule type="cellIs" dxfId="1958" priority="94" operator="equal">
      <formula>"Significant Negative"</formula>
    </cfRule>
    <cfRule type="cellIs" dxfId="1957" priority="99" operator="equal">
      <formula>"Significant Positive"</formula>
    </cfRule>
  </conditionalFormatting>
  <conditionalFormatting sqref="J28">
    <cfRule type="cellIs" dxfId="1956" priority="33" operator="equal">
      <formula>"Uncertain"</formula>
    </cfRule>
    <cfRule type="cellIs" dxfId="1955" priority="34" operator="equal">
      <formula>"Neutral"</formula>
    </cfRule>
    <cfRule type="cellIs" dxfId="1954" priority="35" operator="equal">
      <formula>"Minor Positive"</formula>
    </cfRule>
    <cfRule type="cellIs" dxfId="1953" priority="36" operator="equal">
      <formula>"Significant Positive"</formula>
    </cfRule>
    <cfRule type="cellIs" dxfId="1952" priority="31" operator="equal">
      <formula>"Significant Negative"</formula>
    </cfRule>
    <cfRule type="cellIs" dxfId="1951" priority="32" operator="equal">
      <formula>"Minor Negative"</formula>
    </cfRule>
  </conditionalFormatting>
  <conditionalFormatting sqref="J36">
    <cfRule type="cellIs" dxfId="1950" priority="90" operator="equal">
      <formula>"Uncertain"</formula>
    </cfRule>
    <cfRule type="cellIs" dxfId="1949" priority="93" operator="equal">
      <formula>"Significant Positive"</formula>
    </cfRule>
    <cfRule type="cellIs" dxfId="1948" priority="92" operator="equal">
      <formula>"Minor Positive"</formula>
    </cfRule>
    <cfRule type="cellIs" dxfId="1947" priority="91" operator="equal">
      <formula>"Neutral"</formula>
    </cfRule>
    <cfRule type="cellIs" dxfId="1946" priority="89" operator="equal">
      <formula>"Minor Negative"</formula>
    </cfRule>
    <cfRule type="cellIs" dxfId="1945" priority="88" operator="equal">
      <formula>"Significant Negative"</formula>
    </cfRule>
  </conditionalFormatting>
  <conditionalFormatting sqref="J42">
    <cfRule type="cellIs" dxfId="1944" priority="51" operator="equal">
      <formula>"Uncertain"</formula>
    </cfRule>
    <cfRule type="cellIs" dxfId="1943" priority="52" operator="equal">
      <formula>"Neutral"</formula>
    </cfRule>
    <cfRule type="cellIs" dxfId="1942" priority="53" operator="equal">
      <formula>"Minor Positive"</formula>
    </cfRule>
    <cfRule type="cellIs" dxfId="1941" priority="54" operator="equal">
      <formula>"Significant Positive"</formula>
    </cfRule>
    <cfRule type="cellIs" dxfId="1940" priority="49" operator="equal">
      <formula>"Significant Negative"</formula>
    </cfRule>
    <cfRule type="cellIs" dxfId="1939" priority="50" operator="equal">
      <formula>"Minor Negative"</formula>
    </cfRule>
  </conditionalFormatting>
  <conditionalFormatting sqref="J47">
    <cfRule type="cellIs" dxfId="1938" priority="9" operator="equal">
      <formula>"Uncertain"</formula>
    </cfRule>
    <cfRule type="cellIs" dxfId="1937" priority="11" operator="equal">
      <formula>"Minor Positive"</formula>
    </cfRule>
    <cfRule type="cellIs" dxfId="1936" priority="12" operator="equal">
      <formula>"Significant Positive"</formula>
    </cfRule>
    <cfRule type="cellIs" dxfId="1935" priority="10" operator="equal">
      <formula>"Neutral"</formula>
    </cfRule>
    <cfRule type="cellIs" dxfId="1934" priority="8" operator="equal">
      <formula>"Minor Negative"</formula>
    </cfRule>
    <cfRule type="cellIs" dxfId="1933" priority="7" operator="equal">
      <formula>"Significant Negative"</formula>
    </cfRule>
  </conditionalFormatting>
  <conditionalFormatting sqref="J49">
    <cfRule type="cellIs" dxfId="1932" priority="18" operator="equal">
      <formula>"Significant Positive"</formula>
    </cfRule>
    <cfRule type="cellIs" dxfId="1931" priority="13" operator="equal">
      <formula>"Significant Negative"</formula>
    </cfRule>
    <cfRule type="cellIs" dxfId="1930" priority="14" operator="equal">
      <formula>"Minor Negative"</formula>
    </cfRule>
    <cfRule type="cellIs" dxfId="1929" priority="15" operator="equal">
      <formula>"Uncertain"</formula>
    </cfRule>
    <cfRule type="cellIs" dxfId="1928" priority="16" operator="equal">
      <formula>"Neutral"</formula>
    </cfRule>
    <cfRule type="cellIs" dxfId="1927" priority="17" operator="equal">
      <formula>"Minor Positive"</formula>
    </cfRule>
  </conditionalFormatting>
  <conditionalFormatting sqref="J54">
    <cfRule type="cellIs" dxfId="1926" priority="73" operator="equal">
      <formula>"Significant Negative"</formula>
    </cfRule>
    <cfRule type="cellIs" dxfId="1925" priority="74" operator="equal">
      <formula>"Minor Negative"</formula>
    </cfRule>
    <cfRule type="cellIs" dxfId="1924" priority="75" operator="equal">
      <formula>"Uncertain"</formula>
    </cfRule>
    <cfRule type="cellIs" dxfId="1923" priority="76" operator="equal">
      <formula>"Neutral"</formula>
    </cfRule>
    <cfRule type="cellIs" dxfId="1922" priority="77" operator="equal">
      <formula>"Minor Positive"</formula>
    </cfRule>
    <cfRule type="cellIs" dxfId="1921" priority="78" operator="equal">
      <formula>"Significant Positive"</formula>
    </cfRule>
  </conditionalFormatting>
  <conditionalFormatting sqref="J57">
    <cfRule type="cellIs" dxfId="1920" priority="80" operator="equal">
      <formula>"Minor Negative"</formula>
    </cfRule>
    <cfRule type="cellIs" dxfId="1919" priority="82" operator="equal">
      <formula>"Neutral"</formula>
    </cfRule>
    <cfRule type="cellIs" dxfId="1918" priority="83" operator="equal">
      <formula>"Minor Positive"</formula>
    </cfRule>
    <cfRule type="cellIs" dxfId="1917" priority="84" operator="equal">
      <formula>"Significant Positive"</formula>
    </cfRule>
    <cfRule type="cellIs" dxfId="1916" priority="81" operator="equal">
      <formula>"Uncertain"</formula>
    </cfRule>
    <cfRule type="cellIs" dxfId="1915" priority="79" operator="equal">
      <formula>"Significant Negative"</formula>
    </cfRule>
  </conditionalFormatting>
  <conditionalFormatting sqref="J65">
    <cfRule type="cellIs" dxfId="1914" priority="5" operator="equal">
      <formula>"Minor Positive"</formula>
    </cfRule>
    <cfRule type="cellIs" dxfId="1913" priority="4" operator="equal">
      <formula>"Neutral"</formula>
    </cfRule>
    <cfRule type="cellIs" dxfId="1912" priority="3" operator="equal">
      <formula>"Uncertain"</formula>
    </cfRule>
    <cfRule type="cellIs" dxfId="1911" priority="1" operator="equal">
      <formula>"Significant Negative"</formula>
    </cfRule>
    <cfRule type="cellIs" dxfId="1910" priority="6" operator="equal">
      <formula>"Significant Positive"</formula>
    </cfRule>
    <cfRule type="cellIs" dxfId="1909" priority="2" operator="equal">
      <formula>"Minor Negative"</formula>
    </cfRule>
  </conditionalFormatting>
  <conditionalFormatting sqref="J72 J77 J84">
    <cfRule type="cellIs" dxfId="1908" priority="71" operator="equal">
      <formula>"Minor Positive"</formula>
    </cfRule>
    <cfRule type="cellIs" dxfId="1907" priority="70" operator="equal">
      <formula>"Neutral"</formula>
    </cfRule>
    <cfRule type="cellIs" dxfId="1906" priority="69" operator="equal">
      <formula>"Uncertain"</formula>
    </cfRule>
    <cfRule type="cellIs" dxfId="1905" priority="68" operator="equal">
      <formula>"Minor Negative"</formula>
    </cfRule>
    <cfRule type="cellIs" dxfId="1904" priority="67" operator="equal">
      <formula>"Significant Negative"</formula>
    </cfRule>
    <cfRule type="cellIs" dxfId="1903" priority="72"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F201A1B-1B01-4570-A16F-7E8D1DFD6D7B}">
          <x14:formula1>
            <xm:f>'Drop downs'!$G$2:$G$7</xm:f>
          </x14:formula1>
          <xm:sqref>J18 J8 J20 J28 J36 J84 J49 J72 J54 J57 J77 J42 J47 J65</xm:sqref>
        </x14:dataValidation>
        <x14:dataValidation type="list" allowBlank="1" showInputMessage="1" showErrorMessage="1" xr:uid="{F9ADBC57-2AEC-4555-A936-B0607BB90081}">
          <x14:formula1>
            <xm:f>'Drop downs'!$F$2:$F$6</xm:f>
          </x14:formula1>
          <xm:sqref>I18 I8 I20 I28 I36 I84 I49 I72 I54 I57 I77 I42 I47 I65</xm:sqref>
        </x14:dataValidation>
        <x14:dataValidation type="list" allowBlank="1" showInputMessage="1" showErrorMessage="1" xr:uid="{E198A4DE-F069-4262-BB02-B2A05C9ABC21}">
          <x14:formula1>
            <xm:f>'Drop downs'!$E$2:$E$6</xm:f>
          </x14:formula1>
          <xm:sqref>H18 H8 H20 H28 H36 H84 H49 H72 H54 H57 H77 H42 H47 H65</xm:sqref>
        </x14:dataValidation>
        <x14:dataValidation type="list" allowBlank="1" showInputMessage="1" showErrorMessage="1" xr:uid="{14342413-EC78-4144-81BE-0A84F5FF36C1}">
          <x14:formula1>
            <xm:f>'Drop downs'!$D$2:$D$7</xm:f>
          </x14:formula1>
          <xm:sqref>G18 G8 G20 G28 G36 G84 G49 G72 G54 G57 G77 G42 G47 G65</xm:sqref>
        </x14:dataValidation>
        <x14:dataValidation type="list" allowBlank="1" showInputMessage="1" showErrorMessage="1" xr:uid="{B80A243E-C918-47F7-8E82-917F2A68630D}">
          <x14:formula1>
            <xm:f>'Drop downs'!$C$2:$C$5</xm:f>
          </x14:formula1>
          <xm:sqref>F18 F8 F20 F28 F36 F84 F49 F72 F54 F57 F77 F42 F47 F65</xm:sqref>
        </x14:dataValidation>
        <x14:dataValidation type="list" allowBlank="1" showInputMessage="1" showErrorMessage="1" xr:uid="{1C3E3226-EC64-4878-9DF2-5F6C47F9502D}">
          <x14:formula1>
            <xm:f>'Drop downs'!$B$2:$B$4</xm:f>
          </x14:formula1>
          <xm:sqref>E18 E8 E20 E28 E36 E84 E49 E72 E54 E57 E77 E42 E47 E65</xm:sqref>
        </x14:dataValidation>
        <x14:dataValidation type="list" allowBlank="1" showInputMessage="1" showErrorMessage="1" xr:uid="{A923E920-6078-4B84-A661-E4785B324773}">
          <x14:formula1>
            <xm:f>'Drop downs'!$J$2:$J$3</xm:f>
          </x14:formula1>
          <xm:sqref>L8 L18 L20 L28 L36 L42 L84 L54 L57 L65 L72 L77 L47 L49</xm:sqref>
        </x14:dataValidation>
        <x14:dataValidation type="list" allowBlank="1" showInputMessage="1" showErrorMessage="1" xr:uid="{544E3962-0735-4CBC-81F6-59E7959E811D}">
          <x14:formula1>
            <xm:f>'Drop downs'!$A$2:$A$3</xm:f>
          </x14:formula1>
          <xm:sqref>D8:D87</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CA15D-986D-4CC7-AD36-1ED9420DE63C}">
  <sheetPr codeName="Sheet119">
    <tabColor rgb="FF7030A0"/>
  </sheetPr>
  <dimension ref="A1:V98"/>
  <sheetViews>
    <sheetView topLeftCell="A45" zoomScale="60" zoomScaleNormal="60" workbookViewId="0">
      <selection activeCell="C67" sqref="C6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1044</v>
      </c>
      <c r="D1" s="263"/>
      <c r="E1" s="263"/>
      <c r="F1" s="264"/>
      <c r="G1" s="16"/>
      <c r="I1" s="7"/>
      <c r="J1" s="7"/>
      <c r="K1" s="7"/>
    </row>
    <row r="2" spans="1:22" x14ac:dyDescent="0.35">
      <c r="A2" s="74" t="s">
        <v>29</v>
      </c>
      <c r="B2" s="9"/>
      <c r="C2" s="263" t="s">
        <v>940</v>
      </c>
      <c r="D2" s="263"/>
      <c r="E2" s="263"/>
      <c r="F2" s="264"/>
      <c r="I2" s="8"/>
      <c r="J2" s="8"/>
      <c r="K2" s="8"/>
    </row>
    <row r="3" spans="1:22" x14ac:dyDescent="0.35">
      <c r="A3" s="75" t="s">
        <v>30</v>
      </c>
      <c r="B3" s="4"/>
      <c r="C3" s="263" t="s">
        <v>1045</v>
      </c>
      <c r="D3" s="263"/>
      <c r="E3" s="263"/>
      <c r="F3" s="264"/>
      <c r="I3" s="8"/>
      <c r="J3" s="8"/>
      <c r="K3" s="8"/>
    </row>
    <row r="4" spans="1:22" ht="33.75" customHeight="1" x14ac:dyDescent="0.35">
      <c r="A4" s="75" t="s">
        <v>31</v>
      </c>
      <c r="B4" s="17"/>
      <c r="C4" s="229" t="s">
        <v>1046</v>
      </c>
      <c r="D4" s="229"/>
      <c r="E4" s="229"/>
      <c r="F4" s="230"/>
      <c r="I4" s="8"/>
      <c r="J4" s="8"/>
      <c r="K4" s="8"/>
      <c r="R4" s="114"/>
      <c r="S4" s="114"/>
      <c r="T4" s="114"/>
      <c r="U4" s="114"/>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428" t="s">
        <v>101</v>
      </c>
      <c r="J8" s="310" t="s">
        <v>159</v>
      </c>
      <c r="K8" s="319" t="s">
        <v>570</v>
      </c>
      <c r="L8" s="310"/>
      <c r="M8" s="314"/>
      <c r="N8" s="330"/>
      <c r="R8" s="12" t="str">
        <f>IF(OR(J8='Drop downs'!$G$7,J8='Drop downs'!$G$5), B8&amp;": "&amp;K8&amp;CHAR(10),"")</f>
        <v/>
      </c>
      <c r="S8" s="12" t="str">
        <f>IF(J8='Drop downs'!$G$2,B8&amp;": "&amp;K8&amp;""," ")</f>
        <v xml:space="preserve"> </v>
      </c>
      <c r="T8" s="12" t="str">
        <f>IF(HO12_ALT_1!E8='Drop downs'!$B$6,HO12_ALT_1!B8&amp;": "&amp;HO12_ALT_1!K8&amp;"","")</f>
        <v/>
      </c>
      <c r="U8" t="str">
        <f>IF(M8&gt;0,B8&amp;":"&amp;M8&amp;"
","")</f>
        <v/>
      </c>
      <c r="V8" t="str">
        <f>IF(N8&gt;0,B8&amp;":"&amp;N8&amp;"
","")</f>
        <v/>
      </c>
    </row>
    <row r="9" spans="1:22" x14ac:dyDescent="0.35">
      <c r="A9" s="317"/>
      <c r="B9" s="328"/>
      <c r="C9" s="24" t="s">
        <v>322</v>
      </c>
      <c r="D9" s="24" t="s">
        <v>254</v>
      </c>
      <c r="E9" s="326"/>
      <c r="F9" s="326"/>
      <c r="G9" s="326"/>
      <c r="H9" s="326"/>
      <c r="I9" s="259"/>
      <c r="J9" s="298"/>
      <c r="K9" s="236"/>
      <c r="L9" s="298"/>
      <c r="M9" s="233"/>
      <c r="N9" s="331"/>
      <c r="R9" s="12"/>
      <c r="S9" s="12"/>
      <c r="T9" s="12"/>
    </row>
    <row r="10" spans="1:22" x14ac:dyDescent="0.35">
      <c r="A10" s="317"/>
      <c r="B10" s="328"/>
      <c r="C10" s="24" t="s">
        <v>323</v>
      </c>
      <c r="D10" s="24" t="s">
        <v>254</v>
      </c>
      <c r="E10" s="326"/>
      <c r="F10" s="326"/>
      <c r="G10" s="326"/>
      <c r="H10" s="326"/>
      <c r="I10" s="259"/>
      <c r="J10" s="298"/>
      <c r="K10" s="236"/>
      <c r="L10" s="298"/>
      <c r="M10" s="233"/>
      <c r="N10" s="331"/>
      <c r="R10" s="12"/>
      <c r="S10" s="12"/>
      <c r="T10" s="12"/>
    </row>
    <row r="11" spans="1:22" x14ac:dyDescent="0.35">
      <c r="A11" s="317"/>
      <c r="B11" s="328"/>
      <c r="C11" s="24" t="s">
        <v>324</v>
      </c>
      <c r="D11" s="24" t="s">
        <v>254</v>
      </c>
      <c r="E11" s="326"/>
      <c r="F11" s="326"/>
      <c r="G11" s="326"/>
      <c r="H11" s="326"/>
      <c r="I11" s="259"/>
      <c r="J11" s="298"/>
      <c r="K11" s="236"/>
      <c r="L11" s="298"/>
      <c r="M11" s="233"/>
      <c r="N11" s="331"/>
      <c r="R11" s="12"/>
      <c r="S11" s="12"/>
      <c r="T11" s="12"/>
    </row>
    <row r="12" spans="1:22" x14ac:dyDescent="0.35">
      <c r="A12" s="317"/>
      <c r="B12" s="328"/>
      <c r="C12" s="24" t="s">
        <v>325</v>
      </c>
      <c r="D12" s="24" t="s">
        <v>254</v>
      </c>
      <c r="E12" s="326"/>
      <c r="F12" s="326"/>
      <c r="G12" s="326"/>
      <c r="H12" s="326"/>
      <c r="I12" s="259"/>
      <c r="J12" s="298"/>
      <c r="K12" s="236"/>
      <c r="L12" s="298"/>
      <c r="M12" s="233"/>
      <c r="N12" s="331"/>
      <c r="R12" s="12"/>
      <c r="S12" s="12"/>
      <c r="T12" s="12"/>
    </row>
    <row r="13" spans="1:22" x14ac:dyDescent="0.35">
      <c r="A13" s="317"/>
      <c r="B13" s="328"/>
      <c r="C13" s="24" t="s">
        <v>326</v>
      </c>
      <c r="D13" s="24" t="s">
        <v>254</v>
      </c>
      <c r="E13" s="326"/>
      <c r="F13" s="326"/>
      <c r="G13" s="326"/>
      <c r="H13" s="326"/>
      <c r="I13" s="259"/>
      <c r="J13" s="298"/>
      <c r="K13" s="236"/>
      <c r="L13" s="298"/>
      <c r="M13" s="233"/>
      <c r="N13" s="331"/>
      <c r="R13" s="12"/>
      <c r="S13" s="12"/>
      <c r="T13" s="12"/>
    </row>
    <row r="14" spans="1:22" ht="14.5" customHeight="1" x14ac:dyDescent="0.35">
      <c r="A14" s="317"/>
      <c r="B14" s="328"/>
      <c r="C14" s="24" t="s">
        <v>327</v>
      </c>
      <c r="D14" s="24" t="s">
        <v>254</v>
      </c>
      <c r="E14" s="326"/>
      <c r="F14" s="326"/>
      <c r="G14" s="326"/>
      <c r="H14" s="326"/>
      <c r="I14" s="259"/>
      <c r="J14" s="298"/>
      <c r="K14" s="236"/>
      <c r="L14" s="298"/>
      <c r="M14" s="233"/>
      <c r="N14" s="331"/>
      <c r="R14" s="12"/>
      <c r="S14" s="12"/>
      <c r="T14" s="12"/>
    </row>
    <row r="15" spans="1:22" x14ac:dyDescent="0.35">
      <c r="A15" s="317"/>
      <c r="B15" s="328"/>
      <c r="C15" s="24" t="s">
        <v>328</v>
      </c>
      <c r="D15" s="24" t="s">
        <v>254</v>
      </c>
      <c r="E15" s="326"/>
      <c r="F15" s="326"/>
      <c r="G15" s="326"/>
      <c r="H15" s="326"/>
      <c r="I15" s="259"/>
      <c r="J15" s="298"/>
      <c r="K15" s="236"/>
      <c r="L15" s="298"/>
      <c r="M15" s="233"/>
      <c r="N15" s="331"/>
      <c r="R15" s="12"/>
      <c r="S15" s="12"/>
      <c r="T15" s="12"/>
    </row>
    <row r="16" spans="1:22" ht="29" x14ac:dyDescent="0.35">
      <c r="A16" s="317"/>
      <c r="B16" s="328"/>
      <c r="C16" s="24" t="s">
        <v>329</v>
      </c>
      <c r="D16" s="24" t="s">
        <v>254</v>
      </c>
      <c r="E16" s="326"/>
      <c r="F16" s="326"/>
      <c r="G16" s="326"/>
      <c r="H16" s="326"/>
      <c r="I16" s="259"/>
      <c r="J16" s="298"/>
      <c r="K16" s="236"/>
      <c r="L16" s="298"/>
      <c r="M16" s="233"/>
      <c r="N16" s="331"/>
      <c r="R16" s="12"/>
      <c r="S16" s="12"/>
      <c r="T16" s="12"/>
    </row>
    <row r="17" spans="1:22" ht="15" thickBot="1" x14ac:dyDescent="0.4">
      <c r="A17" s="318"/>
      <c r="B17" s="267"/>
      <c r="C17" s="19" t="s">
        <v>330</v>
      </c>
      <c r="D17" s="24" t="s">
        <v>254</v>
      </c>
      <c r="E17" s="258"/>
      <c r="F17" s="258"/>
      <c r="G17" s="258"/>
      <c r="H17" s="258"/>
      <c r="I17" s="429"/>
      <c r="J17" s="270"/>
      <c r="K17" s="320"/>
      <c r="L17" s="270"/>
      <c r="M17" s="315"/>
      <c r="N17" s="332"/>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570</v>
      </c>
      <c r="L18" s="310"/>
      <c r="M18" s="314"/>
      <c r="N18" s="330"/>
      <c r="R18" s="12" t="str">
        <f>IF(OR(J18='Drop downs'!$G$7,J18='Drop downs'!$G$5), B18&amp;": "&amp;K18&amp;CHAR(10),"")</f>
        <v/>
      </c>
      <c r="S18" s="12" t="str">
        <f>IF(J18='Drop downs'!$G$2,B18&amp;": "&amp;K18&amp;""," ")</f>
        <v xml:space="preserve"> </v>
      </c>
      <c r="T18" s="12" t="str">
        <f>IF(HO12_ALT_1!E18='Drop downs'!$B$6,HO12_ALT_1!B18&amp;": "&amp;HO12_ALT_1!K18&amp;"","")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650000000000006" customHeight="1" x14ac:dyDescent="0.35">
      <c r="A20" s="316" t="s">
        <v>334</v>
      </c>
      <c r="B20" s="307" t="s">
        <v>118</v>
      </c>
      <c r="C20" s="79" t="s">
        <v>335</v>
      </c>
      <c r="D20" s="86" t="s">
        <v>250</v>
      </c>
      <c r="E20" s="310" t="s">
        <v>101</v>
      </c>
      <c r="F20" s="310" t="s">
        <v>101</v>
      </c>
      <c r="G20" s="310" t="s">
        <v>101</v>
      </c>
      <c r="H20" s="310" t="s">
        <v>101</v>
      </c>
      <c r="I20" s="310" t="s">
        <v>101</v>
      </c>
      <c r="J20" s="310" t="s">
        <v>162</v>
      </c>
      <c r="K20" s="319" t="s">
        <v>1047</v>
      </c>
      <c r="L20" s="310"/>
      <c r="M20" s="356" t="s">
        <v>1048</v>
      </c>
      <c r="N20" s="349"/>
      <c r="R20" s="12" t="str">
        <f>IF(OR(J20='Drop downs'!$G$7,J20='Drop downs'!$G$5), B20&amp;": "&amp;K20&amp;CHAR(10),"")</f>
        <v xml:space="preserve">IIA3: The alternative policy indicates that Watling Farm sites has capacity to accommodate any future additional needs, if they arise, due to a 1974 permission for 15 pitches. However, a lack of policy would mean that proposals for new and replacement accommodation managed via the London Plan and National Planning Policy, may not be guided towards areas with reasonable access to public transport, in order to easily access community facilities and services. Therefore, an uncertain effect is recorded.  
</v>
      </c>
      <c r="S20" s="12" t="str">
        <f>IF(J20='Drop downs'!$G$2,B20&amp;": "&amp;K20&amp;""," ")</f>
        <v xml:space="preserve"> </v>
      </c>
      <c r="T20" s="12" t="str">
        <f>IF(HO12_ALT_1!E20='Drop downs'!$B$6,HO12_ALT_1!B20&amp;": "&amp;HO12_ALT_1!K20&amp;"","")</f>
        <v/>
      </c>
      <c r="U20" t="str">
        <f t="shared" si="0"/>
        <v xml:space="preserve">IIA3:Mitigation: The inclusion of a Gypsy and Traveller Needs policy, or specific guidance within the housing policies in regards to the provision of sites and pitches for Gypsies and Travellers, and their preferred location.
</v>
      </c>
      <c r="V20" t="str">
        <f>IF(N20&gt;0,B20&amp;":"&amp;N20&amp;"
","")</f>
        <v/>
      </c>
    </row>
    <row r="21" spans="1:22" ht="14.5" customHeight="1" x14ac:dyDescent="0.35">
      <c r="A21" s="317"/>
      <c r="B21" s="308"/>
      <c r="C21" s="3" t="s">
        <v>336</v>
      </c>
      <c r="D21" s="24" t="s">
        <v>254</v>
      </c>
      <c r="E21" s="298"/>
      <c r="F21" s="298"/>
      <c r="G21" s="298"/>
      <c r="H21" s="298"/>
      <c r="I21" s="298"/>
      <c r="J21" s="298"/>
      <c r="K21" s="236"/>
      <c r="L21" s="298"/>
      <c r="M21" s="357"/>
      <c r="N21" s="350"/>
      <c r="R21" s="12"/>
      <c r="S21" s="12"/>
      <c r="T21" s="12"/>
    </row>
    <row r="22" spans="1:22" ht="14.5" customHeight="1" x14ac:dyDescent="0.35">
      <c r="A22" s="317"/>
      <c r="B22" s="308"/>
      <c r="C22" s="3" t="s">
        <v>337</v>
      </c>
      <c r="D22" s="24" t="s">
        <v>254</v>
      </c>
      <c r="E22" s="298"/>
      <c r="F22" s="298"/>
      <c r="G22" s="298"/>
      <c r="H22" s="298"/>
      <c r="I22" s="298"/>
      <c r="J22" s="298"/>
      <c r="K22" s="236"/>
      <c r="L22" s="298"/>
      <c r="M22" s="357"/>
      <c r="N22" s="350"/>
      <c r="R22" s="12"/>
      <c r="S22" s="12"/>
      <c r="T22" s="12"/>
    </row>
    <row r="23" spans="1:22" x14ac:dyDescent="0.35">
      <c r="A23" s="317"/>
      <c r="B23" s="308"/>
      <c r="C23" s="3" t="s">
        <v>338</v>
      </c>
      <c r="D23" s="24" t="s">
        <v>254</v>
      </c>
      <c r="E23" s="298"/>
      <c r="F23" s="298"/>
      <c r="G23" s="298"/>
      <c r="H23" s="298"/>
      <c r="I23" s="298"/>
      <c r="J23" s="298"/>
      <c r="K23" s="236"/>
      <c r="L23" s="298"/>
      <c r="M23" s="357"/>
      <c r="N23" s="350"/>
      <c r="R23" s="12"/>
      <c r="S23" s="12"/>
      <c r="T23" s="12"/>
    </row>
    <row r="24" spans="1:22" ht="14.5" customHeight="1" x14ac:dyDescent="0.35">
      <c r="A24" s="317"/>
      <c r="B24" s="308"/>
      <c r="C24" s="3" t="s">
        <v>339</v>
      </c>
      <c r="D24" s="24" t="s">
        <v>254</v>
      </c>
      <c r="E24" s="298"/>
      <c r="F24" s="298"/>
      <c r="G24" s="298"/>
      <c r="H24" s="298"/>
      <c r="I24" s="298"/>
      <c r="J24" s="298"/>
      <c r="K24" s="236"/>
      <c r="L24" s="298"/>
      <c r="M24" s="357"/>
      <c r="N24" s="350"/>
      <c r="R24" s="12"/>
      <c r="S24" s="12"/>
      <c r="T24" s="12"/>
    </row>
    <row r="25" spans="1:22" ht="29" x14ac:dyDescent="0.35">
      <c r="A25" s="317"/>
      <c r="B25" s="308"/>
      <c r="C25" s="3" t="s">
        <v>340</v>
      </c>
      <c r="D25" s="24" t="s">
        <v>250</v>
      </c>
      <c r="E25" s="298"/>
      <c r="F25" s="298"/>
      <c r="G25" s="298"/>
      <c r="H25" s="298"/>
      <c r="I25" s="298"/>
      <c r="J25" s="298"/>
      <c r="K25" s="236"/>
      <c r="L25" s="298"/>
      <c r="M25" s="357"/>
      <c r="N25" s="350"/>
      <c r="R25" s="12"/>
      <c r="S25" s="12"/>
      <c r="T25" s="12"/>
    </row>
    <row r="26" spans="1:22" ht="14.5" customHeight="1" x14ac:dyDescent="0.35">
      <c r="A26" s="317"/>
      <c r="B26" s="308"/>
      <c r="C26" s="3" t="s">
        <v>341</v>
      </c>
      <c r="D26" s="24" t="s">
        <v>254</v>
      </c>
      <c r="E26" s="298"/>
      <c r="F26" s="298"/>
      <c r="G26" s="298"/>
      <c r="H26" s="298"/>
      <c r="I26" s="298"/>
      <c r="J26" s="298"/>
      <c r="K26" s="236"/>
      <c r="L26" s="298"/>
      <c r="M26" s="357"/>
      <c r="N26" s="350"/>
      <c r="R26" s="12"/>
      <c r="S26" s="12"/>
      <c r="T26" s="12"/>
    </row>
    <row r="27" spans="1:22" ht="29.5" thickBot="1" x14ac:dyDescent="0.4">
      <c r="A27" s="318"/>
      <c r="B27" s="309"/>
      <c r="C27" s="15" t="s">
        <v>342</v>
      </c>
      <c r="D27" s="24" t="s">
        <v>254</v>
      </c>
      <c r="E27" s="270"/>
      <c r="F27" s="270"/>
      <c r="G27" s="270"/>
      <c r="H27" s="270"/>
      <c r="I27" s="270"/>
      <c r="J27" s="270"/>
      <c r="K27" s="320"/>
      <c r="L27" s="270"/>
      <c r="M27" s="358"/>
      <c r="N27" s="359"/>
      <c r="R27" s="12"/>
      <c r="S27" s="12"/>
      <c r="T27" s="12"/>
    </row>
    <row r="28" spans="1:22" ht="29.15" customHeight="1" x14ac:dyDescent="0.35">
      <c r="A28" s="316" t="s">
        <v>343</v>
      </c>
      <c r="B28" s="307" t="s">
        <v>119</v>
      </c>
      <c r="C28" s="85" t="s">
        <v>344</v>
      </c>
      <c r="D28" s="79" t="s">
        <v>250</v>
      </c>
      <c r="E28" s="310" t="s">
        <v>418</v>
      </c>
      <c r="F28" s="310" t="s">
        <v>419</v>
      </c>
      <c r="G28" s="310" t="s">
        <v>424</v>
      </c>
      <c r="H28" s="310" t="s">
        <v>477</v>
      </c>
      <c r="I28" s="310" t="s">
        <v>422</v>
      </c>
      <c r="J28" s="310" t="s">
        <v>166</v>
      </c>
      <c r="K28" s="319" t="s">
        <v>1049</v>
      </c>
      <c r="L28" s="310"/>
      <c r="M28" s="356" t="s">
        <v>1050</v>
      </c>
      <c r="N28" s="349"/>
      <c r="R28" s="12" t="str">
        <f>IF(OR(J28='Drop downs'!$G$7,J28='Drop downs'!$G$5), B28&amp;": "&amp;K28&amp;CHAR(10),"")</f>
        <v xml:space="preserve">IIA4: The alternative does not support the achievement of objective IIA4 as a lack of policy would mean that new and replacement accommodation may not be located in areas with reasonable access to public transport, in order to easily access community facilities and services. Additionally, proposals for new and replacement accommodation managed via the London Plan and National Planning Policy may not make adequate provision for amenity space and play areas for residents, or make provision for safe and acceptable living environments. Therefore, a potential significant negative effect is recorded. 
</v>
      </c>
      <c r="S28" s="12" t="str">
        <f>IF(J28='Drop downs'!$G$2,B28&amp;": "&amp;K28&amp;""," ")</f>
        <v xml:space="preserve"> </v>
      </c>
      <c r="T28" s="12" t="str">
        <f>IF(HO12_ALT_1!E28='Drop downs'!$B$6,HO12_ALT_1!B28&amp;": "&amp;HO12_ALT_1!K28&amp;"","")</f>
        <v/>
      </c>
      <c r="U28" t="str">
        <f t="shared" si="0"/>
        <v xml:space="preserve">IIA4:Mitigation: The inclusion of a Gypsy and Traveller Needs policy, or specific guidance within the housing policies in regards to the provision of sites and pitches for Gypsies and Travellers, facilities to be provided and their preferred location.
</v>
      </c>
      <c r="V28" t="str">
        <f>IF(N28&gt;0,B28&amp;":"&amp;N28&amp;"
","")</f>
        <v/>
      </c>
    </row>
    <row r="29" spans="1:22" ht="29" x14ac:dyDescent="0.35">
      <c r="A29" s="317"/>
      <c r="B29" s="308"/>
      <c r="C29" s="83" t="s">
        <v>345</v>
      </c>
      <c r="D29" s="3" t="s">
        <v>250</v>
      </c>
      <c r="E29" s="298"/>
      <c r="F29" s="298"/>
      <c r="G29" s="298"/>
      <c r="H29" s="298"/>
      <c r="I29" s="298"/>
      <c r="J29" s="298"/>
      <c r="K29" s="236"/>
      <c r="L29" s="298"/>
      <c r="M29" s="357"/>
      <c r="N29" s="350"/>
      <c r="R29" s="12"/>
      <c r="S29" s="12"/>
      <c r="T29" s="12"/>
    </row>
    <row r="30" spans="1:22" x14ac:dyDescent="0.35">
      <c r="A30" s="317"/>
      <c r="B30" s="308"/>
      <c r="C30" s="83" t="s">
        <v>346</v>
      </c>
      <c r="D30" s="3" t="s">
        <v>254</v>
      </c>
      <c r="E30" s="298"/>
      <c r="F30" s="298"/>
      <c r="G30" s="298"/>
      <c r="H30" s="298"/>
      <c r="I30" s="298"/>
      <c r="J30" s="298"/>
      <c r="K30" s="236"/>
      <c r="L30" s="298"/>
      <c r="M30" s="357"/>
      <c r="N30" s="350"/>
      <c r="R30" s="12"/>
      <c r="S30" s="12"/>
      <c r="T30" s="12"/>
    </row>
    <row r="31" spans="1:22" ht="30" customHeight="1" x14ac:dyDescent="0.35">
      <c r="A31" s="317"/>
      <c r="B31" s="308"/>
      <c r="C31" s="83" t="s">
        <v>347</v>
      </c>
      <c r="D31" s="3" t="s">
        <v>254</v>
      </c>
      <c r="E31" s="298"/>
      <c r="F31" s="298"/>
      <c r="G31" s="298"/>
      <c r="H31" s="298"/>
      <c r="I31" s="298"/>
      <c r="J31" s="298"/>
      <c r="K31" s="236"/>
      <c r="L31" s="298"/>
      <c r="M31" s="357"/>
      <c r="N31" s="350"/>
      <c r="R31" s="12"/>
      <c r="S31" s="12"/>
      <c r="T31" s="12"/>
    </row>
    <row r="32" spans="1:22" x14ac:dyDescent="0.35">
      <c r="A32" s="317"/>
      <c r="B32" s="308"/>
      <c r="C32" s="83" t="s">
        <v>348</v>
      </c>
      <c r="D32" s="3" t="s">
        <v>250</v>
      </c>
      <c r="E32" s="298"/>
      <c r="F32" s="298"/>
      <c r="G32" s="298"/>
      <c r="H32" s="298"/>
      <c r="I32" s="298"/>
      <c r="J32" s="298"/>
      <c r="K32" s="236"/>
      <c r="L32" s="298"/>
      <c r="M32" s="357"/>
      <c r="N32" s="350"/>
      <c r="R32" s="12"/>
      <c r="S32" s="12"/>
      <c r="T32" s="12"/>
    </row>
    <row r="33" spans="1:22" x14ac:dyDescent="0.35">
      <c r="A33" s="317"/>
      <c r="B33" s="308"/>
      <c r="C33" s="83" t="s">
        <v>349</v>
      </c>
      <c r="D33" s="3" t="s">
        <v>250</v>
      </c>
      <c r="E33" s="298"/>
      <c r="F33" s="298"/>
      <c r="G33" s="298"/>
      <c r="H33" s="298"/>
      <c r="I33" s="298"/>
      <c r="J33" s="298"/>
      <c r="K33" s="236"/>
      <c r="L33" s="298"/>
      <c r="M33" s="357"/>
      <c r="N33" s="350"/>
      <c r="R33" s="12"/>
      <c r="S33" s="12"/>
      <c r="T33" s="12"/>
    </row>
    <row r="34" spans="1:22" x14ac:dyDescent="0.35">
      <c r="A34" s="317"/>
      <c r="B34" s="308"/>
      <c r="C34" s="83" t="s">
        <v>350</v>
      </c>
      <c r="D34" s="3" t="s">
        <v>254</v>
      </c>
      <c r="E34" s="298"/>
      <c r="F34" s="298"/>
      <c r="G34" s="298"/>
      <c r="H34" s="298"/>
      <c r="I34" s="298"/>
      <c r="J34" s="298"/>
      <c r="K34" s="236"/>
      <c r="L34" s="298"/>
      <c r="M34" s="357"/>
      <c r="N34" s="350"/>
      <c r="R34" s="12"/>
      <c r="S34" s="12"/>
      <c r="T34" s="12"/>
    </row>
    <row r="35" spans="1:22" ht="49" customHeight="1" thickBot="1" x14ac:dyDescent="0.4">
      <c r="A35" s="318"/>
      <c r="B35" s="308"/>
      <c r="C35" s="100" t="s">
        <v>351</v>
      </c>
      <c r="D35" s="3" t="s">
        <v>254</v>
      </c>
      <c r="E35" s="299"/>
      <c r="F35" s="299"/>
      <c r="G35" s="299"/>
      <c r="H35" s="299"/>
      <c r="I35" s="299"/>
      <c r="J35" s="299"/>
      <c r="K35" s="301"/>
      <c r="L35" s="270"/>
      <c r="M35" s="358"/>
      <c r="N35" s="359"/>
      <c r="R35" s="12"/>
      <c r="S35" s="12"/>
      <c r="T35" s="12"/>
    </row>
    <row r="36" spans="1:22" x14ac:dyDescent="0.35">
      <c r="A36" s="316" t="s">
        <v>352</v>
      </c>
      <c r="B36" s="307" t="s">
        <v>120</v>
      </c>
      <c r="C36" s="79" t="s">
        <v>353</v>
      </c>
      <c r="D36" s="79" t="s">
        <v>250</v>
      </c>
      <c r="E36" s="310" t="s">
        <v>418</v>
      </c>
      <c r="F36" s="310" t="s">
        <v>419</v>
      </c>
      <c r="G36" s="310" t="s">
        <v>424</v>
      </c>
      <c r="H36" s="310" t="s">
        <v>477</v>
      </c>
      <c r="I36" s="310" t="s">
        <v>422</v>
      </c>
      <c r="J36" s="310" t="s">
        <v>164</v>
      </c>
      <c r="K36" s="319" t="s">
        <v>1051</v>
      </c>
      <c r="L36" s="310"/>
      <c r="M36" s="356" t="s">
        <v>1048</v>
      </c>
      <c r="N36" s="349"/>
      <c r="R36" s="12" t="str">
        <f>IF(OR(J36='Drop downs'!$G$7,J36='Drop downs'!$G$5), B36&amp;": "&amp;K36&amp;CHAR(10),"")</f>
        <v/>
      </c>
      <c r="S36" s="12" t="str">
        <f>IF(J36='Drop downs'!$G$2,B36&amp;": "&amp;K36&amp;""," ")</f>
        <v xml:space="preserve"> </v>
      </c>
      <c r="T36" s="12" t="str">
        <f>IF(HO12_ALT_1!E36='Drop downs'!$B$6,HO12_ALT_1!B36&amp;": "&amp;HO12_ALT_1!K36&amp;"","")</f>
        <v/>
      </c>
      <c r="U36" t="str">
        <f t="shared" si="0"/>
        <v xml:space="preserve">IIA5:Mitigation: The inclusion of a Gypsy and Traveller Needs policy, or specific guidance within the housing policies in regards to the provision of sites and pitches for Gypsies and Travellers, and their preferred location.
</v>
      </c>
      <c r="V36" t="str">
        <f>IF(N36&gt;0,B36&amp;":"&amp;N36&amp;"
","")</f>
        <v/>
      </c>
    </row>
    <row r="37" spans="1:22" ht="29" x14ac:dyDescent="0.35">
      <c r="A37" s="317"/>
      <c r="B37" s="308"/>
      <c r="C37" s="3" t="s">
        <v>354</v>
      </c>
      <c r="D37" s="3" t="s">
        <v>254</v>
      </c>
      <c r="E37" s="298"/>
      <c r="F37" s="298"/>
      <c r="G37" s="298"/>
      <c r="H37" s="298"/>
      <c r="I37" s="298"/>
      <c r="J37" s="298"/>
      <c r="K37" s="236"/>
      <c r="L37" s="298"/>
      <c r="M37" s="357"/>
      <c r="N37" s="350"/>
      <c r="R37" s="12"/>
      <c r="S37" s="12"/>
      <c r="T37" s="12"/>
    </row>
    <row r="38" spans="1:22" x14ac:dyDescent="0.35">
      <c r="A38" s="317"/>
      <c r="B38" s="308"/>
      <c r="C38" s="3" t="s">
        <v>355</v>
      </c>
      <c r="D38" s="3" t="s">
        <v>254</v>
      </c>
      <c r="E38" s="298"/>
      <c r="F38" s="298"/>
      <c r="G38" s="298"/>
      <c r="H38" s="298"/>
      <c r="I38" s="298"/>
      <c r="J38" s="298"/>
      <c r="K38" s="236"/>
      <c r="L38" s="298"/>
      <c r="M38" s="357"/>
      <c r="N38" s="350"/>
      <c r="R38" s="12"/>
      <c r="S38" s="12"/>
      <c r="T38" s="12"/>
    </row>
    <row r="39" spans="1:22" ht="29" x14ac:dyDescent="0.35">
      <c r="A39" s="317"/>
      <c r="B39" s="308"/>
      <c r="C39" s="3" t="s">
        <v>356</v>
      </c>
      <c r="D39" s="3" t="s">
        <v>254</v>
      </c>
      <c r="E39" s="298"/>
      <c r="F39" s="298"/>
      <c r="G39" s="298"/>
      <c r="H39" s="298"/>
      <c r="I39" s="298"/>
      <c r="J39" s="298"/>
      <c r="K39" s="236"/>
      <c r="L39" s="298"/>
      <c r="M39" s="357"/>
      <c r="N39" s="350"/>
      <c r="R39" s="12"/>
      <c r="S39" s="12"/>
      <c r="T39" s="12"/>
    </row>
    <row r="40" spans="1:22" ht="43.5" x14ac:dyDescent="0.35">
      <c r="A40" s="317"/>
      <c r="B40" s="308"/>
      <c r="C40" s="3" t="s">
        <v>357</v>
      </c>
      <c r="D40" s="3" t="s">
        <v>254</v>
      </c>
      <c r="E40" s="298"/>
      <c r="F40" s="298"/>
      <c r="G40" s="298"/>
      <c r="H40" s="298"/>
      <c r="I40" s="298"/>
      <c r="J40" s="298"/>
      <c r="K40" s="236"/>
      <c r="L40" s="298"/>
      <c r="M40" s="357"/>
      <c r="N40" s="350"/>
      <c r="R40" s="12"/>
      <c r="S40" s="12"/>
      <c r="T40" s="12"/>
    </row>
    <row r="41" spans="1:22" ht="29.5" thickBot="1" x14ac:dyDescent="0.4">
      <c r="A41" s="322"/>
      <c r="B41" s="309"/>
      <c r="C41" s="80" t="s">
        <v>358</v>
      </c>
      <c r="D41" s="80" t="s">
        <v>250</v>
      </c>
      <c r="E41" s="299"/>
      <c r="F41" s="299"/>
      <c r="G41" s="299"/>
      <c r="H41" s="299"/>
      <c r="I41" s="299"/>
      <c r="J41" s="299"/>
      <c r="K41" s="301"/>
      <c r="L41" s="299"/>
      <c r="M41" s="361"/>
      <c r="N41" s="351"/>
      <c r="R41" s="12"/>
      <c r="S41" s="12"/>
      <c r="T41" s="12"/>
    </row>
    <row r="42" spans="1:22" ht="29.15" customHeight="1" x14ac:dyDescent="0.35">
      <c r="A42" s="321" t="s">
        <v>359</v>
      </c>
      <c r="B42" s="307" t="s">
        <v>121</v>
      </c>
      <c r="C42" s="82" t="s">
        <v>360</v>
      </c>
      <c r="D42" s="82" t="s">
        <v>250</v>
      </c>
      <c r="E42" s="272" t="s">
        <v>101</v>
      </c>
      <c r="F42" s="272" t="s">
        <v>101</v>
      </c>
      <c r="G42" s="272" t="s">
        <v>101</v>
      </c>
      <c r="H42" s="272" t="s">
        <v>101</v>
      </c>
      <c r="I42" s="272" t="s">
        <v>101</v>
      </c>
      <c r="J42" s="272" t="s">
        <v>162</v>
      </c>
      <c r="K42" s="367" t="s">
        <v>1052</v>
      </c>
      <c r="L42" s="272"/>
      <c r="M42" s="360" t="s">
        <v>1048</v>
      </c>
      <c r="N42" s="362"/>
      <c r="R42" s="12" t="str">
        <f>IF(OR(J42='Drop downs'!$G$7,J42='Drop downs'!$G$5), B42&amp;": "&amp;K42&amp;CHAR(10),"")</f>
        <v xml:space="preserve">IIA6: A lack of policy may mean that new and replacement accommodation is not located in areas with reasonable access to public transport, in order to easily access community facilities and services. Therefore, due to uncertainty surrounding where new and replacement provision would be provided under his alternative, an uncertain effect is identified.  
</v>
      </c>
      <c r="S42" s="12" t="str">
        <f>IF(J42='Drop downs'!$G$2,B42&amp;": "&amp;K42&amp;""," ")</f>
        <v xml:space="preserve"> </v>
      </c>
      <c r="T42" s="12" t="str">
        <f>IF(HO12_ALT_1!E42='Drop downs'!$B$6,HO12_ALT_1!B42&amp;": "&amp;HO12_ALT_1!K42&amp;"","")</f>
        <v/>
      </c>
      <c r="U42" t="str">
        <f t="shared" si="0"/>
        <v xml:space="preserve">IIA6:Mitigation: The inclusion of a Gypsy and Traveller Needs policy, or specific guidance within the housing policies in regards to the provision of sites and pitches for Gypsies and Travellers, and their preferred location.
</v>
      </c>
      <c r="V42" t="str">
        <f>IF(N42&gt;0,B42&amp;":"&amp;N42&amp;"
","")</f>
        <v/>
      </c>
    </row>
    <row r="43" spans="1:22" ht="30" customHeight="1" x14ac:dyDescent="0.35">
      <c r="A43" s="317"/>
      <c r="B43" s="308"/>
      <c r="C43" s="3" t="s">
        <v>361</v>
      </c>
      <c r="D43" s="3" t="s">
        <v>254</v>
      </c>
      <c r="E43" s="298"/>
      <c r="F43" s="298"/>
      <c r="G43" s="298"/>
      <c r="H43" s="298"/>
      <c r="I43" s="298"/>
      <c r="J43" s="298"/>
      <c r="K43" s="368"/>
      <c r="L43" s="298"/>
      <c r="M43" s="357"/>
      <c r="N43" s="350"/>
      <c r="R43" s="12"/>
      <c r="S43" s="12"/>
      <c r="T43" s="12"/>
    </row>
    <row r="44" spans="1:22" x14ac:dyDescent="0.35">
      <c r="A44" s="317"/>
      <c r="B44" s="308"/>
      <c r="C44" s="3" t="s">
        <v>362</v>
      </c>
      <c r="D44" s="3" t="s">
        <v>254</v>
      </c>
      <c r="E44" s="298"/>
      <c r="F44" s="298"/>
      <c r="G44" s="298"/>
      <c r="H44" s="298"/>
      <c r="I44" s="298"/>
      <c r="J44" s="298"/>
      <c r="K44" s="368"/>
      <c r="L44" s="298"/>
      <c r="M44" s="357"/>
      <c r="N44" s="350"/>
      <c r="R44" s="12"/>
      <c r="S44" s="12"/>
      <c r="T44" s="12"/>
    </row>
    <row r="45" spans="1:22" ht="14.5" customHeight="1" x14ac:dyDescent="0.35">
      <c r="A45" s="317"/>
      <c r="B45" s="308"/>
      <c r="C45" s="3" t="s">
        <v>363</v>
      </c>
      <c r="D45" s="3" t="s">
        <v>254</v>
      </c>
      <c r="E45" s="298"/>
      <c r="F45" s="298"/>
      <c r="G45" s="298"/>
      <c r="H45" s="298"/>
      <c r="I45" s="298"/>
      <c r="J45" s="298"/>
      <c r="K45" s="368"/>
      <c r="L45" s="298"/>
      <c r="M45" s="357"/>
      <c r="N45" s="350"/>
      <c r="R45" s="12"/>
      <c r="S45" s="12"/>
      <c r="T45" s="12"/>
    </row>
    <row r="46" spans="1:22" ht="29.5" thickBot="1" x14ac:dyDescent="0.4">
      <c r="A46" s="318"/>
      <c r="B46" s="308"/>
      <c r="C46" s="15" t="s">
        <v>364</v>
      </c>
      <c r="D46" s="3" t="s">
        <v>254</v>
      </c>
      <c r="E46" s="299"/>
      <c r="F46" s="299"/>
      <c r="G46" s="299"/>
      <c r="H46" s="299"/>
      <c r="I46" s="299"/>
      <c r="J46" s="299"/>
      <c r="K46" s="369"/>
      <c r="L46" s="270"/>
      <c r="M46" s="358"/>
      <c r="N46" s="359"/>
      <c r="R46" s="12"/>
      <c r="S46" s="12"/>
      <c r="T46" s="12"/>
    </row>
    <row r="47" spans="1:22" ht="43.5" x14ac:dyDescent="0.35">
      <c r="A47" s="316" t="s">
        <v>365</v>
      </c>
      <c r="B47" s="307" t="s">
        <v>122</v>
      </c>
      <c r="C47" s="79" t="s">
        <v>366</v>
      </c>
      <c r="D47" s="79" t="s">
        <v>254</v>
      </c>
      <c r="E47" s="272" t="s">
        <v>101</v>
      </c>
      <c r="F47" s="272" t="s">
        <v>101</v>
      </c>
      <c r="G47" s="272" t="s">
        <v>101</v>
      </c>
      <c r="H47" s="272" t="s">
        <v>101</v>
      </c>
      <c r="I47" s="272" t="s">
        <v>101</v>
      </c>
      <c r="J47" s="272" t="s">
        <v>159</v>
      </c>
      <c r="K47" s="367" t="s">
        <v>570</v>
      </c>
      <c r="L47" s="310"/>
      <c r="M47" s="314"/>
      <c r="N47" s="330"/>
      <c r="R47" s="12" t="str">
        <f>IF(OR(J47='Drop downs'!$G$7,J47='Drop downs'!$G$5), B47&amp;": "&amp;K47&amp;CHAR(10),"")</f>
        <v/>
      </c>
      <c r="S47" s="12" t="str">
        <f>IF(J47='Drop downs'!$G$2,B47&amp;": "&amp;K47&amp;""," ")</f>
        <v xml:space="preserve"> </v>
      </c>
      <c r="T47" s="12" t="str">
        <f>IF(HO12_ALT_1!E47='Drop downs'!$B$6,HO12_ALT_1!B47&amp;": "&amp;HO12_ALT_1!K47&amp;"","")</f>
        <v/>
      </c>
      <c r="U47" t="str">
        <f t="shared" si="0"/>
        <v/>
      </c>
      <c r="V47" t="str">
        <f>IF(N47&gt;0,B47&amp;":"&amp;N47&amp;"
","")</f>
        <v/>
      </c>
    </row>
    <row r="48" spans="1:22" ht="52.5" customHeight="1" thickBot="1" x14ac:dyDescent="0.4">
      <c r="A48" s="322"/>
      <c r="B48" s="309"/>
      <c r="C48" s="80" t="s">
        <v>367</v>
      </c>
      <c r="D48" s="80" t="s">
        <v>254</v>
      </c>
      <c r="E48" s="299"/>
      <c r="F48" s="299"/>
      <c r="G48" s="299"/>
      <c r="H48" s="299"/>
      <c r="I48" s="299"/>
      <c r="J48" s="299"/>
      <c r="K48" s="369"/>
      <c r="L48" s="299"/>
      <c r="M48" s="303"/>
      <c r="N48" s="333"/>
      <c r="R48" s="12" t="str">
        <f>IF(OR(J48='Drop downs'!$G$7,J48='Drop downs'!$G$5), B48&amp;": "&amp;K48&amp;CHAR(10),"")</f>
        <v/>
      </c>
      <c r="S48" s="12" t="str">
        <f>IF(J48='Drop downs'!$G$2,B48&amp;": "&amp;K48&amp;""," ")</f>
        <v xml:space="preserve"> </v>
      </c>
      <c r="T48" s="12" t="str">
        <f>IF(HO12_ALT_1!E48='Drop downs'!$B$6,HO12_ALT_1!B48&amp;": "&amp;HO12_ALT_1!K48&amp;"","")</f>
        <v xml:space="preserve">: </v>
      </c>
    </row>
    <row r="49" spans="1:22" ht="29" x14ac:dyDescent="0.35">
      <c r="A49" s="316" t="s">
        <v>368</v>
      </c>
      <c r="B49" s="307" t="s">
        <v>123</v>
      </c>
      <c r="C49" s="86" t="s">
        <v>369</v>
      </c>
      <c r="D49" s="86" t="s">
        <v>254</v>
      </c>
      <c r="E49" s="272" t="s">
        <v>101</v>
      </c>
      <c r="F49" s="272" t="s">
        <v>101</v>
      </c>
      <c r="G49" s="272" t="s">
        <v>101</v>
      </c>
      <c r="H49" s="272" t="s">
        <v>101</v>
      </c>
      <c r="I49" s="272" t="s">
        <v>101</v>
      </c>
      <c r="J49" s="272" t="s">
        <v>159</v>
      </c>
      <c r="K49" s="367" t="s">
        <v>570</v>
      </c>
      <c r="L49" s="310"/>
      <c r="M49" s="314"/>
      <c r="N49" s="330"/>
      <c r="R49" s="12" t="str">
        <f>IF(OR(J49='Drop downs'!$G$7,J49='Drop downs'!$G$5), B49&amp;": "&amp;K49&amp;CHAR(10),"")</f>
        <v/>
      </c>
      <c r="S49" s="12" t="str">
        <f>IF(J49='Drop downs'!$G$2,B49&amp;": "&amp;K49&amp;""," ")</f>
        <v xml:space="preserve"> </v>
      </c>
      <c r="T49" s="12" t="str">
        <f>IF(HO12_ALT_1!E49='Drop downs'!$B$6,HO12_ALT_1!B49&amp;": "&amp;HO12_ALT_1!K49&amp;"","")</f>
        <v/>
      </c>
      <c r="U49" t="str">
        <f t="shared" si="0"/>
        <v/>
      </c>
      <c r="V49" t="str">
        <f>IF(N49&gt;0,B49&amp;":"&amp;N49&amp;"
","")</f>
        <v/>
      </c>
    </row>
    <row r="50" spans="1:22" x14ac:dyDescent="0.35">
      <c r="A50" s="317"/>
      <c r="B50" s="308"/>
      <c r="C50" s="24" t="s">
        <v>370</v>
      </c>
      <c r="D50" s="24" t="s">
        <v>254</v>
      </c>
      <c r="E50" s="298"/>
      <c r="F50" s="298"/>
      <c r="G50" s="298"/>
      <c r="H50" s="298"/>
      <c r="I50" s="298"/>
      <c r="J50" s="298"/>
      <c r="K50" s="368"/>
      <c r="L50" s="298"/>
      <c r="M50" s="233"/>
      <c r="N50" s="331"/>
      <c r="R50" s="12"/>
      <c r="S50" s="12"/>
      <c r="T50" s="12"/>
    </row>
    <row r="51" spans="1:22" x14ac:dyDescent="0.35">
      <c r="A51" s="317"/>
      <c r="B51" s="308"/>
      <c r="C51" s="97" t="s">
        <v>371</v>
      </c>
      <c r="D51" s="24" t="s">
        <v>254</v>
      </c>
      <c r="E51" s="298"/>
      <c r="F51" s="298"/>
      <c r="G51" s="298"/>
      <c r="H51" s="298"/>
      <c r="I51" s="298"/>
      <c r="J51" s="298"/>
      <c r="K51" s="368"/>
      <c r="L51" s="298"/>
      <c r="M51" s="233"/>
      <c r="N51" s="331"/>
      <c r="R51" s="12"/>
      <c r="S51" s="12"/>
      <c r="T51" s="12"/>
    </row>
    <row r="52" spans="1:22" x14ac:dyDescent="0.35">
      <c r="A52" s="317"/>
      <c r="B52" s="308"/>
      <c r="C52" s="24" t="s">
        <v>372</v>
      </c>
      <c r="D52" s="24" t="s">
        <v>254</v>
      </c>
      <c r="E52" s="298"/>
      <c r="F52" s="298"/>
      <c r="G52" s="298"/>
      <c r="H52" s="298"/>
      <c r="I52" s="298"/>
      <c r="J52" s="298"/>
      <c r="K52" s="368"/>
      <c r="L52" s="298"/>
      <c r="M52" s="233"/>
      <c r="N52" s="331"/>
      <c r="R52" s="12"/>
      <c r="S52" s="12"/>
      <c r="T52" s="12"/>
    </row>
    <row r="53" spans="1:22" ht="15" thickBot="1" x14ac:dyDescent="0.4">
      <c r="A53" s="318"/>
      <c r="B53" s="309"/>
      <c r="C53" s="19" t="s">
        <v>373</v>
      </c>
      <c r="D53" s="24" t="s">
        <v>254</v>
      </c>
      <c r="E53" s="270"/>
      <c r="F53" s="270"/>
      <c r="G53" s="270"/>
      <c r="H53" s="270"/>
      <c r="I53" s="270"/>
      <c r="J53" s="270"/>
      <c r="K53" s="370"/>
      <c r="L53" s="270"/>
      <c r="M53" s="315"/>
      <c r="N53" s="332"/>
      <c r="R53" s="12"/>
      <c r="S53" s="12"/>
      <c r="T53" s="12"/>
    </row>
    <row r="54" spans="1:22" ht="29.25" customHeight="1" x14ac:dyDescent="0.35">
      <c r="A54" s="316" t="s">
        <v>374</v>
      </c>
      <c r="B54" s="307" t="s">
        <v>124</v>
      </c>
      <c r="C54" s="95" t="s">
        <v>375</v>
      </c>
      <c r="D54" s="86" t="s">
        <v>250</v>
      </c>
      <c r="E54" s="310" t="s">
        <v>418</v>
      </c>
      <c r="F54" s="310" t="s">
        <v>419</v>
      </c>
      <c r="G54" s="310" t="s">
        <v>424</v>
      </c>
      <c r="H54" s="310" t="s">
        <v>477</v>
      </c>
      <c r="I54" s="310" t="s">
        <v>422</v>
      </c>
      <c r="J54" s="310" t="s">
        <v>157</v>
      </c>
      <c r="K54" s="319" t="s">
        <v>1053</v>
      </c>
      <c r="L54" s="310"/>
      <c r="M54" s="356"/>
      <c r="N54" s="349"/>
      <c r="R54" s="12" t="str">
        <f>IF(OR(J54='Drop downs'!$G$7,J54='Drop downs'!$G$5), B54&amp;": "&amp;K54&amp;CHAR(10),"")</f>
        <v/>
      </c>
      <c r="S54" s="12" t="str">
        <f>IF(J54='Drop downs'!$G$2,B54&amp;": "&amp;K54&amp;""," ")</f>
        <v xml:space="preserve"> </v>
      </c>
      <c r="T54" s="12" t="str">
        <f>IF(HO12_ALT_1!E54='Drop downs'!$B$6,HO12_ALT_1!B54&amp;": "&amp;HO12_ALT_1!K54&amp;"","")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357"/>
      <c r="N55" s="350"/>
      <c r="R55" s="12"/>
      <c r="S55" s="12"/>
      <c r="T55" s="12"/>
    </row>
    <row r="56" spans="1:22" ht="107.15" customHeight="1" thickBot="1" x14ac:dyDescent="0.4">
      <c r="A56" s="318"/>
      <c r="B56" s="309"/>
      <c r="C56" s="98" t="s">
        <v>377</v>
      </c>
      <c r="D56" s="19" t="s">
        <v>254</v>
      </c>
      <c r="E56" s="270"/>
      <c r="F56" s="270"/>
      <c r="G56" s="270"/>
      <c r="H56" s="270"/>
      <c r="I56" s="270"/>
      <c r="J56" s="270"/>
      <c r="K56" s="320"/>
      <c r="L56" s="270"/>
      <c r="M56" s="358"/>
      <c r="N56" s="359"/>
      <c r="R56" s="12"/>
      <c r="S56" s="12"/>
      <c r="T56" s="12"/>
    </row>
    <row r="57" spans="1:22" ht="14.5" customHeight="1" x14ac:dyDescent="0.35">
      <c r="A57" s="316" t="s">
        <v>378</v>
      </c>
      <c r="B57" s="307" t="s">
        <v>125</v>
      </c>
      <c r="C57" s="86" t="s">
        <v>379</v>
      </c>
      <c r="D57" s="86" t="s">
        <v>254</v>
      </c>
      <c r="E57" s="310" t="s">
        <v>101</v>
      </c>
      <c r="F57" s="310" t="s">
        <v>101</v>
      </c>
      <c r="G57" s="310" t="s">
        <v>101</v>
      </c>
      <c r="H57" s="310" t="s">
        <v>101</v>
      </c>
      <c r="I57" s="310" t="s">
        <v>101</v>
      </c>
      <c r="J57" s="310" t="s">
        <v>162</v>
      </c>
      <c r="K57" s="319" t="s">
        <v>1054</v>
      </c>
      <c r="L57" s="310"/>
      <c r="M57" s="356" t="s">
        <v>1055</v>
      </c>
      <c r="N57" s="349"/>
      <c r="R57" s="12" t="str">
        <f>IF(OR(J57='Drop downs'!$G$7,J57='Drop downs'!$G$5), B57&amp;": "&amp;K57&amp;CHAR(10),"")</f>
        <v xml:space="preserve">IIA10: A lack of policy may mean that new and replacement accommodation for Gypsy and Traveller pitches/sites does not have to incorporate adequate landscaping and planting. This could subsequently negatively impact biodiversity on Gypsy and Traveller pitches and sites. However, Policy GI3 Biodiversity may mitigate the impacts of development on biodiversity loss. Therefore, an uncertain effect is identified.  
</v>
      </c>
      <c r="S57" s="12" t="str">
        <f>IF(J57='Drop downs'!$G$2,B57&amp;": "&amp;K57&amp;""," ")</f>
        <v xml:space="preserve"> </v>
      </c>
      <c r="T57" s="12" t="str">
        <f>IF(HO12_ALT_1!E57='Drop downs'!$B$6,HO12_ALT_1!B57&amp;": "&amp;HO12_ALT_1!K57&amp;"","")</f>
        <v/>
      </c>
      <c r="U57" t="str">
        <f t="shared" si="0"/>
        <v xml:space="preserve">IIA10:Mitigation: The inclusion of a Gypsy and Traveller Needs policy, or specific guidance within Policy GI3 Biodiversity in regards to the protection and enhancement of biodiversity at Gypsy and Traveller sites/pitches.
</v>
      </c>
      <c r="V57" t="str">
        <f>IF(N57&gt;0,B57&amp;":"&amp;N57&amp;"
","")</f>
        <v/>
      </c>
    </row>
    <row r="58" spans="1:22" x14ac:dyDescent="0.35">
      <c r="A58" s="317"/>
      <c r="B58" s="308"/>
      <c r="C58" s="24" t="s">
        <v>380</v>
      </c>
      <c r="D58" s="24" t="s">
        <v>254</v>
      </c>
      <c r="E58" s="298"/>
      <c r="F58" s="298"/>
      <c r="G58" s="298"/>
      <c r="H58" s="298"/>
      <c r="I58" s="298"/>
      <c r="J58" s="298"/>
      <c r="K58" s="236"/>
      <c r="L58" s="298"/>
      <c r="M58" s="357"/>
      <c r="N58" s="350"/>
      <c r="R58" s="12"/>
      <c r="S58" s="12"/>
      <c r="T58" s="12"/>
    </row>
    <row r="59" spans="1:22" x14ac:dyDescent="0.35">
      <c r="A59" s="317"/>
      <c r="B59" s="308"/>
      <c r="C59" s="24" t="s">
        <v>381</v>
      </c>
      <c r="D59" s="24" t="s">
        <v>254</v>
      </c>
      <c r="E59" s="298"/>
      <c r="F59" s="298"/>
      <c r="G59" s="298"/>
      <c r="H59" s="298"/>
      <c r="I59" s="298"/>
      <c r="J59" s="298"/>
      <c r="K59" s="236"/>
      <c r="L59" s="298"/>
      <c r="M59" s="357"/>
      <c r="N59" s="350"/>
      <c r="R59" s="12"/>
      <c r="S59" s="12"/>
      <c r="T59" s="12"/>
    </row>
    <row r="60" spans="1:22" x14ac:dyDescent="0.35">
      <c r="A60" s="317"/>
      <c r="B60" s="308"/>
      <c r="C60" s="24" t="s">
        <v>382</v>
      </c>
      <c r="D60" s="24" t="s">
        <v>250</v>
      </c>
      <c r="E60" s="298"/>
      <c r="F60" s="298"/>
      <c r="G60" s="298"/>
      <c r="H60" s="298"/>
      <c r="I60" s="298"/>
      <c r="J60" s="298"/>
      <c r="K60" s="236"/>
      <c r="L60" s="298"/>
      <c r="M60" s="357"/>
      <c r="N60" s="350"/>
      <c r="R60" s="12"/>
      <c r="S60" s="12"/>
      <c r="T60" s="12"/>
    </row>
    <row r="61" spans="1:22" x14ac:dyDescent="0.35">
      <c r="A61" s="317"/>
      <c r="B61" s="308"/>
      <c r="C61" s="24" t="s">
        <v>383</v>
      </c>
      <c r="D61" s="24" t="s">
        <v>250</v>
      </c>
      <c r="E61" s="298"/>
      <c r="F61" s="298"/>
      <c r="G61" s="298"/>
      <c r="H61" s="298"/>
      <c r="I61" s="298"/>
      <c r="J61" s="298"/>
      <c r="K61" s="236"/>
      <c r="L61" s="298"/>
      <c r="M61" s="357"/>
      <c r="N61" s="350"/>
      <c r="R61" s="12"/>
      <c r="S61" s="12"/>
      <c r="T61" s="12"/>
    </row>
    <row r="62" spans="1:22" x14ac:dyDescent="0.35">
      <c r="A62" s="317"/>
      <c r="B62" s="308"/>
      <c r="C62" s="24" t="s">
        <v>384</v>
      </c>
      <c r="D62" s="24" t="s">
        <v>254</v>
      </c>
      <c r="E62" s="298"/>
      <c r="F62" s="298"/>
      <c r="G62" s="298"/>
      <c r="H62" s="298"/>
      <c r="I62" s="298"/>
      <c r="J62" s="298"/>
      <c r="K62" s="236"/>
      <c r="L62" s="298"/>
      <c r="M62" s="357"/>
      <c r="N62" s="350"/>
      <c r="R62" s="12"/>
      <c r="S62" s="12"/>
      <c r="T62" s="12"/>
    </row>
    <row r="63" spans="1:22" ht="29" x14ac:dyDescent="0.35">
      <c r="A63" s="317"/>
      <c r="B63" s="308"/>
      <c r="C63" s="24" t="s">
        <v>385</v>
      </c>
      <c r="D63" s="24" t="s">
        <v>254</v>
      </c>
      <c r="E63" s="298"/>
      <c r="F63" s="298"/>
      <c r="G63" s="298"/>
      <c r="H63" s="298"/>
      <c r="I63" s="298"/>
      <c r="J63" s="298"/>
      <c r="K63" s="236"/>
      <c r="L63" s="298"/>
      <c r="M63" s="357"/>
      <c r="N63" s="350"/>
      <c r="R63" s="12"/>
      <c r="S63" s="12"/>
      <c r="T63" s="12"/>
    </row>
    <row r="64" spans="1:22" ht="15" thickBot="1" x14ac:dyDescent="0.4">
      <c r="A64" s="318"/>
      <c r="B64" s="309"/>
      <c r="C64" s="19" t="s">
        <v>386</v>
      </c>
      <c r="D64" s="24" t="s">
        <v>254</v>
      </c>
      <c r="E64" s="299"/>
      <c r="F64" s="299"/>
      <c r="G64" s="299"/>
      <c r="H64" s="299"/>
      <c r="I64" s="299"/>
      <c r="J64" s="299"/>
      <c r="K64" s="301"/>
      <c r="L64" s="270"/>
      <c r="M64" s="358"/>
      <c r="N64" s="359"/>
      <c r="R64" s="12"/>
      <c r="S64" s="12"/>
      <c r="T64" s="12"/>
    </row>
    <row r="65" spans="1:22" ht="14.5" customHeight="1" x14ac:dyDescent="0.35">
      <c r="A65" s="316" t="s">
        <v>387</v>
      </c>
      <c r="B65" s="307" t="s">
        <v>126</v>
      </c>
      <c r="C65" s="85" t="s">
        <v>452</v>
      </c>
      <c r="D65" s="86" t="s">
        <v>254</v>
      </c>
      <c r="E65" s="272" t="s">
        <v>101</v>
      </c>
      <c r="F65" s="272" t="s">
        <v>101</v>
      </c>
      <c r="G65" s="272" t="s">
        <v>101</v>
      </c>
      <c r="H65" s="272" t="s">
        <v>101</v>
      </c>
      <c r="I65" s="272" t="s">
        <v>101</v>
      </c>
      <c r="J65" s="272" t="s">
        <v>159</v>
      </c>
      <c r="K65" s="300" t="s">
        <v>570</v>
      </c>
      <c r="L65" s="310"/>
      <c r="M65" s="314"/>
      <c r="N65" s="330"/>
      <c r="R65" s="12" t="str">
        <f>IF(OR(J65='Drop downs'!$G$7,J65='Drop downs'!$G$5), B65&amp;": "&amp;K65&amp;CHAR(10),"")</f>
        <v/>
      </c>
      <c r="S65" s="12" t="str">
        <f>IF(J65='Drop downs'!$G$2,B65&amp;": "&amp;K65&amp;""," ")</f>
        <v xml:space="preserve"> </v>
      </c>
      <c r="T65" s="12" t="str">
        <f>IF(HO12_ALT_1!E65='Drop downs'!$B$6,HO12_ALT_1!B65&amp;": "&amp;HO12_ALT_1!K65&amp;"","")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454</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99"/>
      <c r="F71" s="299"/>
      <c r="G71" s="299"/>
      <c r="H71" s="299"/>
      <c r="I71" s="299"/>
      <c r="J71" s="299"/>
      <c r="K71" s="301"/>
      <c r="L71" s="270"/>
      <c r="M71" s="315"/>
      <c r="N71" s="332"/>
      <c r="R71" s="12"/>
      <c r="S71" s="12"/>
      <c r="T71" s="12"/>
    </row>
    <row r="72" spans="1:22" ht="14.5" customHeight="1" x14ac:dyDescent="0.35">
      <c r="A72" s="316" t="s">
        <v>395</v>
      </c>
      <c r="B72" s="307" t="s">
        <v>127</v>
      </c>
      <c r="C72" s="85" t="s">
        <v>396</v>
      </c>
      <c r="D72" s="86" t="s">
        <v>250</v>
      </c>
      <c r="E72" s="272" t="s">
        <v>418</v>
      </c>
      <c r="F72" s="272" t="s">
        <v>441</v>
      </c>
      <c r="G72" s="272" t="s">
        <v>424</v>
      </c>
      <c r="H72" s="272" t="s">
        <v>477</v>
      </c>
      <c r="I72" s="272" t="s">
        <v>422</v>
      </c>
      <c r="J72" s="272" t="s">
        <v>164</v>
      </c>
      <c r="K72" s="367" t="s">
        <v>1056</v>
      </c>
      <c r="L72" s="310"/>
      <c r="M72" s="356" t="s">
        <v>1057</v>
      </c>
      <c r="N72" s="349"/>
      <c r="R72" s="12" t="str">
        <f>IF(OR(J72='Drop downs'!$G$7,J72='Drop downs'!$G$5), B72&amp;": "&amp;K72&amp;CHAR(10),"")</f>
        <v/>
      </c>
      <c r="S72" s="12" t="str">
        <f>IF(J72='Drop downs'!$G$2,B72&amp;": "&amp;K72&amp;""," ")</f>
        <v xml:space="preserve"> </v>
      </c>
      <c r="T72" s="12" t="str">
        <f>IF(HO12_ALT_1!E72='Drop downs'!$B$6,HO12_ALT_1!B72&amp;": "&amp;HO12_ALT_1!K72&amp;"","")</f>
        <v/>
      </c>
      <c r="U72" t="str">
        <f t="shared" si="0"/>
        <v xml:space="preserve">IIA12:Mitigation: The inclusion of a Gypsy and Traveller Needs policy, or specific guidance within Policy GR1 High Quality Design in regards to the protection and enhancement of character at Gypsy and Traveller sites/pitches.
</v>
      </c>
      <c r="V72" t="str">
        <f>IF(N72&gt;0,B72&amp;":"&amp;N72&amp;"
","")</f>
        <v/>
      </c>
    </row>
    <row r="73" spans="1:22" x14ac:dyDescent="0.35">
      <c r="A73" s="317"/>
      <c r="B73" s="308"/>
      <c r="C73" s="83" t="s">
        <v>397</v>
      </c>
      <c r="D73" s="24" t="s">
        <v>254</v>
      </c>
      <c r="E73" s="298"/>
      <c r="F73" s="298"/>
      <c r="G73" s="298"/>
      <c r="H73" s="298"/>
      <c r="I73" s="298"/>
      <c r="J73" s="298"/>
      <c r="K73" s="368"/>
      <c r="L73" s="298"/>
      <c r="M73" s="357"/>
      <c r="N73" s="350"/>
      <c r="R73" s="12"/>
      <c r="S73" s="12"/>
      <c r="T73" s="12"/>
    </row>
    <row r="74" spans="1:22" x14ac:dyDescent="0.35">
      <c r="A74" s="317"/>
      <c r="B74" s="308"/>
      <c r="C74" s="83" t="s">
        <v>398</v>
      </c>
      <c r="D74" s="24" t="s">
        <v>254</v>
      </c>
      <c r="E74" s="298"/>
      <c r="F74" s="298"/>
      <c r="G74" s="298"/>
      <c r="H74" s="298"/>
      <c r="I74" s="298"/>
      <c r="J74" s="298"/>
      <c r="K74" s="368"/>
      <c r="L74" s="298"/>
      <c r="M74" s="357"/>
      <c r="N74" s="350"/>
      <c r="R74" s="12"/>
      <c r="S74" s="12"/>
      <c r="T74" s="12"/>
    </row>
    <row r="75" spans="1:22" x14ac:dyDescent="0.35">
      <c r="A75" s="317"/>
      <c r="B75" s="308"/>
      <c r="C75" s="83" t="s">
        <v>399</v>
      </c>
      <c r="D75" s="24" t="s">
        <v>254</v>
      </c>
      <c r="E75" s="298"/>
      <c r="F75" s="298"/>
      <c r="G75" s="298"/>
      <c r="H75" s="298"/>
      <c r="I75" s="298"/>
      <c r="J75" s="298"/>
      <c r="K75" s="368"/>
      <c r="L75" s="298"/>
      <c r="M75" s="357"/>
      <c r="N75" s="350"/>
      <c r="R75" s="12"/>
      <c r="S75" s="12"/>
      <c r="T75" s="12"/>
    </row>
    <row r="76" spans="1:22" ht="50.5" customHeight="1" thickBot="1" x14ac:dyDescent="0.4">
      <c r="A76" s="318"/>
      <c r="B76" s="308"/>
      <c r="C76" s="89" t="s">
        <v>400</v>
      </c>
      <c r="D76" s="24" t="s">
        <v>254</v>
      </c>
      <c r="E76" s="299"/>
      <c r="F76" s="299"/>
      <c r="G76" s="299"/>
      <c r="H76" s="299"/>
      <c r="I76" s="299"/>
      <c r="J76" s="299"/>
      <c r="K76" s="369"/>
      <c r="L76" s="270"/>
      <c r="M76" s="358"/>
      <c r="N76" s="359"/>
      <c r="R76" s="12"/>
      <c r="S76" s="12"/>
      <c r="T76" s="12"/>
    </row>
    <row r="77" spans="1:22" ht="14.5" customHeight="1" x14ac:dyDescent="0.35">
      <c r="A77" s="323" t="s">
        <v>401</v>
      </c>
      <c r="B77" s="307" t="s">
        <v>128</v>
      </c>
      <c r="C77" s="85" t="s">
        <v>402</v>
      </c>
      <c r="D77" s="79" t="s">
        <v>254</v>
      </c>
      <c r="E77" s="272" t="s">
        <v>101</v>
      </c>
      <c r="F77" s="272" t="s">
        <v>101</v>
      </c>
      <c r="G77" s="272" t="s">
        <v>420</v>
      </c>
      <c r="H77" s="272" t="s">
        <v>101</v>
      </c>
      <c r="I77" s="272" t="s">
        <v>101</v>
      </c>
      <c r="J77" s="272" t="s">
        <v>159</v>
      </c>
      <c r="K77" s="367" t="s">
        <v>1058</v>
      </c>
      <c r="L77" s="310"/>
      <c r="M77" s="314"/>
      <c r="N77" s="330"/>
      <c r="R77" s="12" t="str">
        <f>IF(OR(J77='Drop downs'!$G$7,J77='Drop downs'!$G$5), B77&amp;": "&amp;K77&amp;CHAR(10),"")</f>
        <v/>
      </c>
      <c r="S77" s="12" t="str">
        <f>IF(J77='Drop downs'!$G$2,B77&amp;": "&amp;K77&amp;""," ")</f>
        <v xml:space="preserve"> </v>
      </c>
      <c r="T77" s="12" t="str">
        <f>IF(HO12_ALT_1!E77='Drop downs'!$B$6,HO12_ALT_1!B77&amp;": "&amp;HO12_ALT_1!K77&amp;"","")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368"/>
      <c r="L78" s="298"/>
      <c r="M78" s="233"/>
      <c r="N78" s="331"/>
      <c r="R78" s="12"/>
      <c r="S78" s="12"/>
      <c r="T78" s="12"/>
    </row>
    <row r="79" spans="1:22" x14ac:dyDescent="0.35">
      <c r="A79" s="305"/>
      <c r="B79" s="308"/>
      <c r="C79" s="83" t="s">
        <v>404</v>
      </c>
      <c r="D79" s="3" t="s">
        <v>254</v>
      </c>
      <c r="E79" s="298"/>
      <c r="F79" s="298"/>
      <c r="G79" s="298"/>
      <c r="H79" s="298"/>
      <c r="I79" s="298"/>
      <c r="J79" s="298"/>
      <c r="K79" s="368"/>
      <c r="L79" s="298"/>
      <c r="M79" s="233"/>
      <c r="N79" s="331"/>
      <c r="R79" s="12"/>
      <c r="S79" s="12"/>
      <c r="T79" s="12"/>
    </row>
    <row r="80" spans="1:22" x14ac:dyDescent="0.35">
      <c r="A80" s="305"/>
      <c r="B80" s="308"/>
      <c r="C80" s="84" t="s">
        <v>405</v>
      </c>
      <c r="D80" s="3" t="s">
        <v>254</v>
      </c>
      <c r="E80" s="298"/>
      <c r="F80" s="298"/>
      <c r="G80" s="298"/>
      <c r="H80" s="298"/>
      <c r="I80" s="298"/>
      <c r="J80" s="298"/>
      <c r="K80" s="368"/>
      <c r="L80" s="298"/>
      <c r="M80" s="233"/>
      <c r="N80" s="331"/>
      <c r="R80" s="12"/>
      <c r="S80" s="12"/>
      <c r="T80" s="12"/>
    </row>
    <row r="81" spans="1:22" ht="29" x14ac:dyDescent="0.35">
      <c r="A81" s="305"/>
      <c r="B81" s="308"/>
      <c r="C81" s="84" t="s">
        <v>406</v>
      </c>
      <c r="D81" s="3" t="s">
        <v>254</v>
      </c>
      <c r="E81" s="298"/>
      <c r="F81" s="298"/>
      <c r="G81" s="298"/>
      <c r="H81" s="298"/>
      <c r="I81" s="298"/>
      <c r="J81" s="298"/>
      <c r="K81" s="368"/>
      <c r="L81" s="298"/>
      <c r="M81" s="233"/>
      <c r="N81" s="331"/>
      <c r="R81" s="12"/>
      <c r="S81" s="12"/>
      <c r="T81" s="12"/>
    </row>
    <row r="82" spans="1:22" ht="29" x14ac:dyDescent="0.35">
      <c r="A82" s="305"/>
      <c r="B82" s="308"/>
      <c r="C82" s="84" t="s">
        <v>407</v>
      </c>
      <c r="D82" s="3" t="s">
        <v>254</v>
      </c>
      <c r="E82" s="298"/>
      <c r="F82" s="298"/>
      <c r="G82" s="298"/>
      <c r="H82" s="298"/>
      <c r="I82" s="298"/>
      <c r="J82" s="298"/>
      <c r="K82" s="368"/>
      <c r="L82" s="298"/>
      <c r="M82" s="233"/>
      <c r="N82" s="331"/>
      <c r="R82" s="12"/>
      <c r="S82" s="12"/>
      <c r="T82" s="12"/>
    </row>
    <row r="83" spans="1:22" ht="15" thickBot="1" x14ac:dyDescent="0.4">
      <c r="A83" s="306"/>
      <c r="B83" s="309"/>
      <c r="C83" s="90" t="s">
        <v>408</v>
      </c>
      <c r="D83" s="3" t="s">
        <v>254</v>
      </c>
      <c r="E83" s="299"/>
      <c r="F83" s="299"/>
      <c r="G83" s="299"/>
      <c r="H83" s="299"/>
      <c r="I83" s="299"/>
      <c r="J83" s="299"/>
      <c r="K83" s="369"/>
      <c r="L83" s="299"/>
      <c r="M83" s="303"/>
      <c r="N83" s="333"/>
      <c r="R83" s="12"/>
      <c r="S83" s="12"/>
      <c r="T83" s="12"/>
    </row>
    <row r="84" spans="1:22" ht="14.5" customHeight="1" x14ac:dyDescent="0.35">
      <c r="A84" s="323" t="s">
        <v>409</v>
      </c>
      <c r="B84" s="307" t="s">
        <v>129</v>
      </c>
      <c r="C84" s="99" t="s">
        <v>410</v>
      </c>
      <c r="D84" s="79" t="s">
        <v>254</v>
      </c>
      <c r="E84" s="272" t="s">
        <v>101</v>
      </c>
      <c r="F84" s="272" t="s">
        <v>101</v>
      </c>
      <c r="G84" s="272" t="s">
        <v>101</v>
      </c>
      <c r="H84" s="272" t="s">
        <v>101</v>
      </c>
      <c r="I84" s="272" t="s">
        <v>101</v>
      </c>
      <c r="J84" s="272" t="s">
        <v>159</v>
      </c>
      <c r="K84" s="367" t="s">
        <v>570</v>
      </c>
      <c r="L84" s="310"/>
      <c r="M84" s="314"/>
      <c r="N84" s="330"/>
      <c r="R84" s="12" t="str">
        <f>IF(OR(J84='Drop downs'!$G$7,J84='Drop downs'!$G$5), B84&amp;": "&amp;K84&amp;CHAR(10),"")</f>
        <v/>
      </c>
      <c r="S84" s="12" t="str">
        <f>IF(J84='Drop downs'!$G$2,B84&amp;": "&amp;K84&amp;""," ")</f>
        <v xml:space="preserve"> </v>
      </c>
      <c r="T84" s="12" t="str">
        <f>IF(HO12_ALT_1!E84='Drop downs'!$B$6,HO12_ALT_1!B84&amp;": "&amp;HO12_ALT_1!K84&amp;"","")</f>
        <v/>
      </c>
      <c r="U84" t="str">
        <f t="shared" si="1"/>
        <v/>
      </c>
      <c r="V84" t="str">
        <f>IF(N84&gt;0,B84&amp;":"&amp;N84&amp;"
","")</f>
        <v/>
      </c>
    </row>
    <row r="85" spans="1:22" x14ac:dyDescent="0.35">
      <c r="A85" s="305"/>
      <c r="B85" s="308"/>
      <c r="C85" s="84" t="s">
        <v>411</v>
      </c>
      <c r="D85" s="3" t="s">
        <v>254</v>
      </c>
      <c r="E85" s="298"/>
      <c r="F85" s="298"/>
      <c r="G85" s="298"/>
      <c r="H85" s="298"/>
      <c r="I85" s="298"/>
      <c r="J85" s="298"/>
      <c r="K85" s="368"/>
      <c r="L85" s="298"/>
      <c r="M85" s="233"/>
      <c r="N85" s="331"/>
      <c r="R85" s="12"/>
      <c r="S85" s="12"/>
      <c r="T85" s="12"/>
    </row>
    <row r="86" spans="1:22" x14ac:dyDescent="0.35">
      <c r="A86" s="305"/>
      <c r="B86" s="308"/>
      <c r="C86" s="84" t="s">
        <v>412</v>
      </c>
      <c r="D86" s="3" t="s">
        <v>254</v>
      </c>
      <c r="E86" s="298"/>
      <c r="F86" s="298"/>
      <c r="G86" s="298"/>
      <c r="H86" s="298"/>
      <c r="I86" s="298"/>
      <c r="J86" s="298"/>
      <c r="K86" s="368"/>
      <c r="L86" s="298"/>
      <c r="M86" s="233"/>
      <c r="N86" s="331"/>
      <c r="R86" s="12"/>
      <c r="S86" s="12"/>
      <c r="T86" s="12"/>
    </row>
    <row r="87" spans="1:22" ht="15" thickBot="1" x14ac:dyDescent="0.4">
      <c r="A87" s="306"/>
      <c r="B87" s="309"/>
      <c r="C87" s="87" t="s">
        <v>413</v>
      </c>
      <c r="D87" s="3" t="s">
        <v>254</v>
      </c>
      <c r="E87" s="299"/>
      <c r="F87" s="299"/>
      <c r="G87" s="299"/>
      <c r="H87" s="299"/>
      <c r="I87" s="299"/>
      <c r="J87" s="299"/>
      <c r="K87" s="369"/>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xml:space="preserve">IIA3: The alternative policy indicates that Watling Farm sites has capacity to accommodate any future additional needs, if they arise, due to a 1974 permission for 15 pitches. However, a lack of policy would mean that proposals for new and replacement accommodation managed via the London Plan and National Planning Policy, may not be guided towards areas with reasonable access to public transport, in order to easily access community facilities and services. Therefore, an uncertain effect is recorded.  
IIA4: The alternative does not support the achievement of objective IIA4 as a lack of policy would mean that new and replacement accommodation may not be located in areas with reasonable access to public transport, in order to easily access community facilities and services. Additionally, proposals for new and replacement accommodation managed via the London Plan and National Planning Policy may not make adequate provision for amenity space and play areas for residents, or make provision for safe and acceptable living environments. Therefore, a potential significant negative effect is recorded. 
IIA6: A lack of policy may mean that new and replacement accommodation is not located in areas with reasonable access to public transport, in order to easily access community facilities and services. Therefore, due to uncertainty surrounding where new and replacement provision would be provided under his alternative, an uncertain effect is identified.  
IIA10: A lack of policy may mean that new and replacement accommodation for Gypsy and Traveller pitches/sites does not have to incorporate adequate landscaping and planting. This could subsequently negatively impact biodiversity on Gypsy and Traveller pitches and sites. However, Policy GI3 Biodiversity may mitigate the impacts of development on biodiversity loss. Therefore, an uncertain effect is identified.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xml:space="preserve">IIA3:Mitigation: The inclusion of a Gypsy and Traveller Needs policy, or specific guidance within the housing policies in regards to the provision of sites and pitches for Gypsies and Travellers, and their preferred location.
IIA4:Mitigation: The inclusion of a Gypsy and Traveller Needs policy, or specific guidance within the housing policies in regards to the provision of sites and pitches for Gypsies and Travellers, facilities to be provided and their preferred location.
IIA5:Mitigation: The inclusion of a Gypsy and Traveller Needs policy, or specific guidance within the housing policies in regards to the provision of sites and pitches for Gypsies and Travellers, and their preferred location.
IIA6:Mitigation: The inclusion of a Gypsy and Traveller Needs policy, or specific guidance within the housing policies in regards to the provision of sites and pitches for Gypsies and Travellers, and their preferred location.
IIA10:Mitigation: The inclusion of a Gypsy and Traveller Needs policy, or specific guidance within Policy GI3 Biodiversity in regards to the protection and enhancement of biodiversity at Gypsy and Traveller sites/pitches.
IIA12:Mitigation: The inclusion of a Gypsy and Traveller Needs policy, or specific guidance within Policy GR1 High Quality Design in regards to the protection and enhancement of character at Gypsy and Traveller sites/pitches.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pLwidO+J+NzOSDHxS1IBdxqrEpMy4LzNrGBYkOo2fuwhHddKVa5qbOwnpfCs1Tk4+HfluQ92hqCxrW/XoVEG7g==" saltValue="e+TdCnJQBOZsv1H3APUrig=="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A65:A71"/>
    <mergeCell ref="B65:B71"/>
    <mergeCell ref="E65:E71"/>
    <mergeCell ref="F65:F71"/>
    <mergeCell ref="G65:G71"/>
    <mergeCell ref="L65:L71"/>
    <mergeCell ref="M65:M71"/>
    <mergeCell ref="H72:H76"/>
    <mergeCell ref="I84:I87"/>
    <mergeCell ref="J84:J87"/>
    <mergeCell ref="K84:K87"/>
    <mergeCell ref="L84:L87"/>
    <mergeCell ref="M84:M87"/>
    <mergeCell ref="N18:N19"/>
    <mergeCell ref="N20:N27"/>
    <mergeCell ref="N28:N35"/>
    <mergeCell ref="N36:N41"/>
    <mergeCell ref="N42:N46"/>
    <mergeCell ref="N47:N48"/>
    <mergeCell ref="N49:N53"/>
    <mergeCell ref="N54:N56"/>
    <mergeCell ref="N57:N6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M20:M27"/>
    <mergeCell ref="I18:I19"/>
    <mergeCell ref="J18:J19"/>
    <mergeCell ref="K18:K19"/>
    <mergeCell ref="L18:L19"/>
    <mergeCell ref="M18:M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M36:M41"/>
    <mergeCell ref="I28:I35"/>
    <mergeCell ref="J28:J35"/>
    <mergeCell ref="K28:K35"/>
    <mergeCell ref="L28:L35"/>
    <mergeCell ref="M28:M35"/>
    <mergeCell ref="H28:H35"/>
    <mergeCell ref="A47:A48"/>
    <mergeCell ref="B47:B48"/>
    <mergeCell ref="E47:E48"/>
    <mergeCell ref="F47:F48"/>
    <mergeCell ref="G47:G48"/>
    <mergeCell ref="A42:A46"/>
    <mergeCell ref="B42:B46"/>
    <mergeCell ref="E42:E46"/>
    <mergeCell ref="F42:F46"/>
    <mergeCell ref="G42:G46"/>
    <mergeCell ref="H47:H48"/>
    <mergeCell ref="I47:I48"/>
    <mergeCell ref="J47:J48"/>
    <mergeCell ref="K47:K48"/>
    <mergeCell ref="L47:L48"/>
    <mergeCell ref="M47:M48"/>
    <mergeCell ref="I42:I46"/>
    <mergeCell ref="J42:J46"/>
    <mergeCell ref="K42:K46"/>
    <mergeCell ref="L42:L46"/>
    <mergeCell ref="M42:M46"/>
    <mergeCell ref="H42:H46"/>
    <mergeCell ref="A54:A56"/>
    <mergeCell ref="B54:B56"/>
    <mergeCell ref="E54:E56"/>
    <mergeCell ref="F54:F56"/>
    <mergeCell ref="G54:G56"/>
    <mergeCell ref="A49:A53"/>
    <mergeCell ref="B49:B53"/>
    <mergeCell ref="E49:E53"/>
    <mergeCell ref="F49:F53"/>
    <mergeCell ref="G49:G53"/>
    <mergeCell ref="H54:H56"/>
    <mergeCell ref="I54:I56"/>
    <mergeCell ref="J54:J56"/>
    <mergeCell ref="K54:K56"/>
    <mergeCell ref="L54:L56"/>
    <mergeCell ref="M54:M56"/>
    <mergeCell ref="I49:I53"/>
    <mergeCell ref="J49:J53"/>
    <mergeCell ref="K49:K53"/>
    <mergeCell ref="L49:L53"/>
    <mergeCell ref="M49:M53"/>
    <mergeCell ref="H49:H53"/>
    <mergeCell ref="A57:A64"/>
    <mergeCell ref="B57:B64"/>
    <mergeCell ref="E57:E64"/>
    <mergeCell ref="F57:F64"/>
    <mergeCell ref="G57:G64"/>
    <mergeCell ref="H65:H71"/>
    <mergeCell ref="I65:I71"/>
    <mergeCell ref="J65:J71"/>
    <mergeCell ref="K65:K71"/>
    <mergeCell ref="I57:I64"/>
    <mergeCell ref="J57:J64"/>
    <mergeCell ref="K57:K64"/>
    <mergeCell ref="L57:L64"/>
    <mergeCell ref="M57:M64"/>
    <mergeCell ref="H57:H64"/>
    <mergeCell ref="A77:A83"/>
    <mergeCell ref="B77:B83"/>
    <mergeCell ref="E77:E83"/>
    <mergeCell ref="F77:F83"/>
    <mergeCell ref="G77:G83"/>
    <mergeCell ref="A72:A76"/>
    <mergeCell ref="B72:B76"/>
    <mergeCell ref="E72:E76"/>
    <mergeCell ref="F72:F76"/>
    <mergeCell ref="G72:G76"/>
    <mergeCell ref="H77:H83"/>
    <mergeCell ref="I77:I83"/>
    <mergeCell ref="J77:J83"/>
    <mergeCell ref="K77:K83"/>
    <mergeCell ref="L77:L83"/>
    <mergeCell ref="M77:M83"/>
    <mergeCell ref="I72:I76"/>
    <mergeCell ref="J72:J76"/>
    <mergeCell ref="K72:K76"/>
    <mergeCell ref="L72:L76"/>
    <mergeCell ref="M72:M76"/>
    <mergeCell ref="A84:A87"/>
    <mergeCell ref="B84:B87"/>
    <mergeCell ref="E84:E87"/>
    <mergeCell ref="F84:F87"/>
    <mergeCell ref="G84:G87"/>
    <mergeCell ref="H84:H87"/>
    <mergeCell ref="A94:N94"/>
    <mergeCell ref="A95:N95"/>
    <mergeCell ref="A96:N96"/>
  </mergeCells>
  <conditionalFormatting sqref="C8:D87">
    <cfRule type="expression" dxfId="1902" priority="1">
      <formula>$D8="No"</formula>
    </cfRule>
  </conditionalFormatting>
  <conditionalFormatting sqref="J8">
    <cfRule type="cellIs" dxfId="1901" priority="105" operator="equal">
      <formula>"Significant Positive"</formula>
    </cfRule>
    <cfRule type="cellIs" dxfId="1900" priority="104" operator="equal">
      <formula>"Minor Positive"</formula>
    </cfRule>
    <cfRule type="cellIs" dxfId="1899" priority="103" operator="equal">
      <formula>"Neutral"</formula>
    </cfRule>
    <cfRule type="cellIs" dxfId="1898" priority="101" operator="equal">
      <formula>"Minor Negative"</formula>
    </cfRule>
    <cfRule type="cellIs" dxfId="1897" priority="100" operator="equal">
      <formula>"Significant Negative"</formula>
    </cfRule>
    <cfRule type="cellIs" dxfId="1896" priority="102" operator="equal">
      <formula>"Uncertain"</formula>
    </cfRule>
  </conditionalFormatting>
  <conditionalFormatting sqref="J18">
    <cfRule type="cellIs" dxfId="1895" priority="99" operator="equal">
      <formula>"Significant Positive"</formula>
    </cfRule>
    <cfRule type="cellIs" dxfId="1894" priority="98" operator="equal">
      <formula>"Minor Positive"</formula>
    </cfRule>
    <cfRule type="cellIs" dxfId="1893" priority="97" operator="equal">
      <formula>"Neutral"</formula>
    </cfRule>
    <cfRule type="cellIs" dxfId="1892" priority="96" operator="equal">
      <formula>"Uncertain"</formula>
    </cfRule>
    <cfRule type="cellIs" dxfId="1891" priority="95" operator="equal">
      <formula>"Minor Negative"</formula>
    </cfRule>
    <cfRule type="cellIs" dxfId="1890" priority="94" operator="equal">
      <formula>"Significant Negative"</formula>
    </cfRule>
  </conditionalFormatting>
  <conditionalFormatting sqref="J20">
    <cfRule type="cellIs" dxfId="1889" priority="39" operator="equal">
      <formula>"Significant Positive"</formula>
    </cfRule>
    <cfRule type="cellIs" dxfId="1888" priority="34" operator="equal">
      <formula>"Significant Negative"</formula>
    </cfRule>
    <cfRule type="cellIs" dxfId="1887" priority="35" operator="equal">
      <formula>"Minor Negative"</formula>
    </cfRule>
    <cfRule type="cellIs" dxfId="1886" priority="36" operator="equal">
      <formula>"Uncertain"</formula>
    </cfRule>
    <cfRule type="cellIs" dxfId="1885" priority="37" operator="equal">
      <formula>"Neutral"</formula>
    </cfRule>
    <cfRule type="cellIs" dxfId="1884" priority="38" operator="equal">
      <formula>"Minor Positive"</formula>
    </cfRule>
  </conditionalFormatting>
  <conditionalFormatting sqref="J28">
    <cfRule type="cellIs" dxfId="1883" priority="28" operator="equal">
      <formula>"Significant Negative"</formula>
    </cfRule>
    <cfRule type="cellIs" dxfId="1882" priority="29" operator="equal">
      <formula>"Minor Negative"</formula>
    </cfRule>
    <cfRule type="cellIs" dxfId="1881" priority="31" operator="equal">
      <formula>"Neutral"</formula>
    </cfRule>
    <cfRule type="cellIs" dxfId="1880" priority="32" operator="equal">
      <formula>"Minor Positive"</formula>
    </cfRule>
    <cfRule type="cellIs" dxfId="1879" priority="33" operator="equal">
      <formula>"Significant Positive"</formula>
    </cfRule>
    <cfRule type="cellIs" dxfId="1878" priority="30" operator="equal">
      <formula>"Uncertain"</formula>
    </cfRule>
  </conditionalFormatting>
  <conditionalFormatting sqref="J36">
    <cfRule type="cellIs" dxfId="1877" priority="137" operator="equal">
      <formula>"Significant Negative"</formula>
    </cfRule>
    <cfRule type="cellIs" dxfId="1876" priority="138" operator="equal">
      <formula>"Minor Negative"</formula>
    </cfRule>
    <cfRule type="cellIs" dxfId="1875" priority="139" operator="equal">
      <formula>"Uncertain"</formula>
    </cfRule>
    <cfRule type="cellIs" dxfId="1874" priority="140" operator="equal">
      <formula>"Neutral"</formula>
    </cfRule>
    <cfRule type="cellIs" dxfId="1873" priority="141" operator="equal">
      <formula>"Minor Positive"</formula>
    </cfRule>
    <cfRule type="cellIs" dxfId="1872" priority="142" operator="equal">
      <formula>"Significant Positive"</formula>
    </cfRule>
  </conditionalFormatting>
  <conditionalFormatting sqref="J42">
    <cfRule type="cellIs" dxfId="1871" priority="23" operator="equal">
      <formula>"Minor Negative"</formula>
    </cfRule>
    <cfRule type="cellIs" dxfId="1870" priority="25" operator="equal">
      <formula>"Neutral"</formula>
    </cfRule>
    <cfRule type="cellIs" dxfId="1869" priority="26" operator="equal">
      <formula>"Minor Positive"</formula>
    </cfRule>
    <cfRule type="cellIs" dxfId="1868" priority="27" operator="equal">
      <formula>"Significant Positive"</formula>
    </cfRule>
    <cfRule type="cellIs" dxfId="1867" priority="24" operator="equal">
      <formula>"Uncertain"</formula>
    </cfRule>
    <cfRule type="cellIs" dxfId="1866" priority="22" operator="equal">
      <formula>"Significant Negative"</formula>
    </cfRule>
  </conditionalFormatting>
  <conditionalFormatting sqref="J47">
    <cfRule type="cellIs" dxfId="1865" priority="86" operator="equal">
      <formula>"Minor Positive"</formula>
    </cfRule>
    <cfRule type="cellIs" dxfId="1864" priority="82" operator="equal">
      <formula>"Significant Negative"</formula>
    </cfRule>
    <cfRule type="cellIs" dxfId="1863" priority="83" operator="equal">
      <formula>"Minor Negative"</formula>
    </cfRule>
    <cfRule type="cellIs" dxfId="1862" priority="84" operator="equal">
      <formula>"Uncertain"</formula>
    </cfRule>
    <cfRule type="cellIs" dxfId="1861" priority="85" operator="equal">
      <formula>"Neutral"</formula>
    </cfRule>
    <cfRule type="cellIs" dxfId="1860" priority="87" operator="equal">
      <formula>"Significant Positive"</formula>
    </cfRule>
  </conditionalFormatting>
  <conditionalFormatting sqref="J49">
    <cfRule type="cellIs" dxfId="1859" priority="91" operator="equal">
      <formula>"Neutral"</formula>
    </cfRule>
    <cfRule type="cellIs" dxfId="1858" priority="92" operator="equal">
      <formula>"Minor Positive"</formula>
    </cfRule>
    <cfRule type="cellIs" dxfId="1857" priority="88" operator="equal">
      <formula>"Significant Negative"</formula>
    </cfRule>
    <cfRule type="cellIs" dxfId="1856" priority="89" operator="equal">
      <formula>"Minor Negative"</formula>
    </cfRule>
    <cfRule type="cellIs" dxfId="1855" priority="90" operator="equal">
      <formula>"Uncertain"</formula>
    </cfRule>
    <cfRule type="cellIs" dxfId="1854" priority="93" operator="equal">
      <formula>"Significant Positive"</formula>
    </cfRule>
  </conditionalFormatting>
  <conditionalFormatting sqref="J54">
    <cfRule type="cellIs" dxfId="1853" priority="15" operator="equal">
      <formula>"Significant Positive"</formula>
    </cfRule>
    <cfRule type="cellIs" dxfId="1852" priority="10" operator="equal">
      <formula>"Significant Negative"</formula>
    </cfRule>
    <cfRule type="cellIs" dxfId="1851" priority="11" operator="equal">
      <formula>"Minor Negative"</formula>
    </cfRule>
    <cfRule type="cellIs" dxfId="1850" priority="13" operator="equal">
      <formula>"Neutral"</formula>
    </cfRule>
    <cfRule type="cellIs" dxfId="1849" priority="14" operator="equal">
      <formula>"Minor Positive"</formula>
    </cfRule>
    <cfRule type="cellIs" dxfId="1848" priority="12" operator="equal">
      <formula>"Uncertain"</formula>
    </cfRule>
  </conditionalFormatting>
  <conditionalFormatting sqref="J57">
    <cfRule type="cellIs" dxfId="1847" priority="20" operator="equal">
      <formula>"Minor Positive"</formula>
    </cfRule>
    <cfRule type="cellIs" dxfId="1846" priority="19" operator="equal">
      <formula>"Neutral"</formula>
    </cfRule>
    <cfRule type="cellIs" dxfId="1845" priority="21" operator="equal">
      <formula>"Significant Positive"</formula>
    </cfRule>
    <cfRule type="cellIs" dxfId="1844" priority="18" operator="equal">
      <formula>"Uncertain"</formula>
    </cfRule>
    <cfRule type="cellIs" dxfId="1843" priority="17" operator="equal">
      <formula>"Minor Negative"</formula>
    </cfRule>
    <cfRule type="cellIs" dxfId="1842" priority="16" operator="equal">
      <formula>"Significant Negative"</formula>
    </cfRule>
  </conditionalFormatting>
  <conditionalFormatting sqref="J65">
    <cfRule type="cellIs" dxfId="1841" priority="63" operator="equal">
      <formula>"Significant Positive"</formula>
    </cfRule>
    <cfRule type="cellIs" dxfId="1840" priority="59" operator="equal">
      <formula>"Minor Negative"</formula>
    </cfRule>
    <cfRule type="cellIs" dxfId="1839" priority="60" operator="equal">
      <formula>"Uncertain"</formula>
    </cfRule>
    <cfRule type="cellIs" dxfId="1838" priority="61" operator="equal">
      <formula>"Neutral"</formula>
    </cfRule>
    <cfRule type="cellIs" dxfId="1837" priority="62" operator="equal">
      <formula>"Minor Positive"</formula>
    </cfRule>
    <cfRule type="cellIs" dxfId="1836" priority="58" operator="equal">
      <formula>"Significant Negative"</formula>
    </cfRule>
  </conditionalFormatting>
  <conditionalFormatting sqref="J72 J77 J84">
    <cfRule type="cellIs" dxfId="1835" priority="8" operator="equal">
      <formula>"Minor Positive"</formula>
    </cfRule>
    <cfRule type="cellIs" dxfId="1834" priority="7" operator="equal">
      <formula>"Neutral"</formula>
    </cfRule>
    <cfRule type="cellIs" dxfId="1833" priority="6" operator="equal">
      <formula>"Uncertain"</formula>
    </cfRule>
    <cfRule type="cellIs" dxfId="1832" priority="5" operator="equal">
      <formula>"Minor Negative"</formula>
    </cfRule>
    <cfRule type="cellIs" dxfId="1831" priority="9" operator="equal">
      <formula>"Significant Positive"</formula>
    </cfRule>
    <cfRule type="cellIs" dxfId="1830" priority="4" operator="equal">
      <formula>"Significant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37FF9FC6-BCF0-4EF1-84C5-F79D12EBFC48}">
          <x14:formula1>
            <xm:f>'Drop downs'!$A$2:$A$3</xm:f>
          </x14:formula1>
          <xm:sqref>D8:D87</xm:sqref>
        </x14:dataValidation>
        <x14:dataValidation type="list" allowBlank="1" showInputMessage="1" showErrorMessage="1" xr:uid="{0E26FF50-C6BD-43CF-B9C5-7EB09679AE43}">
          <x14:formula1>
            <xm:f>'Drop downs'!$J$2:$J$3</xm:f>
          </x14:formula1>
          <xm:sqref>L8 L18 L20 L28 L36 L42 L84 L54 L57 L65 L72 L77 L47 L49</xm:sqref>
        </x14:dataValidation>
        <x14:dataValidation type="list" allowBlank="1" showInputMessage="1" showErrorMessage="1" xr:uid="{2362A1B8-2E2C-479A-96E5-3BC245884590}">
          <x14:formula1>
            <xm:f>'Drop downs'!$B$2:$B$4</xm:f>
          </x14:formula1>
          <xm:sqref>E18 E8 E20 E28 E36 E47 E49 E42 E54 E65 E57 E84 E72 E77</xm:sqref>
        </x14:dataValidation>
        <x14:dataValidation type="list" allowBlank="1" showInputMessage="1" showErrorMessage="1" xr:uid="{11D9AF31-7A3A-48BA-AD48-908971E04698}">
          <x14:formula1>
            <xm:f>'Drop downs'!$C$2:$C$5</xm:f>
          </x14:formula1>
          <xm:sqref>F18 F8 F20 F28 F36 F47 F49 F42 F54 F65 F57 F84 F72 F77</xm:sqref>
        </x14:dataValidation>
        <x14:dataValidation type="list" allowBlank="1" showInputMessage="1" showErrorMessage="1" xr:uid="{1B124BB1-4B0C-4CA0-876E-211E489966D3}">
          <x14:formula1>
            <xm:f>'Drop downs'!$D$2:$D$7</xm:f>
          </x14:formula1>
          <xm:sqref>G18 G8 G20 G28 G36 G47 G49 G42 G54 G65 G57 G84 G72 G77</xm:sqref>
        </x14:dataValidation>
        <x14:dataValidation type="list" allowBlank="1" showInputMessage="1" showErrorMessage="1" xr:uid="{9817A73D-AE7D-4CBC-ABD3-4323A7364688}">
          <x14:formula1>
            <xm:f>'Drop downs'!$E$2:$E$6</xm:f>
          </x14:formula1>
          <xm:sqref>H18 H8 H20 H28 H36 H47 H49 H42 H54 H65 H57 H84 H72 H77</xm:sqref>
        </x14:dataValidation>
        <x14:dataValidation type="list" allowBlank="1" showInputMessage="1" showErrorMessage="1" xr:uid="{CE4539A0-243A-4337-8822-BA31A0891CFC}">
          <x14:formula1>
            <xm:f>'Drop downs'!$F$2:$F$6</xm:f>
          </x14:formula1>
          <xm:sqref>I18 I8 I20 I28 I36 I47 I49 I42 I54 I65 I57 I84 I72 I77</xm:sqref>
        </x14:dataValidation>
        <x14:dataValidation type="list" allowBlank="1" showInputMessage="1" showErrorMessage="1" xr:uid="{888658FF-8AB0-4A3B-9965-3073605808FC}">
          <x14:formula1>
            <xm:f>'Drop downs'!$G$2:$G$7</xm:f>
          </x14:formula1>
          <xm:sqref>J18 J8 J20 J28 J36 J47 J49 J42 J54 J65 J57 J84 J72 J77</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982E8-E21A-4815-85C5-85D3AFD492D2}">
  <sheetPr codeName="Sheet120">
    <tabColor rgb="FF7030A0"/>
  </sheetPr>
  <dimension ref="A1:V98"/>
  <sheetViews>
    <sheetView topLeftCell="A49" zoomScale="60" zoomScaleNormal="60" workbookViewId="0">
      <selection activeCell="C67" sqref="C6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1059</v>
      </c>
      <c r="D1" s="263"/>
      <c r="E1" s="263"/>
      <c r="F1" s="264"/>
      <c r="G1" s="16"/>
      <c r="I1" s="7"/>
      <c r="J1" s="7"/>
      <c r="K1" s="7"/>
    </row>
    <row r="2" spans="1:22" x14ac:dyDescent="0.35">
      <c r="A2" s="74" t="s">
        <v>29</v>
      </c>
      <c r="B2" s="9"/>
      <c r="C2" s="263" t="s">
        <v>940</v>
      </c>
      <c r="D2" s="263"/>
      <c r="E2" s="263"/>
      <c r="F2" s="264"/>
      <c r="I2" s="8"/>
      <c r="J2" s="8"/>
      <c r="K2" s="8"/>
    </row>
    <row r="3" spans="1:22" ht="29.15" customHeight="1" x14ac:dyDescent="0.35">
      <c r="A3" s="75" t="s">
        <v>30</v>
      </c>
      <c r="B3" s="4"/>
      <c r="C3" s="263" t="s">
        <v>1060</v>
      </c>
      <c r="D3" s="263"/>
      <c r="E3" s="263"/>
      <c r="F3" s="264"/>
      <c r="I3" s="8"/>
      <c r="J3" s="8"/>
      <c r="K3" s="8"/>
    </row>
    <row r="4" spans="1:22" ht="17.25" customHeight="1" x14ac:dyDescent="0.35">
      <c r="A4" s="75" t="s">
        <v>31</v>
      </c>
      <c r="B4" s="17"/>
      <c r="C4" s="229" t="s">
        <v>530</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87" customHeight="1" x14ac:dyDescent="0.35">
      <c r="A8" s="316" t="s">
        <v>251</v>
      </c>
      <c r="B8" s="327" t="s">
        <v>116</v>
      </c>
      <c r="C8" s="86" t="s">
        <v>321</v>
      </c>
      <c r="D8" s="86" t="s">
        <v>254</v>
      </c>
      <c r="E8" s="325" t="s">
        <v>101</v>
      </c>
      <c r="F8" s="325" t="s">
        <v>101</v>
      </c>
      <c r="G8" s="325" t="s">
        <v>101</v>
      </c>
      <c r="H8" s="325" t="s">
        <v>101</v>
      </c>
      <c r="I8" s="428" t="s">
        <v>101</v>
      </c>
      <c r="J8" s="310" t="s">
        <v>159</v>
      </c>
      <c r="K8" s="319" t="s">
        <v>570</v>
      </c>
      <c r="L8" s="344"/>
      <c r="M8" s="314"/>
      <c r="N8" s="330"/>
      <c r="R8" s="12" t="str">
        <f>IF(OR(J8='Drop downs'!$G$7,J8='Drop downs'!$G$5), B8&amp;": "&amp;K8&amp;CHAR(10),"")</f>
        <v/>
      </c>
      <c r="S8" s="12" t="str">
        <f>IF(J8='Drop downs'!$G$2,B8&amp;": "&amp;K8&amp;""," ")</f>
        <v xml:space="preserve"> </v>
      </c>
      <c r="T8" s="12" t="str">
        <f>IF(HO12_ALT_2!E8='Drop downs'!$B$6,HO12_ALT_2!B8&amp;": "&amp;HO12_ALT_2!K8&amp;"","")</f>
        <v/>
      </c>
      <c r="U8" t="str">
        <f>IF(M8&gt;0,B8&amp;":"&amp;M8&amp;"
","")</f>
        <v/>
      </c>
      <c r="V8" t="str">
        <f>IF(N8&gt;0,B8&amp;":"&amp;N8&amp;"
","")</f>
        <v/>
      </c>
    </row>
    <row r="9" spans="1:22" x14ac:dyDescent="0.35">
      <c r="A9" s="317"/>
      <c r="B9" s="328"/>
      <c r="C9" s="24" t="s">
        <v>322</v>
      </c>
      <c r="D9" s="24" t="s">
        <v>254</v>
      </c>
      <c r="E9" s="326"/>
      <c r="F9" s="326"/>
      <c r="G9" s="326"/>
      <c r="H9" s="326"/>
      <c r="I9" s="259"/>
      <c r="J9" s="298"/>
      <c r="K9" s="236"/>
      <c r="L9" s="271"/>
      <c r="M9" s="233"/>
      <c r="N9" s="331"/>
      <c r="R9" s="12"/>
      <c r="S9" s="12"/>
      <c r="T9" s="12"/>
    </row>
    <row r="10" spans="1:22" x14ac:dyDescent="0.35">
      <c r="A10" s="317"/>
      <c r="B10" s="328"/>
      <c r="C10" s="24" t="s">
        <v>323</v>
      </c>
      <c r="D10" s="24" t="s">
        <v>254</v>
      </c>
      <c r="E10" s="326"/>
      <c r="F10" s="326"/>
      <c r="G10" s="326"/>
      <c r="H10" s="326"/>
      <c r="I10" s="259"/>
      <c r="J10" s="298"/>
      <c r="K10" s="236"/>
      <c r="L10" s="271"/>
      <c r="M10" s="233"/>
      <c r="N10" s="331"/>
      <c r="R10" s="12"/>
      <c r="S10" s="12"/>
      <c r="T10" s="12"/>
    </row>
    <row r="11" spans="1:22" x14ac:dyDescent="0.35">
      <c r="A11" s="317"/>
      <c r="B11" s="328"/>
      <c r="C11" s="24" t="s">
        <v>324</v>
      </c>
      <c r="D11" s="24" t="s">
        <v>254</v>
      </c>
      <c r="E11" s="326"/>
      <c r="F11" s="326"/>
      <c r="G11" s="326"/>
      <c r="H11" s="326"/>
      <c r="I11" s="259"/>
      <c r="J11" s="298"/>
      <c r="K11" s="236"/>
      <c r="L11" s="271"/>
      <c r="M11" s="233"/>
      <c r="N11" s="331"/>
      <c r="R11" s="12"/>
      <c r="S11" s="12"/>
      <c r="T11" s="12"/>
    </row>
    <row r="12" spans="1:22" ht="14.5" customHeight="1" x14ac:dyDescent="0.35">
      <c r="A12" s="317"/>
      <c r="B12" s="328"/>
      <c r="C12" s="24" t="s">
        <v>325</v>
      </c>
      <c r="D12" s="24" t="s">
        <v>254</v>
      </c>
      <c r="E12" s="326"/>
      <c r="F12" s="326"/>
      <c r="G12" s="326"/>
      <c r="H12" s="326"/>
      <c r="I12" s="259"/>
      <c r="J12" s="298"/>
      <c r="K12" s="236"/>
      <c r="L12" s="271"/>
      <c r="M12" s="233"/>
      <c r="N12" s="331"/>
      <c r="R12" s="12"/>
      <c r="S12" s="12"/>
      <c r="T12" s="12"/>
    </row>
    <row r="13" spans="1:22" x14ac:dyDescent="0.35">
      <c r="A13" s="317"/>
      <c r="B13" s="328"/>
      <c r="C13" s="24" t="s">
        <v>326</v>
      </c>
      <c r="D13" s="24" t="s">
        <v>254</v>
      </c>
      <c r="E13" s="326"/>
      <c r="F13" s="326"/>
      <c r="G13" s="326"/>
      <c r="H13" s="326"/>
      <c r="I13" s="259"/>
      <c r="J13" s="298"/>
      <c r="K13" s="236"/>
      <c r="L13" s="271"/>
      <c r="M13" s="233"/>
      <c r="N13" s="331"/>
      <c r="R13" s="12"/>
      <c r="S13" s="12"/>
      <c r="T13" s="12"/>
    </row>
    <row r="14" spans="1:22" ht="14.5" customHeight="1" x14ac:dyDescent="0.35">
      <c r="A14" s="317"/>
      <c r="B14" s="328"/>
      <c r="C14" s="24" t="s">
        <v>327</v>
      </c>
      <c r="D14" s="24" t="s">
        <v>254</v>
      </c>
      <c r="E14" s="326"/>
      <c r="F14" s="326"/>
      <c r="G14" s="326"/>
      <c r="H14" s="326"/>
      <c r="I14" s="259"/>
      <c r="J14" s="298"/>
      <c r="K14" s="236"/>
      <c r="L14" s="271"/>
      <c r="M14" s="233"/>
      <c r="N14" s="331"/>
      <c r="R14" s="12"/>
      <c r="S14" s="12"/>
      <c r="T14" s="12"/>
    </row>
    <row r="15" spans="1:22" x14ac:dyDescent="0.35">
      <c r="A15" s="317"/>
      <c r="B15" s="328"/>
      <c r="C15" s="24" t="s">
        <v>328</v>
      </c>
      <c r="D15" s="24" t="s">
        <v>254</v>
      </c>
      <c r="E15" s="326"/>
      <c r="F15" s="326"/>
      <c r="G15" s="326"/>
      <c r="H15" s="326"/>
      <c r="I15" s="259"/>
      <c r="J15" s="298"/>
      <c r="K15" s="236"/>
      <c r="L15" s="271"/>
      <c r="M15" s="233"/>
      <c r="N15" s="331"/>
      <c r="R15" s="12"/>
      <c r="S15" s="12"/>
      <c r="T15" s="12"/>
    </row>
    <row r="16" spans="1:22" ht="29" x14ac:dyDescent="0.35">
      <c r="A16" s="317"/>
      <c r="B16" s="328"/>
      <c r="C16" s="24" t="s">
        <v>329</v>
      </c>
      <c r="D16" s="24" t="s">
        <v>254</v>
      </c>
      <c r="E16" s="326"/>
      <c r="F16" s="326"/>
      <c r="G16" s="326"/>
      <c r="H16" s="326"/>
      <c r="I16" s="259"/>
      <c r="J16" s="298"/>
      <c r="K16" s="236"/>
      <c r="L16" s="271"/>
      <c r="M16" s="233"/>
      <c r="N16" s="331"/>
      <c r="R16" s="12"/>
      <c r="S16" s="12"/>
      <c r="T16" s="12"/>
    </row>
    <row r="17" spans="1:22" ht="15" thickBot="1" x14ac:dyDescent="0.4">
      <c r="A17" s="318"/>
      <c r="B17" s="267"/>
      <c r="C17" s="19" t="s">
        <v>330</v>
      </c>
      <c r="D17" s="24" t="s">
        <v>254</v>
      </c>
      <c r="E17" s="258"/>
      <c r="F17" s="258"/>
      <c r="G17" s="258"/>
      <c r="H17" s="258"/>
      <c r="I17" s="429"/>
      <c r="J17" s="270"/>
      <c r="K17" s="320"/>
      <c r="L17" s="345"/>
      <c r="M17" s="315"/>
      <c r="N17" s="332"/>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570</v>
      </c>
      <c r="L18" s="344"/>
      <c r="M18" s="314"/>
      <c r="N18" s="330"/>
      <c r="R18" s="12" t="str">
        <f>IF(OR(J18='Drop downs'!$G$7,J18='Drop downs'!$G$5), B18&amp;": "&amp;K18&amp;CHAR(10),"")</f>
        <v/>
      </c>
      <c r="S18" s="12" t="str">
        <f>IF(J18='Drop downs'!$G$2,B18&amp;": "&amp;K18&amp;""," ")</f>
        <v xml:space="preserve"> </v>
      </c>
      <c r="T18" s="12" t="str">
        <f>IF(HO12_ALT_2!E18='Drop downs'!$B$6,HO12_ALT_2!B18&amp;": "&amp;HO12_ALT_2!K18&amp;"","")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345"/>
      <c r="M19" s="315"/>
      <c r="N19" s="332"/>
      <c r="R19" s="12"/>
      <c r="S19" s="12"/>
      <c r="T19" s="12"/>
    </row>
    <row r="20" spans="1:22" ht="130.5" customHeight="1" x14ac:dyDescent="0.35">
      <c r="A20" s="316" t="s">
        <v>334</v>
      </c>
      <c r="B20" s="307" t="s">
        <v>118</v>
      </c>
      <c r="C20" s="79" t="s">
        <v>335</v>
      </c>
      <c r="D20" s="86" t="s">
        <v>250</v>
      </c>
      <c r="E20" s="310" t="s">
        <v>418</v>
      </c>
      <c r="F20" s="310" t="s">
        <v>419</v>
      </c>
      <c r="G20" s="310" t="s">
        <v>424</v>
      </c>
      <c r="H20" s="310" t="s">
        <v>477</v>
      </c>
      <c r="I20" s="310" t="s">
        <v>422</v>
      </c>
      <c r="J20" s="310" t="s">
        <v>166</v>
      </c>
      <c r="K20" s="319" t="s">
        <v>1061</v>
      </c>
      <c r="L20" s="344"/>
      <c r="M20" s="356" t="s">
        <v>1062</v>
      </c>
      <c r="N20" s="349"/>
      <c r="R20" s="12" t="str">
        <f>IF(OR(J20='Drop downs'!$G$7,J20='Drop downs'!$G$5), B20&amp;": "&amp;K20&amp;CHAR(10),"")</f>
        <v xml:space="preserve">IIA3: The alternative does not support the achievement of objective IIA3. The alternative policy does not aim to provide three additional pitches at the existing Gypsy and Traveller site at Watling Farm (0.5ha), due to no identified need based on the Gypsy and Traveller definition included within the PPTS (2015). This definition excludes travellers who are forced to permanently live in brick/mortar accommodation due to legitimate health, age reasons. As a result, the future housing needs of gypsies and travellers such as these are not being provided for within this alternative, creating equality and inclusivity issues. Therefore, a potential significant negative effect is recorded.  
</v>
      </c>
      <c r="S20" s="12" t="str">
        <f>IF(J20='Drop downs'!$G$2,B20&amp;": "&amp;K20&amp;""," ")</f>
        <v xml:space="preserve"> </v>
      </c>
      <c r="T20" s="12" t="str">
        <f>IF(HO12_ALT_2!E20='Drop downs'!$B$6,HO12_ALT_2!B20&amp;": "&amp;HO12_ALT_2!K20&amp;"","")</f>
        <v/>
      </c>
      <c r="U20" t="str">
        <f t="shared" si="0"/>
        <v xml:space="preserve">IIA3:Mitigation: add provision for the development of Gypsy and Traveller pitches at the existing Watling Farm site, in order to provide for the needs of the Gypsy and Traveller community.
</v>
      </c>
      <c r="V20" t="str">
        <f>IF(N20&gt;0,B20&amp;":"&amp;N20&amp;"
","")</f>
        <v/>
      </c>
    </row>
    <row r="21" spans="1:22" ht="14.5" customHeight="1" x14ac:dyDescent="0.35">
      <c r="A21" s="317"/>
      <c r="B21" s="308"/>
      <c r="C21" s="3" t="s">
        <v>336</v>
      </c>
      <c r="D21" s="24" t="s">
        <v>254</v>
      </c>
      <c r="E21" s="298"/>
      <c r="F21" s="298"/>
      <c r="G21" s="298"/>
      <c r="H21" s="298"/>
      <c r="I21" s="298"/>
      <c r="J21" s="298"/>
      <c r="K21" s="236"/>
      <c r="L21" s="271"/>
      <c r="M21" s="357"/>
      <c r="N21" s="350"/>
      <c r="R21" s="12"/>
      <c r="S21" s="12"/>
      <c r="T21" s="12"/>
    </row>
    <row r="22" spans="1:22" ht="14.5" customHeight="1" x14ac:dyDescent="0.35">
      <c r="A22" s="317"/>
      <c r="B22" s="308"/>
      <c r="C22" s="3" t="s">
        <v>337</v>
      </c>
      <c r="D22" s="24" t="s">
        <v>254</v>
      </c>
      <c r="E22" s="298"/>
      <c r="F22" s="298"/>
      <c r="G22" s="298"/>
      <c r="H22" s="298"/>
      <c r="I22" s="298"/>
      <c r="J22" s="298"/>
      <c r="K22" s="236"/>
      <c r="L22" s="271"/>
      <c r="M22" s="357"/>
      <c r="N22" s="350"/>
      <c r="R22" s="12"/>
      <c r="S22" s="12"/>
      <c r="T22" s="12"/>
    </row>
    <row r="23" spans="1:22" x14ac:dyDescent="0.35">
      <c r="A23" s="317"/>
      <c r="B23" s="308"/>
      <c r="C23" s="3" t="s">
        <v>338</v>
      </c>
      <c r="D23" s="24" t="s">
        <v>254</v>
      </c>
      <c r="E23" s="298"/>
      <c r="F23" s="298"/>
      <c r="G23" s="298"/>
      <c r="H23" s="298"/>
      <c r="I23" s="298"/>
      <c r="J23" s="298"/>
      <c r="K23" s="236"/>
      <c r="L23" s="271"/>
      <c r="M23" s="357"/>
      <c r="N23" s="350"/>
      <c r="R23" s="12"/>
      <c r="S23" s="12"/>
      <c r="T23" s="12"/>
    </row>
    <row r="24" spans="1:22" ht="14.5" customHeight="1" x14ac:dyDescent="0.35">
      <c r="A24" s="317"/>
      <c r="B24" s="308"/>
      <c r="C24" s="3" t="s">
        <v>339</v>
      </c>
      <c r="D24" s="24" t="s">
        <v>254</v>
      </c>
      <c r="E24" s="298"/>
      <c r="F24" s="298"/>
      <c r="G24" s="298"/>
      <c r="H24" s="298"/>
      <c r="I24" s="298"/>
      <c r="J24" s="298"/>
      <c r="K24" s="236"/>
      <c r="L24" s="271"/>
      <c r="M24" s="357"/>
      <c r="N24" s="350"/>
      <c r="R24" s="12"/>
      <c r="S24" s="12"/>
      <c r="T24" s="12"/>
    </row>
    <row r="25" spans="1:22" ht="29" x14ac:dyDescent="0.35">
      <c r="A25" s="317"/>
      <c r="B25" s="308"/>
      <c r="C25" s="3" t="s">
        <v>340</v>
      </c>
      <c r="D25" s="24" t="s">
        <v>250</v>
      </c>
      <c r="E25" s="298"/>
      <c r="F25" s="298"/>
      <c r="G25" s="298"/>
      <c r="H25" s="298"/>
      <c r="I25" s="298"/>
      <c r="J25" s="298"/>
      <c r="K25" s="236"/>
      <c r="L25" s="271"/>
      <c r="M25" s="357"/>
      <c r="N25" s="350"/>
      <c r="R25" s="12"/>
      <c r="S25" s="12"/>
      <c r="T25" s="12"/>
    </row>
    <row r="26" spans="1:22" ht="14.5" customHeight="1" x14ac:dyDescent="0.35">
      <c r="A26" s="317"/>
      <c r="B26" s="308"/>
      <c r="C26" s="3" t="s">
        <v>341</v>
      </c>
      <c r="D26" s="24" t="s">
        <v>254</v>
      </c>
      <c r="E26" s="298"/>
      <c r="F26" s="298"/>
      <c r="G26" s="298"/>
      <c r="H26" s="298"/>
      <c r="I26" s="298"/>
      <c r="J26" s="298"/>
      <c r="K26" s="236"/>
      <c r="L26" s="271"/>
      <c r="M26" s="357"/>
      <c r="N26" s="350"/>
      <c r="R26" s="12"/>
      <c r="S26" s="12"/>
      <c r="T26" s="12"/>
    </row>
    <row r="27" spans="1:22" ht="29.5" thickBot="1" x14ac:dyDescent="0.4">
      <c r="A27" s="318"/>
      <c r="B27" s="309"/>
      <c r="C27" s="15" t="s">
        <v>342</v>
      </c>
      <c r="D27" s="24" t="s">
        <v>254</v>
      </c>
      <c r="E27" s="270"/>
      <c r="F27" s="270"/>
      <c r="G27" s="270"/>
      <c r="H27" s="270"/>
      <c r="I27" s="270"/>
      <c r="J27" s="270"/>
      <c r="K27" s="320"/>
      <c r="L27" s="345"/>
      <c r="M27" s="358"/>
      <c r="N27" s="359"/>
      <c r="R27" s="12"/>
      <c r="S27" s="12"/>
      <c r="T27" s="12"/>
    </row>
    <row r="28" spans="1:22" ht="116.15" customHeight="1" x14ac:dyDescent="0.35">
      <c r="A28" s="316" t="s">
        <v>343</v>
      </c>
      <c r="B28" s="307" t="s">
        <v>119</v>
      </c>
      <c r="C28" s="85" t="s">
        <v>344</v>
      </c>
      <c r="D28" s="79" t="s">
        <v>250</v>
      </c>
      <c r="E28" s="310" t="s">
        <v>418</v>
      </c>
      <c r="F28" s="310" t="s">
        <v>419</v>
      </c>
      <c r="G28" s="310" t="s">
        <v>424</v>
      </c>
      <c r="H28" s="310" t="s">
        <v>477</v>
      </c>
      <c r="I28" s="310" t="s">
        <v>422</v>
      </c>
      <c r="J28" s="310" t="s">
        <v>166</v>
      </c>
      <c r="K28" s="319" t="s">
        <v>1063</v>
      </c>
      <c r="L28" s="344"/>
      <c r="M28" s="356" t="s">
        <v>1064</v>
      </c>
      <c r="N28" s="349"/>
      <c r="R28" s="12" t="str">
        <f>IF(OR(J28='Drop downs'!$G$7,J28='Drop downs'!$G$5), B28&amp;": "&amp;K28&amp;CHAR(10),"")</f>
        <v xml:space="preserve">IIA4: The alternative does not support the achievement of objective IIA4. The alternative policy does not aim to provide three additional pitches at the existing Gypsy and Traveller site at Watling Farm (0.5ha), due to no identified need based on the Gypsy and Traveller definition included within the PPTS (2015). This definition excludes travellers who are forced to permanently live in brick/mortar accommodation due to legitimate health, age reasons. As a result, the future housing needs of gypsies and travellers such as these are not being provided for within this alternative, creating health and wellbeing issues. Therefore, a potential significant negative effect is recorded.  
</v>
      </c>
      <c r="S28" s="12" t="str">
        <f>IF(J28='Drop downs'!$G$2,B28&amp;": "&amp;K28&amp;""," ")</f>
        <v xml:space="preserve"> </v>
      </c>
      <c r="T28" s="12" t="str">
        <f>IF(HO12_ALT_2!E28='Drop downs'!$B$6,HO12_ALT_2!B28&amp;": "&amp;HO12_ALT_2!K28&amp;"","")</f>
        <v/>
      </c>
      <c r="U28" t="str">
        <f t="shared" si="0"/>
        <v xml:space="preserve">IIA4:Mitigation: add provision for the development of Gypsy and Traveller pitches at the existing Watling Farm site, in order to provide for the needs of the whole Gypsy and Traveller community.
</v>
      </c>
      <c r="V28" t="str">
        <f>IF(N28&gt;0,B28&amp;":"&amp;N28&amp;"
","")</f>
        <v/>
      </c>
    </row>
    <row r="29" spans="1:22" ht="29" x14ac:dyDescent="0.35">
      <c r="A29" s="317"/>
      <c r="B29" s="308"/>
      <c r="C29" s="83" t="s">
        <v>345</v>
      </c>
      <c r="D29" s="3" t="s">
        <v>250</v>
      </c>
      <c r="E29" s="298"/>
      <c r="F29" s="298"/>
      <c r="G29" s="298"/>
      <c r="H29" s="298"/>
      <c r="I29" s="298"/>
      <c r="J29" s="298"/>
      <c r="K29" s="236"/>
      <c r="L29" s="271"/>
      <c r="M29" s="357"/>
      <c r="N29" s="350"/>
      <c r="R29" s="12"/>
      <c r="S29" s="12"/>
      <c r="T29" s="12"/>
    </row>
    <row r="30" spans="1:22" x14ac:dyDescent="0.35">
      <c r="A30" s="317"/>
      <c r="B30" s="308"/>
      <c r="C30" s="83" t="s">
        <v>346</v>
      </c>
      <c r="D30" s="3" t="s">
        <v>254</v>
      </c>
      <c r="E30" s="298"/>
      <c r="F30" s="298"/>
      <c r="G30" s="298"/>
      <c r="H30" s="298"/>
      <c r="I30" s="298"/>
      <c r="J30" s="298"/>
      <c r="K30" s="236"/>
      <c r="L30" s="271"/>
      <c r="M30" s="357"/>
      <c r="N30" s="350"/>
      <c r="R30" s="12"/>
      <c r="S30" s="12"/>
      <c r="T30" s="12"/>
    </row>
    <row r="31" spans="1:22" ht="30" customHeight="1" x14ac:dyDescent="0.35">
      <c r="A31" s="317"/>
      <c r="B31" s="308"/>
      <c r="C31" s="83" t="s">
        <v>347</v>
      </c>
      <c r="D31" s="3" t="s">
        <v>254</v>
      </c>
      <c r="E31" s="298"/>
      <c r="F31" s="298"/>
      <c r="G31" s="298"/>
      <c r="H31" s="298"/>
      <c r="I31" s="298"/>
      <c r="J31" s="298"/>
      <c r="K31" s="236"/>
      <c r="L31" s="271"/>
      <c r="M31" s="357"/>
      <c r="N31" s="350"/>
      <c r="R31" s="12"/>
      <c r="S31" s="12"/>
      <c r="T31" s="12"/>
    </row>
    <row r="32" spans="1:22" x14ac:dyDescent="0.35">
      <c r="A32" s="317"/>
      <c r="B32" s="308"/>
      <c r="C32" s="83" t="s">
        <v>348</v>
      </c>
      <c r="D32" s="3" t="s">
        <v>250</v>
      </c>
      <c r="E32" s="298"/>
      <c r="F32" s="298"/>
      <c r="G32" s="298"/>
      <c r="H32" s="298"/>
      <c r="I32" s="298"/>
      <c r="J32" s="298"/>
      <c r="K32" s="236"/>
      <c r="L32" s="271"/>
      <c r="M32" s="357"/>
      <c r="N32" s="350"/>
      <c r="R32" s="12"/>
      <c r="S32" s="12"/>
      <c r="T32" s="12"/>
    </row>
    <row r="33" spans="1:22" x14ac:dyDescent="0.35">
      <c r="A33" s="317"/>
      <c r="B33" s="308"/>
      <c r="C33" s="83" t="s">
        <v>349</v>
      </c>
      <c r="D33" s="3" t="s">
        <v>250</v>
      </c>
      <c r="E33" s="298"/>
      <c r="F33" s="298"/>
      <c r="G33" s="298"/>
      <c r="H33" s="298"/>
      <c r="I33" s="298"/>
      <c r="J33" s="298"/>
      <c r="K33" s="236"/>
      <c r="L33" s="271"/>
      <c r="M33" s="357"/>
      <c r="N33" s="350"/>
      <c r="R33" s="12"/>
      <c r="S33" s="12"/>
      <c r="T33" s="12"/>
    </row>
    <row r="34" spans="1:22" x14ac:dyDescent="0.35">
      <c r="A34" s="317"/>
      <c r="B34" s="308"/>
      <c r="C34" s="83" t="s">
        <v>350</v>
      </c>
      <c r="D34" s="3" t="s">
        <v>254</v>
      </c>
      <c r="E34" s="298"/>
      <c r="F34" s="298"/>
      <c r="G34" s="298"/>
      <c r="H34" s="298"/>
      <c r="I34" s="298"/>
      <c r="J34" s="298"/>
      <c r="K34" s="236"/>
      <c r="L34" s="271"/>
      <c r="M34" s="357"/>
      <c r="N34" s="350"/>
      <c r="R34" s="12"/>
      <c r="S34" s="12"/>
      <c r="T34" s="12"/>
    </row>
    <row r="35" spans="1:22" ht="15" thickBot="1" x14ac:dyDescent="0.4">
      <c r="A35" s="318"/>
      <c r="B35" s="308"/>
      <c r="C35" s="100" t="s">
        <v>351</v>
      </c>
      <c r="D35" s="3" t="s">
        <v>254</v>
      </c>
      <c r="E35" s="299"/>
      <c r="F35" s="299"/>
      <c r="G35" s="299"/>
      <c r="H35" s="299"/>
      <c r="I35" s="299"/>
      <c r="J35" s="299"/>
      <c r="K35" s="301"/>
      <c r="L35" s="345"/>
      <c r="M35" s="358"/>
      <c r="N35" s="359"/>
      <c r="R35" s="12"/>
      <c r="S35" s="12"/>
      <c r="T35" s="12"/>
    </row>
    <row r="36" spans="1:22" ht="58" customHeight="1" x14ac:dyDescent="0.35">
      <c r="A36" s="316" t="s">
        <v>352</v>
      </c>
      <c r="B36" s="307" t="s">
        <v>120</v>
      </c>
      <c r="C36" s="79" t="s">
        <v>353</v>
      </c>
      <c r="D36" s="79" t="s">
        <v>250</v>
      </c>
      <c r="E36" s="310" t="s">
        <v>418</v>
      </c>
      <c r="F36" s="310" t="s">
        <v>419</v>
      </c>
      <c r="G36" s="310" t="s">
        <v>424</v>
      </c>
      <c r="H36" s="310" t="s">
        <v>477</v>
      </c>
      <c r="I36" s="310" t="s">
        <v>422</v>
      </c>
      <c r="J36" s="310" t="s">
        <v>166</v>
      </c>
      <c r="K36" s="319" t="s">
        <v>1065</v>
      </c>
      <c r="L36" s="344"/>
      <c r="M36" s="356" t="s">
        <v>1066</v>
      </c>
      <c r="N36" s="349"/>
      <c r="R36" s="12" t="str">
        <f>IF(OR(J36='Drop downs'!$G$7,J36='Drop downs'!$G$5), B36&amp;": "&amp;K36&amp;CHAR(10),"")</f>
        <v xml:space="preserve">IIA5: Proposals for new Gypsy and Traveller sites and pitches should contribute to meeting identified local housing needs. However, the alternative policy does not envisage that additional sites will be required during the plan period, due to no identified need based on the Gypsy and Traveller definition included within the PPTS (2015). Additionally, this definition excludes travellers who are forced to permanently live in brick/mortar accommodation due to legitimate health and age reasons. As a result, the future housing needs of gypsies and travellers such as these are not being provided for within this alternative. Therefore, a potential significant negative effect is recorded.  
</v>
      </c>
      <c r="S36" s="12" t="str">
        <f>IF(J36='Drop downs'!$G$2,B36&amp;": "&amp;K36&amp;""," ")</f>
        <v xml:space="preserve"> </v>
      </c>
      <c r="T36" s="12" t="str">
        <f>IF(HO12_ALT_2!E36='Drop downs'!$B$6,HO12_ALT_2!B36&amp;": "&amp;HO12_ALT_2!K36&amp;"","")</f>
        <v/>
      </c>
      <c r="U36" t="str">
        <f t="shared" si="0"/>
        <v xml:space="preserve">IIA5:Mitigation: add provision for the development of Gypsy and Traveller pitches at the existing Watling Farm site.
</v>
      </c>
      <c r="V36" t="str">
        <f>IF(N36&gt;0,B36&amp;":"&amp;N36&amp;"
","")</f>
        <v/>
      </c>
    </row>
    <row r="37" spans="1:22" ht="29" x14ac:dyDescent="0.35">
      <c r="A37" s="317"/>
      <c r="B37" s="308"/>
      <c r="C37" s="3" t="s">
        <v>354</v>
      </c>
      <c r="D37" s="3" t="s">
        <v>254</v>
      </c>
      <c r="E37" s="298"/>
      <c r="F37" s="298"/>
      <c r="G37" s="298"/>
      <c r="H37" s="298"/>
      <c r="I37" s="298"/>
      <c r="J37" s="298"/>
      <c r="K37" s="236"/>
      <c r="L37" s="271"/>
      <c r="M37" s="357"/>
      <c r="N37" s="350"/>
      <c r="R37" s="12"/>
      <c r="S37" s="12"/>
      <c r="T37" s="12"/>
    </row>
    <row r="38" spans="1:22" x14ac:dyDescent="0.35">
      <c r="A38" s="317"/>
      <c r="B38" s="308"/>
      <c r="C38" s="3" t="s">
        <v>355</v>
      </c>
      <c r="D38" s="3" t="s">
        <v>254</v>
      </c>
      <c r="E38" s="298"/>
      <c r="F38" s="298"/>
      <c r="G38" s="298"/>
      <c r="H38" s="298"/>
      <c r="I38" s="298"/>
      <c r="J38" s="298"/>
      <c r="K38" s="236"/>
      <c r="L38" s="271"/>
      <c r="M38" s="357"/>
      <c r="N38" s="350"/>
      <c r="R38" s="12"/>
      <c r="S38" s="12"/>
      <c r="T38" s="12"/>
    </row>
    <row r="39" spans="1:22" ht="29" x14ac:dyDescent="0.35">
      <c r="A39" s="317"/>
      <c r="B39" s="308"/>
      <c r="C39" s="3" t="s">
        <v>356</v>
      </c>
      <c r="D39" s="3" t="s">
        <v>254</v>
      </c>
      <c r="E39" s="298"/>
      <c r="F39" s="298"/>
      <c r="G39" s="298"/>
      <c r="H39" s="298"/>
      <c r="I39" s="298"/>
      <c r="J39" s="298"/>
      <c r="K39" s="236"/>
      <c r="L39" s="271"/>
      <c r="M39" s="357"/>
      <c r="N39" s="350"/>
      <c r="R39" s="12"/>
      <c r="S39" s="12"/>
      <c r="T39" s="12"/>
    </row>
    <row r="40" spans="1:22" ht="43.5" x14ac:dyDescent="0.35">
      <c r="A40" s="317"/>
      <c r="B40" s="308"/>
      <c r="C40" s="3" t="s">
        <v>357</v>
      </c>
      <c r="D40" s="3" t="s">
        <v>254</v>
      </c>
      <c r="E40" s="298"/>
      <c r="F40" s="298"/>
      <c r="G40" s="298"/>
      <c r="H40" s="298"/>
      <c r="I40" s="298"/>
      <c r="J40" s="298"/>
      <c r="K40" s="236"/>
      <c r="L40" s="271"/>
      <c r="M40" s="357"/>
      <c r="N40" s="350"/>
      <c r="R40" s="12"/>
      <c r="S40" s="12"/>
      <c r="T40" s="12"/>
    </row>
    <row r="41" spans="1:22" ht="29.5" thickBot="1" x14ac:dyDescent="0.4">
      <c r="A41" s="322"/>
      <c r="B41" s="309"/>
      <c r="C41" s="80" t="s">
        <v>358</v>
      </c>
      <c r="D41" s="80" t="s">
        <v>250</v>
      </c>
      <c r="E41" s="299"/>
      <c r="F41" s="299"/>
      <c r="G41" s="299"/>
      <c r="H41" s="299"/>
      <c r="I41" s="299"/>
      <c r="J41" s="299"/>
      <c r="K41" s="301"/>
      <c r="L41" s="345"/>
      <c r="M41" s="361"/>
      <c r="N41" s="351"/>
      <c r="R41" s="12"/>
      <c r="S41" s="12"/>
      <c r="T41" s="12"/>
    </row>
    <row r="42" spans="1:22" ht="87" customHeight="1" x14ac:dyDescent="0.35">
      <c r="A42" s="321" t="s">
        <v>359</v>
      </c>
      <c r="B42" s="307" t="s">
        <v>121</v>
      </c>
      <c r="C42" s="82" t="s">
        <v>360</v>
      </c>
      <c r="D42" s="82" t="s">
        <v>250</v>
      </c>
      <c r="E42" s="272" t="s">
        <v>418</v>
      </c>
      <c r="F42" s="272" t="s">
        <v>441</v>
      </c>
      <c r="G42" s="272" t="s">
        <v>424</v>
      </c>
      <c r="H42" s="272" t="s">
        <v>477</v>
      </c>
      <c r="I42" s="272" t="s">
        <v>422</v>
      </c>
      <c r="J42" s="272" t="s">
        <v>157</v>
      </c>
      <c r="K42" s="367" t="s">
        <v>1067</v>
      </c>
      <c r="L42" s="344"/>
      <c r="M42" s="302"/>
      <c r="N42" s="334"/>
      <c r="R42" s="12" t="str">
        <f>IF(OR(J42='Drop downs'!$G$7,J42='Drop downs'!$G$5), B42&amp;": "&amp;K42&amp;CHAR(10),"")</f>
        <v/>
      </c>
      <c r="S42" s="12" t="str">
        <f>IF(J42='Drop downs'!$G$2,B42&amp;": "&amp;K42&amp;""," ")</f>
        <v xml:space="preserve"> </v>
      </c>
      <c r="T42" s="12" t="str">
        <f>IF(HO12_ALT_2!E42='Drop downs'!$B$6,HO12_ALT_2!B42&amp;": "&amp;HO12_ALT_2!K42&amp;"","")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368"/>
      <c r="L43" s="271"/>
      <c r="M43" s="233"/>
      <c r="N43" s="331"/>
      <c r="R43" s="12"/>
      <c r="S43" s="12"/>
      <c r="T43" s="12"/>
    </row>
    <row r="44" spans="1:22" x14ac:dyDescent="0.35">
      <c r="A44" s="317"/>
      <c r="B44" s="308"/>
      <c r="C44" s="3" t="s">
        <v>362</v>
      </c>
      <c r="D44" s="3" t="s">
        <v>254</v>
      </c>
      <c r="E44" s="298"/>
      <c r="F44" s="298"/>
      <c r="G44" s="298"/>
      <c r="H44" s="298"/>
      <c r="I44" s="298"/>
      <c r="J44" s="298"/>
      <c r="K44" s="368"/>
      <c r="L44" s="271"/>
      <c r="M44" s="233"/>
      <c r="N44" s="331"/>
      <c r="R44" s="12"/>
      <c r="S44" s="12"/>
      <c r="T44" s="12"/>
    </row>
    <row r="45" spans="1:22" ht="14.5" customHeight="1" x14ac:dyDescent="0.35">
      <c r="A45" s="317"/>
      <c r="B45" s="308"/>
      <c r="C45" s="3" t="s">
        <v>363</v>
      </c>
      <c r="D45" s="3" t="s">
        <v>254</v>
      </c>
      <c r="E45" s="298"/>
      <c r="F45" s="298"/>
      <c r="G45" s="298"/>
      <c r="H45" s="298"/>
      <c r="I45" s="298"/>
      <c r="J45" s="298"/>
      <c r="K45" s="368"/>
      <c r="L45" s="271"/>
      <c r="M45" s="233"/>
      <c r="N45" s="331"/>
      <c r="R45" s="12"/>
      <c r="S45" s="12"/>
      <c r="T45" s="12"/>
    </row>
    <row r="46" spans="1:22" ht="29.5" thickBot="1" x14ac:dyDescent="0.4">
      <c r="A46" s="318"/>
      <c r="B46" s="308"/>
      <c r="C46" s="15" t="s">
        <v>364</v>
      </c>
      <c r="D46" s="3" t="s">
        <v>254</v>
      </c>
      <c r="E46" s="299"/>
      <c r="F46" s="299"/>
      <c r="G46" s="299"/>
      <c r="H46" s="299"/>
      <c r="I46" s="299"/>
      <c r="J46" s="299"/>
      <c r="K46" s="369"/>
      <c r="L46" s="345"/>
      <c r="M46" s="315"/>
      <c r="N46" s="332"/>
      <c r="R46" s="12"/>
      <c r="S46" s="12"/>
      <c r="T46" s="12"/>
    </row>
    <row r="47" spans="1:22" ht="43.5" x14ac:dyDescent="0.35">
      <c r="A47" s="316" t="s">
        <v>365</v>
      </c>
      <c r="B47" s="307" t="s">
        <v>122</v>
      </c>
      <c r="C47" s="79" t="s">
        <v>366</v>
      </c>
      <c r="D47" s="79" t="s">
        <v>254</v>
      </c>
      <c r="E47" s="272" t="s">
        <v>101</v>
      </c>
      <c r="F47" s="272" t="s">
        <v>101</v>
      </c>
      <c r="G47" s="272" t="s">
        <v>101</v>
      </c>
      <c r="H47" s="272" t="s">
        <v>101</v>
      </c>
      <c r="I47" s="272" t="s">
        <v>101</v>
      </c>
      <c r="J47" s="272" t="s">
        <v>159</v>
      </c>
      <c r="K47" s="367" t="s">
        <v>570</v>
      </c>
      <c r="L47" s="344"/>
      <c r="M47" s="314"/>
      <c r="N47" s="330"/>
      <c r="R47" s="12" t="str">
        <f>IF(OR(J47='Drop downs'!$G$7,J47='Drop downs'!$G$5), B47&amp;": "&amp;K47&amp;CHAR(10),"")</f>
        <v/>
      </c>
      <c r="S47" s="12" t="str">
        <f>IF(J47='Drop downs'!$G$2,B47&amp;": "&amp;K47&amp;""," ")</f>
        <v xml:space="preserve"> </v>
      </c>
      <c r="T47" s="12" t="str">
        <f>IF(HO12_ALT_2!E47='Drop downs'!$B$6,HO12_ALT_2!B47&amp;": "&amp;HO12_ALT_2!K47&amp;"","")</f>
        <v/>
      </c>
      <c r="U47" t="str">
        <f t="shared" si="0"/>
        <v/>
      </c>
      <c r="V47" t="str">
        <f>IF(N47&gt;0,B47&amp;":"&amp;N47&amp;"
","")</f>
        <v/>
      </c>
    </row>
    <row r="48" spans="1:22" ht="52.5" customHeight="1" thickBot="1" x14ac:dyDescent="0.4">
      <c r="A48" s="322"/>
      <c r="B48" s="309"/>
      <c r="C48" s="80" t="s">
        <v>367</v>
      </c>
      <c r="D48" s="80" t="s">
        <v>254</v>
      </c>
      <c r="E48" s="299"/>
      <c r="F48" s="299"/>
      <c r="G48" s="299"/>
      <c r="H48" s="299"/>
      <c r="I48" s="299"/>
      <c r="J48" s="299"/>
      <c r="K48" s="369"/>
      <c r="L48" s="345"/>
      <c r="M48" s="303"/>
      <c r="N48" s="333"/>
      <c r="R48" s="12" t="str">
        <f>IF(OR(J48='Drop downs'!$G$7,J48='Drop downs'!$G$5), B48&amp;": "&amp;K48&amp;CHAR(10),"")</f>
        <v/>
      </c>
      <c r="S48" s="12" t="str">
        <f>IF(J48='Drop downs'!$G$2,B48&amp;": "&amp;K48&amp;""," ")</f>
        <v xml:space="preserve"> </v>
      </c>
      <c r="T48" s="12" t="str">
        <f>IF(HO12_ALT_2!E48='Drop downs'!$B$6,HO12_ALT_2!B48&amp;": "&amp;HO12_ALT_2!K48&amp;"","")</f>
        <v xml:space="preserve">: </v>
      </c>
    </row>
    <row r="49" spans="1:22" ht="101.5" customHeight="1" x14ac:dyDescent="0.35">
      <c r="A49" s="316" t="s">
        <v>368</v>
      </c>
      <c r="B49" s="307" t="s">
        <v>123</v>
      </c>
      <c r="C49" s="86" t="s">
        <v>369</v>
      </c>
      <c r="D49" s="86" t="s">
        <v>254</v>
      </c>
      <c r="E49" s="272" t="s">
        <v>101</v>
      </c>
      <c r="F49" s="272" t="s">
        <v>101</v>
      </c>
      <c r="G49" s="272" t="s">
        <v>101</v>
      </c>
      <c r="H49" s="272" t="s">
        <v>101</v>
      </c>
      <c r="I49" s="272" t="s">
        <v>101</v>
      </c>
      <c r="J49" s="272" t="s">
        <v>159</v>
      </c>
      <c r="K49" s="367" t="s">
        <v>570</v>
      </c>
      <c r="L49" s="344"/>
      <c r="M49" s="314"/>
      <c r="N49" s="330"/>
      <c r="R49" s="12" t="str">
        <f>IF(OR(J49='Drop downs'!$G$7,J49='Drop downs'!$G$5), B49&amp;": "&amp;K49&amp;CHAR(10),"")</f>
        <v/>
      </c>
      <c r="S49" s="12" t="str">
        <f>IF(J49='Drop downs'!$G$2,B49&amp;": "&amp;K49&amp;""," ")</f>
        <v xml:space="preserve"> </v>
      </c>
      <c r="T49" s="12" t="str">
        <f>IF(HO12_ALT_2!E49='Drop downs'!$B$6,HO12_ALT_2!B49&amp;": "&amp;HO12_ALT_2!K49&amp;"","")</f>
        <v/>
      </c>
      <c r="U49" t="str">
        <f t="shared" si="0"/>
        <v/>
      </c>
      <c r="V49" t="str">
        <f>IF(N49&gt;0,B49&amp;":"&amp;N49&amp;"
","")</f>
        <v/>
      </c>
    </row>
    <row r="50" spans="1:22" x14ac:dyDescent="0.35">
      <c r="A50" s="317"/>
      <c r="B50" s="308"/>
      <c r="C50" s="24" t="s">
        <v>370</v>
      </c>
      <c r="D50" s="24" t="s">
        <v>254</v>
      </c>
      <c r="E50" s="298"/>
      <c r="F50" s="298"/>
      <c r="G50" s="298"/>
      <c r="H50" s="298"/>
      <c r="I50" s="298"/>
      <c r="J50" s="298"/>
      <c r="K50" s="368"/>
      <c r="L50" s="271"/>
      <c r="M50" s="233"/>
      <c r="N50" s="331"/>
      <c r="R50" s="12"/>
      <c r="S50" s="12"/>
      <c r="T50" s="12"/>
    </row>
    <row r="51" spans="1:22" x14ac:dyDescent="0.35">
      <c r="A51" s="317"/>
      <c r="B51" s="308"/>
      <c r="C51" s="97" t="s">
        <v>371</v>
      </c>
      <c r="D51" s="24" t="s">
        <v>254</v>
      </c>
      <c r="E51" s="298"/>
      <c r="F51" s="298"/>
      <c r="G51" s="298"/>
      <c r="H51" s="298"/>
      <c r="I51" s="298"/>
      <c r="J51" s="298"/>
      <c r="K51" s="368"/>
      <c r="L51" s="271"/>
      <c r="M51" s="233"/>
      <c r="N51" s="331"/>
      <c r="R51" s="12"/>
      <c r="S51" s="12"/>
      <c r="T51" s="12"/>
    </row>
    <row r="52" spans="1:22" x14ac:dyDescent="0.35">
      <c r="A52" s="317"/>
      <c r="B52" s="308"/>
      <c r="C52" s="24" t="s">
        <v>372</v>
      </c>
      <c r="D52" s="24" t="s">
        <v>254</v>
      </c>
      <c r="E52" s="298"/>
      <c r="F52" s="298"/>
      <c r="G52" s="298"/>
      <c r="H52" s="298"/>
      <c r="I52" s="298"/>
      <c r="J52" s="298"/>
      <c r="K52" s="368"/>
      <c r="L52" s="271"/>
      <c r="M52" s="233"/>
      <c r="N52" s="331"/>
      <c r="R52" s="12"/>
      <c r="S52" s="12"/>
      <c r="T52" s="12"/>
    </row>
    <row r="53" spans="1:22" ht="15" thickBot="1" x14ac:dyDescent="0.4">
      <c r="A53" s="318"/>
      <c r="B53" s="309"/>
      <c r="C53" s="19" t="s">
        <v>373</v>
      </c>
      <c r="D53" s="24" t="s">
        <v>254</v>
      </c>
      <c r="E53" s="270"/>
      <c r="F53" s="270"/>
      <c r="G53" s="270"/>
      <c r="H53" s="270"/>
      <c r="I53" s="270"/>
      <c r="J53" s="270"/>
      <c r="K53" s="370"/>
      <c r="L53" s="345"/>
      <c r="M53" s="315"/>
      <c r="N53" s="332"/>
      <c r="R53" s="12"/>
      <c r="S53" s="12"/>
      <c r="T53" s="12"/>
    </row>
    <row r="54" spans="1:22" ht="29.25" customHeight="1" x14ac:dyDescent="0.35">
      <c r="A54" s="316" t="s">
        <v>374</v>
      </c>
      <c r="B54" s="307" t="s">
        <v>124</v>
      </c>
      <c r="C54" s="95" t="s">
        <v>375</v>
      </c>
      <c r="D54" s="86" t="s">
        <v>250</v>
      </c>
      <c r="E54" s="310" t="s">
        <v>418</v>
      </c>
      <c r="F54" s="310" t="s">
        <v>441</v>
      </c>
      <c r="G54" s="310" t="s">
        <v>424</v>
      </c>
      <c r="H54" s="310" t="s">
        <v>477</v>
      </c>
      <c r="I54" s="310" t="s">
        <v>422</v>
      </c>
      <c r="J54" s="310" t="s">
        <v>157</v>
      </c>
      <c r="K54" s="319" t="s">
        <v>1068</v>
      </c>
      <c r="L54" s="344"/>
      <c r="M54" s="314"/>
      <c r="N54" s="330"/>
      <c r="R54" s="12" t="str">
        <f>IF(OR(J54='Drop downs'!$G$7,J54='Drop downs'!$G$5), B54&amp;": "&amp;K54&amp;CHAR(10),"")</f>
        <v/>
      </c>
      <c r="S54" s="12" t="str">
        <f>IF(J54='Drop downs'!$G$2,B54&amp;": "&amp;K54&amp;""," ")</f>
        <v xml:space="preserve"> </v>
      </c>
      <c r="T54" s="12" t="str">
        <f>IF(HO12_ALT_2!E54='Drop downs'!$B$6,HO12_ALT_2!B54&amp;": "&amp;HO12_ALT_2!K54&amp;"","")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71"/>
      <c r="M55" s="233"/>
      <c r="N55" s="331"/>
      <c r="R55" s="12"/>
      <c r="S55" s="12"/>
      <c r="T55" s="12"/>
    </row>
    <row r="56" spans="1:22" ht="61" customHeight="1" thickBot="1" x14ac:dyDescent="0.4">
      <c r="A56" s="318"/>
      <c r="B56" s="309"/>
      <c r="C56" s="98" t="s">
        <v>377</v>
      </c>
      <c r="D56" s="19" t="s">
        <v>254</v>
      </c>
      <c r="E56" s="270"/>
      <c r="F56" s="270"/>
      <c r="G56" s="270"/>
      <c r="H56" s="270"/>
      <c r="I56" s="270"/>
      <c r="J56" s="270"/>
      <c r="K56" s="320"/>
      <c r="L56" s="345"/>
      <c r="M56" s="315"/>
      <c r="N56" s="332"/>
      <c r="R56" s="12"/>
      <c r="S56" s="12"/>
      <c r="T56" s="12"/>
    </row>
    <row r="57" spans="1:22" ht="14.5" customHeight="1" x14ac:dyDescent="0.35">
      <c r="A57" s="316" t="s">
        <v>378</v>
      </c>
      <c r="B57" s="307" t="s">
        <v>125</v>
      </c>
      <c r="C57" s="86" t="s">
        <v>379</v>
      </c>
      <c r="D57" s="86" t="s">
        <v>254</v>
      </c>
      <c r="E57" s="310" t="s">
        <v>418</v>
      </c>
      <c r="F57" s="310" t="s">
        <v>441</v>
      </c>
      <c r="G57" s="310" t="s">
        <v>424</v>
      </c>
      <c r="H57" s="310" t="s">
        <v>477</v>
      </c>
      <c r="I57" s="310" t="s">
        <v>422</v>
      </c>
      <c r="J57" s="310" t="s">
        <v>157</v>
      </c>
      <c r="K57" s="319" t="s">
        <v>1069</v>
      </c>
      <c r="L57" s="344"/>
      <c r="M57" s="356"/>
      <c r="N57" s="349"/>
      <c r="R57" s="12" t="str">
        <f>IF(OR(J57='Drop downs'!$G$7,J57='Drop downs'!$G$5), B57&amp;": "&amp;K57&amp;CHAR(10),"")</f>
        <v/>
      </c>
      <c r="S57" s="12" t="str">
        <f>IF(J57='Drop downs'!$G$2,B57&amp;": "&amp;K57&amp;""," ")</f>
        <v xml:space="preserve"> </v>
      </c>
      <c r="T57" s="12" t="str">
        <f>IF(HO12_ALT_2!E57='Drop downs'!$B$6,HO12_ALT_2!B57&amp;": "&amp;HO12_ALT_2!K57&amp;"","")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71"/>
      <c r="M58" s="357"/>
      <c r="N58" s="350"/>
      <c r="R58" s="12"/>
      <c r="S58" s="12"/>
      <c r="T58" s="12"/>
    </row>
    <row r="59" spans="1:22" x14ac:dyDescent="0.35">
      <c r="A59" s="317"/>
      <c r="B59" s="308"/>
      <c r="C59" s="24" t="s">
        <v>381</v>
      </c>
      <c r="D59" s="24" t="s">
        <v>254</v>
      </c>
      <c r="E59" s="298"/>
      <c r="F59" s="298"/>
      <c r="G59" s="298"/>
      <c r="H59" s="298"/>
      <c r="I59" s="298"/>
      <c r="J59" s="298"/>
      <c r="K59" s="236"/>
      <c r="L59" s="271"/>
      <c r="M59" s="357"/>
      <c r="N59" s="350"/>
      <c r="R59" s="12"/>
      <c r="S59" s="12"/>
      <c r="T59" s="12"/>
    </row>
    <row r="60" spans="1:22" x14ac:dyDescent="0.35">
      <c r="A60" s="317"/>
      <c r="B60" s="308"/>
      <c r="C60" s="24" t="s">
        <v>382</v>
      </c>
      <c r="D60" s="24" t="s">
        <v>250</v>
      </c>
      <c r="E60" s="298"/>
      <c r="F60" s="298"/>
      <c r="G60" s="298"/>
      <c r="H60" s="298"/>
      <c r="I60" s="298"/>
      <c r="J60" s="298"/>
      <c r="K60" s="236"/>
      <c r="L60" s="271"/>
      <c r="M60" s="357"/>
      <c r="N60" s="350"/>
      <c r="R60" s="12"/>
      <c r="S60" s="12"/>
      <c r="T60" s="12"/>
    </row>
    <row r="61" spans="1:22" x14ac:dyDescent="0.35">
      <c r="A61" s="317"/>
      <c r="B61" s="308"/>
      <c r="C61" s="24" t="s">
        <v>383</v>
      </c>
      <c r="D61" s="24" t="s">
        <v>250</v>
      </c>
      <c r="E61" s="298"/>
      <c r="F61" s="298"/>
      <c r="G61" s="298"/>
      <c r="H61" s="298"/>
      <c r="I61" s="298"/>
      <c r="J61" s="298"/>
      <c r="K61" s="236"/>
      <c r="L61" s="271"/>
      <c r="M61" s="357"/>
      <c r="N61" s="350"/>
      <c r="R61" s="12"/>
      <c r="S61" s="12"/>
      <c r="T61" s="12"/>
    </row>
    <row r="62" spans="1:22" x14ac:dyDescent="0.35">
      <c r="A62" s="317"/>
      <c r="B62" s="308"/>
      <c r="C62" s="24" t="s">
        <v>384</v>
      </c>
      <c r="D62" s="24" t="s">
        <v>254</v>
      </c>
      <c r="E62" s="298"/>
      <c r="F62" s="298"/>
      <c r="G62" s="298"/>
      <c r="H62" s="298"/>
      <c r="I62" s="298"/>
      <c r="J62" s="298"/>
      <c r="K62" s="236"/>
      <c r="L62" s="271"/>
      <c r="M62" s="357"/>
      <c r="N62" s="350"/>
      <c r="R62" s="12"/>
      <c r="S62" s="12"/>
      <c r="T62" s="12"/>
    </row>
    <row r="63" spans="1:22" ht="29" x14ac:dyDescent="0.35">
      <c r="A63" s="317"/>
      <c r="B63" s="308"/>
      <c r="C63" s="24" t="s">
        <v>385</v>
      </c>
      <c r="D63" s="24" t="s">
        <v>254</v>
      </c>
      <c r="E63" s="298"/>
      <c r="F63" s="298"/>
      <c r="G63" s="298"/>
      <c r="H63" s="298"/>
      <c r="I63" s="298"/>
      <c r="J63" s="298"/>
      <c r="K63" s="236"/>
      <c r="L63" s="271"/>
      <c r="M63" s="357"/>
      <c r="N63" s="350"/>
      <c r="R63" s="12"/>
      <c r="S63" s="12"/>
      <c r="T63" s="12"/>
    </row>
    <row r="64" spans="1:22" ht="15" thickBot="1" x14ac:dyDescent="0.4">
      <c r="A64" s="318"/>
      <c r="B64" s="309"/>
      <c r="C64" s="19" t="s">
        <v>386</v>
      </c>
      <c r="D64" s="24" t="s">
        <v>254</v>
      </c>
      <c r="E64" s="299"/>
      <c r="F64" s="299"/>
      <c r="G64" s="299"/>
      <c r="H64" s="299"/>
      <c r="I64" s="299"/>
      <c r="J64" s="299"/>
      <c r="K64" s="301"/>
      <c r="L64" s="345"/>
      <c r="M64" s="358"/>
      <c r="N64" s="359"/>
      <c r="R64" s="12"/>
      <c r="S64" s="12"/>
      <c r="T64" s="12"/>
    </row>
    <row r="65" spans="1:22" ht="14.5" customHeight="1" x14ac:dyDescent="0.35">
      <c r="A65" s="316" t="s">
        <v>387</v>
      </c>
      <c r="B65" s="307" t="s">
        <v>126</v>
      </c>
      <c r="C65" s="85" t="s">
        <v>452</v>
      </c>
      <c r="D65" s="86" t="s">
        <v>254</v>
      </c>
      <c r="E65" s="272" t="s">
        <v>101</v>
      </c>
      <c r="F65" s="272" t="s">
        <v>101</v>
      </c>
      <c r="G65" s="272" t="s">
        <v>101</v>
      </c>
      <c r="H65" s="272" t="s">
        <v>101</v>
      </c>
      <c r="I65" s="272" t="s">
        <v>101</v>
      </c>
      <c r="J65" s="272" t="s">
        <v>159</v>
      </c>
      <c r="K65" s="300" t="s">
        <v>570</v>
      </c>
      <c r="L65" s="344"/>
      <c r="M65" s="356"/>
      <c r="N65" s="349"/>
      <c r="R65" s="12" t="str">
        <f>IF(OR(J65='Drop downs'!$G$7,J65='Drop downs'!$G$5), B65&amp;": "&amp;K65&amp;CHAR(10),"")</f>
        <v/>
      </c>
      <c r="S65" s="12" t="str">
        <f>IF(J65='Drop downs'!$G$2,B65&amp;": "&amp;K65&amp;""," ")</f>
        <v xml:space="preserve"> </v>
      </c>
      <c r="T65" s="12" t="str">
        <f>IF(HO12_ALT_2!E65='Drop downs'!$B$6,HO12_ALT_2!B65&amp;": "&amp;HO12_ALT_2!K65&amp;"","")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71"/>
      <c r="M66" s="357"/>
      <c r="N66" s="350"/>
      <c r="R66" s="12"/>
      <c r="S66" s="12"/>
      <c r="T66" s="12"/>
    </row>
    <row r="67" spans="1:22" ht="29" x14ac:dyDescent="0.35">
      <c r="A67" s="317"/>
      <c r="B67" s="308"/>
      <c r="C67" s="83" t="s">
        <v>390</v>
      </c>
      <c r="D67" s="24" t="s">
        <v>254</v>
      </c>
      <c r="E67" s="298"/>
      <c r="F67" s="298"/>
      <c r="G67" s="298"/>
      <c r="H67" s="298"/>
      <c r="I67" s="298"/>
      <c r="J67" s="298"/>
      <c r="K67" s="236"/>
      <c r="L67" s="271"/>
      <c r="M67" s="357"/>
      <c r="N67" s="350"/>
      <c r="R67" s="12"/>
      <c r="S67" s="12"/>
      <c r="T67" s="12"/>
    </row>
    <row r="68" spans="1:22" x14ac:dyDescent="0.35">
      <c r="A68" s="317"/>
      <c r="B68" s="308"/>
      <c r="C68" s="83" t="s">
        <v>391</v>
      </c>
      <c r="D68" s="24" t="s">
        <v>254</v>
      </c>
      <c r="E68" s="298"/>
      <c r="F68" s="298"/>
      <c r="G68" s="298"/>
      <c r="H68" s="298"/>
      <c r="I68" s="298"/>
      <c r="J68" s="298"/>
      <c r="K68" s="236"/>
      <c r="L68" s="271"/>
      <c r="M68" s="357"/>
      <c r="N68" s="350"/>
      <c r="R68" s="12"/>
      <c r="S68" s="12"/>
      <c r="T68" s="12"/>
    </row>
    <row r="69" spans="1:22" x14ac:dyDescent="0.35">
      <c r="A69" s="317"/>
      <c r="B69" s="308"/>
      <c r="C69" s="83" t="s">
        <v>454</v>
      </c>
      <c r="D69" s="24" t="s">
        <v>254</v>
      </c>
      <c r="E69" s="298"/>
      <c r="F69" s="298"/>
      <c r="G69" s="298"/>
      <c r="H69" s="298"/>
      <c r="I69" s="298"/>
      <c r="J69" s="298"/>
      <c r="K69" s="236"/>
      <c r="L69" s="271"/>
      <c r="M69" s="357"/>
      <c r="N69" s="350"/>
      <c r="R69" s="12"/>
      <c r="S69" s="12"/>
      <c r="T69" s="12"/>
    </row>
    <row r="70" spans="1:22" x14ac:dyDescent="0.35">
      <c r="A70" s="317"/>
      <c r="B70" s="308"/>
      <c r="C70" s="83" t="s">
        <v>393</v>
      </c>
      <c r="D70" s="24" t="s">
        <v>254</v>
      </c>
      <c r="E70" s="298"/>
      <c r="F70" s="298"/>
      <c r="G70" s="298"/>
      <c r="H70" s="298"/>
      <c r="I70" s="298"/>
      <c r="J70" s="298"/>
      <c r="K70" s="236"/>
      <c r="L70" s="271"/>
      <c r="M70" s="357"/>
      <c r="N70" s="350"/>
      <c r="R70" s="12"/>
      <c r="S70" s="12"/>
      <c r="T70" s="12"/>
    </row>
    <row r="71" spans="1:22" ht="15" thickBot="1" x14ac:dyDescent="0.4">
      <c r="A71" s="318"/>
      <c r="B71" s="309"/>
      <c r="C71" s="100" t="s">
        <v>394</v>
      </c>
      <c r="D71" s="24" t="s">
        <v>254</v>
      </c>
      <c r="E71" s="299"/>
      <c r="F71" s="299"/>
      <c r="G71" s="299"/>
      <c r="H71" s="299"/>
      <c r="I71" s="299"/>
      <c r="J71" s="299"/>
      <c r="K71" s="301"/>
      <c r="L71" s="345"/>
      <c r="M71" s="358"/>
      <c r="N71" s="359"/>
      <c r="R71" s="12"/>
      <c r="S71" s="12"/>
      <c r="T71" s="12"/>
    </row>
    <row r="72" spans="1:22" ht="58" customHeight="1" x14ac:dyDescent="0.35">
      <c r="A72" s="316" t="s">
        <v>395</v>
      </c>
      <c r="B72" s="307" t="s">
        <v>127</v>
      </c>
      <c r="C72" s="85" t="s">
        <v>396</v>
      </c>
      <c r="D72" s="86" t="s">
        <v>250</v>
      </c>
      <c r="E72" s="272" t="s">
        <v>418</v>
      </c>
      <c r="F72" s="272" t="s">
        <v>441</v>
      </c>
      <c r="G72" s="272" t="s">
        <v>424</v>
      </c>
      <c r="H72" s="272" t="s">
        <v>477</v>
      </c>
      <c r="I72" s="272" t="s">
        <v>422</v>
      </c>
      <c r="J72" s="272" t="s">
        <v>157</v>
      </c>
      <c r="K72" s="367" t="s">
        <v>1070</v>
      </c>
      <c r="L72" s="344"/>
      <c r="M72" s="356"/>
      <c r="N72" s="349"/>
      <c r="R72" s="12" t="str">
        <f>IF(OR(J72='Drop downs'!$G$7,J72='Drop downs'!$G$5), B72&amp;": "&amp;K72&amp;CHAR(10),"")</f>
        <v/>
      </c>
      <c r="S72" s="12" t="str">
        <f>IF(J72='Drop downs'!$G$2,B72&amp;": "&amp;K72&amp;""," ")</f>
        <v xml:space="preserve"> </v>
      </c>
      <c r="T72" s="12" t="str">
        <f>IF(HO12_ALT_2!E72='Drop downs'!$B$6,HO12_ALT_2!B72&amp;": "&amp;HO12_ALT_2!K72&amp;"","")</f>
        <v/>
      </c>
      <c r="U72" t="str">
        <f t="shared" si="0"/>
        <v/>
      </c>
      <c r="V72" t="str">
        <f>IF(N72&gt;0,B72&amp;":"&amp;N72&amp;"
","")</f>
        <v/>
      </c>
    </row>
    <row r="73" spans="1:22" x14ac:dyDescent="0.35">
      <c r="A73" s="317"/>
      <c r="B73" s="308"/>
      <c r="C73" s="83" t="s">
        <v>397</v>
      </c>
      <c r="D73" s="24" t="s">
        <v>254</v>
      </c>
      <c r="E73" s="298"/>
      <c r="F73" s="298"/>
      <c r="G73" s="298"/>
      <c r="H73" s="298"/>
      <c r="I73" s="298"/>
      <c r="J73" s="298"/>
      <c r="K73" s="368"/>
      <c r="L73" s="271"/>
      <c r="M73" s="357"/>
      <c r="N73" s="350"/>
      <c r="R73" s="12"/>
      <c r="S73" s="12"/>
      <c r="T73" s="12"/>
    </row>
    <row r="74" spans="1:22" x14ac:dyDescent="0.35">
      <c r="A74" s="317"/>
      <c r="B74" s="308"/>
      <c r="C74" s="83" t="s">
        <v>398</v>
      </c>
      <c r="D74" s="24" t="s">
        <v>254</v>
      </c>
      <c r="E74" s="298"/>
      <c r="F74" s="298"/>
      <c r="G74" s="298"/>
      <c r="H74" s="298"/>
      <c r="I74" s="298"/>
      <c r="J74" s="298"/>
      <c r="K74" s="368"/>
      <c r="L74" s="271"/>
      <c r="M74" s="357"/>
      <c r="N74" s="350"/>
      <c r="R74" s="12"/>
      <c r="S74" s="12"/>
      <c r="T74" s="12"/>
    </row>
    <row r="75" spans="1:22" x14ac:dyDescent="0.35">
      <c r="A75" s="317"/>
      <c r="B75" s="308"/>
      <c r="C75" s="83" t="s">
        <v>399</v>
      </c>
      <c r="D75" s="24" t="s">
        <v>254</v>
      </c>
      <c r="E75" s="298"/>
      <c r="F75" s="298"/>
      <c r="G75" s="298"/>
      <c r="H75" s="298"/>
      <c r="I75" s="298"/>
      <c r="J75" s="298"/>
      <c r="K75" s="368"/>
      <c r="L75" s="271"/>
      <c r="M75" s="357"/>
      <c r="N75" s="350"/>
      <c r="R75" s="12"/>
      <c r="S75" s="12"/>
      <c r="T75" s="12"/>
    </row>
    <row r="76" spans="1:22" ht="15" thickBot="1" x14ac:dyDescent="0.4">
      <c r="A76" s="318"/>
      <c r="B76" s="308"/>
      <c r="C76" s="89" t="s">
        <v>400</v>
      </c>
      <c r="D76" s="24" t="s">
        <v>254</v>
      </c>
      <c r="E76" s="299"/>
      <c r="F76" s="299"/>
      <c r="G76" s="299"/>
      <c r="H76" s="299"/>
      <c r="I76" s="299"/>
      <c r="J76" s="299"/>
      <c r="K76" s="369"/>
      <c r="L76" s="345"/>
      <c r="M76" s="358"/>
      <c r="N76" s="359"/>
      <c r="R76" s="12"/>
      <c r="S76" s="12"/>
      <c r="T76" s="12"/>
    </row>
    <row r="77" spans="1:22" ht="14.5" customHeight="1" x14ac:dyDescent="0.35">
      <c r="A77" s="323" t="s">
        <v>401</v>
      </c>
      <c r="B77" s="307" t="s">
        <v>128</v>
      </c>
      <c r="C77" s="85" t="s">
        <v>402</v>
      </c>
      <c r="D77" s="79" t="s">
        <v>254</v>
      </c>
      <c r="E77" s="272" t="s">
        <v>418</v>
      </c>
      <c r="F77" s="272" t="s">
        <v>441</v>
      </c>
      <c r="G77" s="272" t="s">
        <v>424</v>
      </c>
      <c r="H77" s="272" t="s">
        <v>477</v>
      </c>
      <c r="I77" s="272" t="s">
        <v>422</v>
      </c>
      <c r="J77" s="272" t="s">
        <v>157</v>
      </c>
      <c r="K77" s="367" t="s">
        <v>1071</v>
      </c>
      <c r="L77" s="344"/>
      <c r="M77" s="356"/>
      <c r="N77" s="349"/>
      <c r="R77" s="12" t="str">
        <f>IF(OR(J77='Drop downs'!$G$7,J77='Drop downs'!$G$5), B77&amp;": "&amp;K77&amp;CHAR(10),"")</f>
        <v/>
      </c>
      <c r="S77" s="12" t="str">
        <f>IF(J77='Drop downs'!$G$2,B77&amp;": "&amp;K77&amp;""," ")</f>
        <v xml:space="preserve"> </v>
      </c>
      <c r="T77" s="12" t="str">
        <f>IF(HO12_ALT_2!E77='Drop downs'!$B$6,HO12_ALT_2!B77&amp;": "&amp;HO12_ALT_2!K77&amp;"","")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368"/>
      <c r="L78" s="271"/>
      <c r="M78" s="357"/>
      <c r="N78" s="350"/>
      <c r="R78" s="12"/>
      <c r="S78" s="12"/>
      <c r="T78" s="12"/>
    </row>
    <row r="79" spans="1:22" x14ac:dyDescent="0.35">
      <c r="A79" s="305"/>
      <c r="B79" s="308"/>
      <c r="C79" s="83" t="s">
        <v>404</v>
      </c>
      <c r="D79" s="3" t="s">
        <v>254</v>
      </c>
      <c r="E79" s="298"/>
      <c r="F79" s="298"/>
      <c r="G79" s="298"/>
      <c r="H79" s="298"/>
      <c r="I79" s="298"/>
      <c r="J79" s="298"/>
      <c r="K79" s="368"/>
      <c r="L79" s="271"/>
      <c r="M79" s="357"/>
      <c r="N79" s="350"/>
      <c r="R79" s="12"/>
      <c r="S79" s="12"/>
      <c r="T79" s="12"/>
    </row>
    <row r="80" spans="1:22" x14ac:dyDescent="0.35">
      <c r="A80" s="305"/>
      <c r="B80" s="308"/>
      <c r="C80" s="84" t="s">
        <v>405</v>
      </c>
      <c r="D80" s="3" t="s">
        <v>254</v>
      </c>
      <c r="E80" s="298"/>
      <c r="F80" s="298"/>
      <c r="G80" s="298"/>
      <c r="H80" s="298"/>
      <c r="I80" s="298"/>
      <c r="J80" s="298"/>
      <c r="K80" s="368"/>
      <c r="L80" s="271"/>
      <c r="M80" s="357"/>
      <c r="N80" s="350"/>
      <c r="R80" s="12"/>
      <c r="S80" s="12"/>
      <c r="T80" s="12"/>
    </row>
    <row r="81" spans="1:22" ht="29" x14ac:dyDescent="0.35">
      <c r="A81" s="305"/>
      <c r="B81" s="308"/>
      <c r="C81" s="84" t="s">
        <v>406</v>
      </c>
      <c r="D81" s="3" t="s">
        <v>254</v>
      </c>
      <c r="E81" s="298"/>
      <c r="F81" s="298"/>
      <c r="G81" s="298"/>
      <c r="H81" s="298"/>
      <c r="I81" s="298"/>
      <c r="J81" s="298"/>
      <c r="K81" s="368"/>
      <c r="L81" s="271"/>
      <c r="M81" s="357"/>
      <c r="N81" s="350"/>
      <c r="R81" s="12"/>
      <c r="S81" s="12"/>
      <c r="T81" s="12"/>
    </row>
    <row r="82" spans="1:22" ht="29" x14ac:dyDescent="0.35">
      <c r="A82" s="305"/>
      <c r="B82" s="308"/>
      <c r="C82" s="84" t="s">
        <v>407</v>
      </c>
      <c r="D82" s="3" t="s">
        <v>254</v>
      </c>
      <c r="E82" s="298"/>
      <c r="F82" s="298"/>
      <c r="G82" s="298"/>
      <c r="H82" s="298"/>
      <c r="I82" s="298"/>
      <c r="J82" s="298"/>
      <c r="K82" s="368"/>
      <c r="L82" s="271"/>
      <c r="M82" s="357"/>
      <c r="N82" s="350"/>
      <c r="R82" s="12"/>
      <c r="S82" s="12"/>
      <c r="T82" s="12"/>
    </row>
    <row r="83" spans="1:22" ht="15" thickBot="1" x14ac:dyDescent="0.4">
      <c r="A83" s="306"/>
      <c r="B83" s="309"/>
      <c r="C83" s="90" t="s">
        <v>408</v>
      </c>
      <c r="D83" s="3" t="s">
        <v>250</v>
      </c>
      <c r="E83" s="299"/>
      <c r="F83" s="299"/>
      <c r="G83" s="299"/>
      <c r="H83" s="299"/>
      <c r="I83" s="299"/>
      <c r="J83" s="299"/>
      <c r="K83" s="369"/>
      <c r="L83" s="345"/>
      <c r="M83" s="361"/>
      <c r="N83" s="351"/>
      <c r="R83" s="12"/>
      <c r="S83" s="12"/>
      <c r="T83" s="12"/>
    </row>
    <row r="84" spans="1:22" ht="58" customHeight="1" x14ac:dyDescent="0.35">
      <c r="A84" s="323" t="s">
        <v>409</v>
      </c>
      <c r="B84" s="307" t="s">
        <v>129</v>
      </c>
      <c r="C84" s="99" t="s">
        <v>410</v>
      </c>
      <c r="D84" s="79" t="s">
        <v>250</v>
      </c>
      <c r="E84" s="272" t="s">
        <v>418</v>
      </c>
      <c r="F84" s="272" t="s">
        <v>441</v>
      </c>
      <c r="G84" s="272" t="s">
        <v>424</v>
      </c>
      <c r="H84" s="272" t="s">
        <v>477</v>
      </c>
      <c r="I84" s="272" t="s">
        <v>422</v>
      </c>
      <c r="J84" s="272" t="s">
        <v>157</v>
      </c>
      <c r="K84" s="367" t="s">
        <v>1072</v>
      </c>
      <c r="L84" s="344"/>
      <c r="M84" s="314"/>
      <c r="N84" s="330"/>
      <c r="R84" s="12" t="str">
        <f>IF(OR(J84='Drop downs'!$G$7,J84='Drop downs'!$G$5), B84&amp;": "&amp;K84&amp;CHAR(10),"")</f>
        <v/>
      </c>
      <c r="S84" s="12" t="str">
        <f>IF(J84='Drop downs'!$G$2,B84&amp;": "&amp;K84&amp;""," ")</f>
        <v xml:space="preserve"> </v>
      </c>
      <c r="T84" s="12" t="str">
        <f>IF(HO12_ALT_2!E84='Drop downs'!$B$6,HO12_ALT_2!B84&amp;": "&amp;HO12_ALT_2!K84&amp;"","")</f>
        <v/>
      </c>
      <c r="U84" t="str">
        <f t="shared" si="1"/>
        <v/>
      </c>
      <c r="V84" t="str">
        <f>IF(N84&gt;0,B84&amp;":"&amp;N84&amp;"
","")</f>
        <v/>
      </c>
    </row>
    <row r="85" spans="1:22" x14ac:dyDescent="0.35">
      <c r="A85" s="305"/>
      <c r="B85" s="308"/>
      <c r="C85" s="84" t="s">
        <v>411</v>
      </c>
      <c r="D85" s="3" t="s">
        <v>254</v>
      </c>
      <c r="E85" s="298"/>
      <c r="F85" s="298"/>
      <c r="G85" s="298"/>
      <c r="H85" s="298"/>
      <c r="I85" s="298"/>
      <c r="J85" s="298"/>
      <c r="K85" s="368"/>
      <c r="L85" s="271"/>
      <c r="M85" s="233"/>
      <c r="N85" s="331"/>
      <c r="R85" s="12"/>
      <c r="S85" s="12"/>
      <c r="T85" s="12"/>
    </row>
    <row r="86" spans="1:22" x14ac:dyDescent="0.35">
      <c r="A86" s="305"/>
      <c r="B86" s="308"/>
      <c r="C86" s="84" t="s">
        <v>412</v>
      </c>
      <c r="D86" s="3" t="s">
        <v>254</v>
      </c>
      <c r="E86" s="298"/>
      <c r="F86" s="298"/>
      <c r="G86" s="298"/>
      <c r="H86" s="298"/>
      <c r="I86" s="298"/>
      <c r="J86" s="298"/>
      <c r="K86" s="368"/>
      <c r="L86" s="271"/>
      <c r="M86" s="233"/>
      <c r="N86" s="331"/>
      <c r="R86" s="12"/>
      <c r="S86" s="12"/>
      <c r="T86" s="12"/>
    </row>
    <row r="87" spans="1:22" ht="15" thickBot="1" x14ac:dyDescent="0.4">
      <c r="A87" s="306"/>
      <c r="B87" s="309"/>
      <c r="C87" s="87" t="s">
        <v>413</v>
      </c>
      <c r="D87" s="3" t="s">
        <v>254</v>
      </c>
      <c r="E87" s="299"/>
      <c r="F87" s="299"/>
      <c r="G87" s="299"/>
      <c r="H87" s="299"/>
      <c r="I87" s="299"/>
      <c r="J87" s="299"/>
      <c r="K87" s="369"/>
      <c r="L87" s="345"/>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xml:space="preserve">IIA3: The alternative does not support the achievement of objective IIA3. The alternative policy does not aim to provide three additional pitches at the existing Gypsy and Traveller site at Watling Farm (0.5ha), due to no identified need based on the Gypsy and Traveller definition included within the PPTS (2015). This definition excludes travellers who are forced to permanently live in brick/mortar accommodation due to legitimate health, age reasons. As a result, the future housing needs of gypsies and travellers such as these are not being provided for within this alternative, creating equality and inclusivity issues. Therefore, a potential significant negative effect is recorded.  
IIA4: The alternative does not support the achievement of objective IIA4. The alternative policy does not aim to provide three additional pitches at the existing Gypsy and Traveller site at Watling Farm (0.5ha), due to no identified need based on the Gypsy and Traveller definition included within the PPTS (2015). This definition excludes travellers who are forced to permanently live in brick/mortar accommodation due to legitimate health, age reasons. As a result, the future housing needs of gypsies and travellers such as these are not being provided for within this alternative, creating health and wellbeing issues. Therefore, a potential significant negative effect is recorded.  
IIA5: Proposals for new Gypsy and Traveller sites and pitches should contribute to meeting identified local housing needs. However, the alternative policy does not envisage that additional sites will be required during the plan period, due to no identified need based on the Gypsy and Traveller definition included within the PPTS (2015). Additionally, this definition excludes travellers who are forced to permanently live in brick/mortar accommodation due to legitimate health and age reasons. As a result, the future housing needs of gypsies and travellers such as these are not being provided for within this alternative. Therefore, a potential significant negative effect is recorded.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xml:space="preserve">IIA3:Mitigation: add provision for the development of Gypsy and Traveller pitches at the existing Watling Farm site, in order to provide for the needs of the Gypsy and Traveller community.
IIA4:Mitigation: add provision for the development of Gypsy and Traveller pitches at the existing Watling Farm site, in order to provide for the needs of the whole Gypsy and Traveller community.
IIA5:Mitigation: add provision for the development of Gypsy and Traveller pitches at the existing Watling Farm site.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dvCy9G6PtxScxC1EKkXJLWaVxq3cSW2Ko4W67N6jtLF0JPKEsRc2KXE35xvbmf3bd0fHvyUF/qEaVeHOWlDvpA==" saltValue="8HN4xBySjP/6fSigH9rL3g==" spinCount="100000" sheet="1" objects="1" scenarios="1"/>
  <autoFilter ref="A7:M87" xr:uid="{D2C47CAF-421C-4D58-AA7A-22430CCF83D7}"/>
  <mergeCells count="18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E77:E83"/>
    <mergeCell ref="F77:F83"/>
    <mergeCell ref="G77:G83"/>
    <mergeCell ref="A72:A76"/>
    <mergeCell ref="B72:B76"/>
    <mergeCell ref="E72:E76"/>
    <mergeCell ref="F72:F76"/>
    <mergeCell ref="G72:G76"/>
    <mergeCell ref="H72:H76"/>
    <mergeCell ref="A77:A83"/>
    <mergeCell ref="N18:N19"/>
    <mergeCell ref="N20:N27"/>
    <mergeCell ref="N28:N35"/>
    <mergeCell ref="N36:N41"/>
    <mergeCell ref="N42:N46"/>
    <mergeCell ref="N47:N48"/>
    <mergeCell ref="N49:N53"/>
    <mergeCell ref="N54:N56"/>
    <mergeCell ref="N57:N64"/>
    <mergeCell ref="H77:H83"/>
    <mergeCell ref="I77:I83"/>
    <mergeCell ref="J77:J83"/>
    <mergeCell ref="K77:K83"/>
    <mergeCell ref="L77:L83"/>
    <mergeCell ref="M77:M83"/>
    <mergeCell ref="I72:I76"/>
    <mergeCell ref="J72:J76"/>
    <mergeCell ref="K72:K76"/>
    <mergeCell ref="L72:L76"/>
    <mergeCell ref="M72:M76"/>
    <mergeCell ref="H65:H71"/>
    <mergeCell ref="I65:I71"/>
    <mergeCell ref="J65:J71"/>
    <mergeCell ref="I84:I87"/>
    <mergeCell ref="J84:J87"/>
    <mergeCell ref="K84:K87"/>
    <mergeCell ref="L84:L87"/>
    <mergeCell ref="M84:M87"/>
    <mergeCell ref="A84:A87"/>
    <mergeCell ref="B84:B87"/>
    <mergeCell ref="E84:E87"/>
    <mergeCell ref="F84:F87"/>
    <mergeCell ref="G84:G87"/>
    <mergeCell ref="H84:H87"/>
    <mergeCell ref="K65:K71"/>
    <mergeCell ref="L65:L71"/>
    <mergeCell ref="M65:M71"/>
    <mergeCell ref="I57:I64"/>
    <mergeCell ref="J57:J64"/>
    <mergeCell ref="K57:K64"/>
    <mergeCell ref="L57:L64"/>
    <mergeCell ref="M57:M64"/>
    <mergeCell ref="H57:H64"/>
    <mergeCell ref="A65:A71"/>
    <mergeCell ref="B65:B71"/>
    <mergeCell ref="E65:E71"/>
    <mergeCell ref="F65:F71"/>
    <mergeCell ref="G65:G71"/>
    <mergeCell ref="A57:A64"/>
    <mergeCell ref="B57:B64"/>
    <mergeCell ref="E57:E64"/>
    <mergeCell ref="F57:F64"/>
    <mergeCell ref="G57:G64"/>
    <mergeCell ref="H54:H56"/>
    <mergeCell ref="I54:I56"/>
    <mergeCell ref="J54:J56"/>
    <mergeCell ref="K54:K56"/>
    <mergeCell ref="L54:L56"/>
    <mergeCell ref="M54:M56"/>
    <mergeCell ref="I49:I53"/>
    <mergeCell ref="J49:J53"/>
    <mergeCell ref="K49:K53"/>
    <mergeCell ref="L49:L53"/>
    <mergeCell ref="M49:M53"/>
    <mergeCell ref="H49:H53"/>
    <mergeCell ref="A54:A56"/>
    <mergeCell ref="B54:B56"/>
    <mergeCell ref="E54:E56"/>
    <mergeCell ref="F54:F56"/>
    <mergeCell ref="G54:G56"/>
    <mergeCell ref="A49:A53"/>
    <mergeCell ref="B49:B53"/>
    <mergeCell ref="E49:E53"/>
    <mergeCell ref="F49:F53"/>
    <mergeCell ref="G49:G53"/>
    <mergeCell ref="H47:H48"/>
    <mergeCell ref="I47:I48"/>
    <mergeCell ref="J47:J48"/>
    <mergeCell ref="K47:K48"/>
    <mergeCell ref="L47:L48"/>
    <mergeCell ref="M47:M48"/>
    <mergeCell ref="I42:I46"/>
    <mergeCell ref="J42:J46"/>
    <mergeCell ref="K42:K46"/>
    <mergeCell ref="L42:L46"/>
    <mergeCell ref="M42:M46"/>
    <mergeCell ref="H42:H46"/>
    <mergeCell ref="A47:A48"/>
    <mergeCell ref="B47:B48"/>
    <mergeCell ref="E47:E48"/>
    <mergeCell ref="F47:F48"/>
    <mergeCell ref="G47:G48"/>
    <mergeCell ref="A42:A46"/>
    <mergeCell ref="B42:B46"/>
    <mergeCell ref="E42:E46"/>
    <mergeCell ref="F42:F46"/>
    <mergeCell ref="G42:G46"/>
    <mergeCell ref="H36:H41"/>
    <mergeCell ref="I36:I41"/>
    <mergeCell ref="J36:J41"/>
    <mergeCell ref="K36:K41"/>
    <mergeCell ref="L36:L41"/>
    <mergeCell ref="M36:M41"/>
    <mergeCell ref="I28:I35"/>
    <mergeCell ref="J28:J35"/>
    <mergeCell ref="K28:K35"/>
    <mergeCell ref="L28:L35"/>
    <mergeCell ref="M28:M35"/>
    <mergeCell ref="H28:H35"/>
    <mergeCell ref="A36:A41"/>
    <mergeCell ref="B36:B41"/>
    <mergeCell ref="E36:E41"/>
    <mergeCell ref="F36:F41"/>
    <mergeCell ref="G36:G41"/>
    <mergeCell ref="A28:A35"/>
    <mergeCell ref="B28:B35"/>
    <mergeCell ref="E28:E35"/>
    <mergeCell ref="F28:F35"/>
    <mergeCell ref="G28:G35"/>
    <mergeCell ref="H20:H27"/>
    <mergeCell ref="I20:I27"/>
    <mergeCell ref="J20:J27"/>
    <mergeCell ref="K20:K27"/>
    <mergeCell ref="L20:L27"/>
    <mergeCell ref="M20:M27"/>
    <mergeCell ref="I18:I19"/>
    <mergeCell ref="J18:J19"/>
    <mergeCell ref="K18:K19"/>
    <mergeCell ref="L18:L19"/>
    <mergeCell ref="M18:M19"/>
    <mergeCell ref="H18:H19"/>
    <mergeCell ref="A20:A27"/>
    <mergeCell ref="B20:B27"/>
    <mergeCell ref="E20:E27"/>
    <mergeCell ref="F20:F27"/>
    <mergeCell ref="G20:G27"/>
    <mergeCell ref="A18:A19"/>
    <mergeCell ref="B18:B19"/>
    <mergeCell ref="E18:E19"/>
    <mergeCell ref="F18:F19"/>
    <mergeCell ref="G18:G19"/>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E6:N6"/>
    <mergeCell ref="N8:N17"/>
    <mergeCell ref="C3:F3"/>
  </mergeCells>
  <conditionalFormatting sqref="C8:D87">
    <cfRule type="expression" dxfId="1829" priority="1">
      <formula>$D8="No"</formula>
    </cfRule>
  </conditionalFormatting>
  <conditionalFormatting sqref="J8">
    <cfRule type="cellIs" dxfId="1828" priority="42" operator="equal">
      <formula>"Minor Positive"</formula>
    </cfRule>
    <cfRule type="cellIs" dxfId="1827" priority="41" operator="equal">
      <formula>"Neutral"</formula>
    </cfRule>
    <cfRule type="cellIs" dxfId="1826" priority="40" operator="equal">
      <formula>"Uncertain"</formula>
    </cfRule>
    <cfRule type="cellIs" dxfId="1825" priority="39" operator="equal">
      <formula>"Minor Negative"</formula>
    </cfRule>
    <cfRule type="cellIs" dxfId="1824" priority="38" operator="equal">
      <formula>"Significant Negative"</formula>
    </cfRule>
    <cfRule type="cellIs" dxfId="1823" priority="43" operator="equal">
      <formula>"Significant Positive"</formula>
    </cfRule>
  </conditionalFormatting>
  <conditionalFormatting sqref="J18">
    <cfRule type="cellIs" dxfId="1822" priority="37" operator="equal">
      <formula>"Significant Positive"</formula>
    </cfRule>
    <cfRule type="cellIs" dxfId="1821" priority="32" operator="equal">
      <formula>"Significant Negative"</formula>
    </cfRule>
    <cfRule type="cellIs" dxfId="1820" priority="33" operator="equal">
      <formula>"Minor Negative"</formula>
    </cfRule>
    <cfRule type="cellIs" dxfId="1819" priority="34" operator="equal">
      <formula>"Uncertain"</formula>
    </cfRule>
    <cfRule type="cellIs" dxfId="1818" priority="35" operator="equal">
      <formula>"Neutral"</formula>
    </cfRule>
    <cfRule type="cellIs" dxfId="1817" priority="36" operator="equal">
      <formula>"Minor Positive"</formula>
    </cfRule>
  </conditionalFormatting>
  <conditionalFormatting sqref="J20">
    <cfRule type="cellIs" dxfId="1816" priority="2" operator="equal">
      <formula>"Significant Negative"</formula>
    </cfRule>
    <cfRule type="cellIs" dxfId="1815" priority="3" operator="equal">
      <formula>"Minor Negative"</formula>
    </cfRule>
    <cfRule type="cellIs" dxfId="1814" priority="4" operator="equal">
      <formula>"Uncertain"</formula>
    </cfRule>
    <cfRule type="cellIs" dxfId="1813" priority="5" operator="equal">
      <formula>"Neutral"</formula>
    </cfRule>
    <cfRule type="cellIs" dxfId="1812" priority="6" operator="equal">
      <formula>"Minor Positive"</formula>
    </cfRule>
    <cfRule type="cellIs" dxfId="1811" priority="7" operator="equal">
      <formula>"Significant Positive"</formula>
    </cfRule>
  </conditionalFormatting>
  <conditionalFormatting sqref="J28">
    <cfRule type="cellIs" dxfId="1810" priority="46" operator="equal">
      <formula>"Uncertain"</formula>
    </cfRule>
    <cfRule type="cellIs" dxfId="1809" priority="49" operator="equal">
      <formula>"Significant Positive"</formula>
    </cfRule>
    <cfRule type="cellIs" dxfId="1808" priority="48" operator="equal">
      <formula>"Minor Positive"</formula>
    </cfRule>
    <cfRule type="cellIs" dxfId="1807" priority="47" operator="equal">
      <formula>"Neutral"</formula>
    </cfRule>
    <cfRule type="cellIs" dxfId="1806" priority="45" operator="equal">
      <formula>"Minor Negative"</formula>
    </cfRule>
    <cfRule type="cellIs" dxfId="1805" priority="44" operator="equal">
      <formula>"Significant Negative"</formula>
    </cfRule>
  </conditionalFormatting>
  <conditionalFormatting sqref="J36">
    <cfRule type="cellIs" dxfId="1804" priority="8" operator="equal">
      <formula>"Significant Negative"</formula>
    </cfRule>
    <cfRule type="cellIs" dxfId="1803" priority="9" operator="equal">
      <formula>"Minor Negative"</formula>
    </cfRule>
    <cfRule type="cellIs" dxfId="1802" priority="11" operator="equal">
      <formula>"Neutral"</formula>
    </cfRule>
    <cfRule type="cellIs" dxfId="1801" priority="12" operator="equal">
      <formula>"Minor Positive"</formula>
    </cfRule>
    <cfRule type="cellIs" dxfId="1800" priority="13" operator="equal">
      <formula>"Significant Positive"</formula>
    </cfRule>
    <cfRule type="cellIs" dxfId="1799" priority="10" operator="equal">
      <formula>"Uncertain"</formula>
    </cfRule>
  </conditionalFormatting>
  <conditionalFormatting sqref="J42">
    <cfRule type="cellIs" dxfId="1798" priority="55" operator="equal">
      <formula>"Significant Positive"</formula>
    </cfRule>
    <cfRule type="cellIs" dxfId="1797" priority="54" operator="equal">
      <formula>"Minor Positive"</formula>
    </cfRule>
    <cfRule type="cellIs" dxfId="1796" priority="53" operator="equal">
      <formula>"Neutral"</formula>
    </cfRule>
    <cfRule type="cellIs" dxfId="1795" priority="50" operator="equal">
      <formula>"Significant Negative"</formula>
    </cfRule>
    <cfRule type="cellIs" dxfId="1794" priority="51" operator="equal">
      <formula>"Minor Negative"</formula>
    </cfRule>
    <cfRule type="cellIs" dxfId="1793" priority="52" operator="equal">
      <formula>"Uncertain"</formula>
    </cfRule>
  </conditionalFormatting>
  <conditionalFormatting sqref="J47">
    <cfRule type="cellIs" dxfId="1792" priority="21" operator="equal">
      <formula>"Minor Negative"</formula>
    </cfRule>
    <cfRule type="cellIs" dxfId="1791" priority="25" operator="equal">
      <formula>"Significant Positive"</formula>
    </cfRule>
    <cfRule type="cellIs" dxfId="1790" priority="24" operator="equal">
      <formula>"Minor Positive"</formula>
    </cfRule>
    <cfRule type="cellIs" dxfId="1789" priority="23" operator="equal">
      <formula>"Neutral"</formula>
    </cfRule>
    <cfRule type="cellIs" dxfId="1788" priority="22" operator="equal">
      <formula>"Uncertain"</formula>
    </cfRule>
    <cfRule type="cellIs" dxfId="1787" priority="20" operator="equal">
      <formula>"Significant Negative"</formula>
    </cfRule>
  </conditionalFormatting>
  <conditionalFormatting sqref="J49">
    <cfRule type="cellIs" dxfId="1786" priority="26" operator="equal">
      <formula>"Significant Negative"</formula>
    </cfRule>
    <cfRule type="cellIs" dxfId="1785" priority="31" operator="equal">
      <formula>"Significant Positive"</formula>
    </cfRule>
    <cfRule type="cellIs" dxfId="1784" priority="30" operator="equal">
      <formula>"Minor Positive"</formula>
    </cfRule>
    <cfRule type="cellIs" dxfId="1783" priority="29" operator="equal">
      <formula>"Neutral"</formula>
    </cfRule>
    <cfRule type="cellIs" dxfId="1782" priority="27" operator="equal">
      <formula>"Minor Negative"</formula>
    </cfRule>
    <cfRule type="cellIs" dxfId="1781" priority="28" operator="equal">
      <formula>"Uncertain"</formula>
    </cfRule>
  </conditionalFormatting>
  <conditionalFormatting sqref="J54">
    <cfRule type="cellIs" dxfId="1780" priority="64" operator="equal">
      <formula>"Uncertain"</formula>
    </cfRule>
    <cfRule type="cellIs" dxfId="1779" priority="63" operator="equal">
      <formula>"Minor Negative"</formula>
    </cfRule>
    <cfRule type="cellIs" dxfId="1778" priority="62" operator="equal">
      <formula>"Significant Negative"</formula>
    </cfRule>
    <cfRule type="cellIs" dxfId="1777" priority="65" operator="equal">
      <formula>"Neutral"</formula>
    </cfRule>
    <cfRule type="cellIs" dxfId="1776" priority="66" operator="equal">
      <formula>"Minor Positive"</formula>
    </cfRule>
    <cfRule type="cellIs" dxfId="1775" priority="67" operator="equal">
      <formula>"Significant Positive"</formula>
    </cfRule>
  </conditionalFormatting>
  <conditionalFormatting sqref="J57">
    <cfRule type="cellIs" dxfId="1774" priority="68" operator="equal">
      <formula>"Significant Negative"</formula>
    </cfRule>
    <cfRule type="cellIs" dxfId="1773" priority="69" operator="equal">
      <formula>"Minor Negative"</formula>
    </cfRule>
    <cfRule type="cellIs" dxfId="1772" priority="70" operator="equal">
      <formula>"Uncertain"</formula>
    </cfRule>
    <cfRule type="cellIs" dxfId="1771" priority="71" operator="equal">
      <formula>"Neutral"</formula>
    </cfRule>
    <cfRule type="cellIs" dxfId="1770" priority="72" operator="equal">
      <formula>"Minor Positive"</formula>
    </cfRule>
    <cfRule type="cellIs" dxfId="1769" priority="73" operator="equal">
      <formula>"Significant Positive"</formula>
    </cfRule>
  </conditionalFormatting>
  <conditionalFormatting sqref="J65">
    <cfRule type="cellIs" dxfId="1768" priority="17" operator="equal">
      <formula>"Neutral"</formula>
    </cfRule>
    <cfRule type="cellIs" dxfId="1767" priority="16" operator="equal">
      <formula>"Uncertain"</formula>
    </cfRule>
    <cfRule type="cellIs" dxfId="1766" priority="15" operator="equal">
      <formula>"Minor Negative"</formula>
    </cfRule>
    <cfRule type="cellIs" dxfId="1765" priority="19" operator="equal">
      <formula>"Significant Positive"</formula>
    </cfRule>
    <cfRule type="cellIs" dxfId="1764" priority="18" operator="equal">
      <formula>"Minor Positive"</formula>
    </cfRule>
    <cfRule type="cellIs" dxfId="1763" priority="14" operator="equal">
      <formula>"Significant Negative"</formula>
    </cfRule>
  </conditionalFormatting>
  <conditionalFormatting sqref="J72 J77 J84">
    <cfRule type="cellIs" dxfId="1762" priority="56" operator="equal">
      <formula>"Significant Negative"</formula>
    </cfRule>
    <cfRule type="cellIs" dxfId="1761" priority="57" operator="equal">
      <formula>"Minor Negative"</formula>
    </cfRule>
    <cfRule type="cellIs" dxfId="1760" priority="58" operator="equal">
      <formula>"Uncertain"</formula>
    </cfRule>
    <cfRule type="cellIs" dxfId="1759" priority="59" operator="equal">
      <formula>"Neutral"</formula>
    </cfRule>
    <cfRule type="cellIs" dxfId="1758" priority="60" operator="equal">
      <formula>"Minor Positive"</formula>
    </cfRule>
    <cfRule type="cellIs" dxfId="1757" priority="61"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5475474A-B238-4AC8-A6B5-4CB9607EF95D}">
          <x14:formula1>
            <xm:f>'Drop downs'!$G$2:$G$7</xm:f>
          </x14:formula1>
          <xm:sqref>J18 J8 J36 J28 J65 J84 J49 J72 J54 J57 J77 J42 J47 J20</xm:sqref>
        </x14:dataValidation>
        <x14:dataValidation type="list" allowBlank="1" showInputMessage="1" showErrorMessage="1" xr:uid="{EF278C6E-8630-4084-82BC-A51D9EABCB9B}">
          <x14:formula1>
            <xm:f>'Drop downs'!$F$2:$F$6</xm:f>
          </x14:formula1>
          <xm:sqref>I18 I8 I36 I28 I65 I84 I49 I72 I54 I57 I77 I42 I47 I20</xm:sqref>
        </x14:dataValidation>
        <x14:dataValidation type="list" allowBlank="1" showInputMessage="1" showErrorMessage="1" xr:uid="{4AD7E4ED-9BBF-48F1-97C6-2A214FBD9FB8}">
          <x14:formula1>
            <xm:f>'Drop downs'!$E$2:$E$6</xm:f>
          </x14:formula1>
          <xm:sqref>H18 H8 H36 H28 H65 H84 H49 H72 H54 H57 H77 H42 H47 H20</xm:sqref>
        </x14:dataValidation>
        <x14:dataValidation type="list" allowBlank="1" showInputMessage="1" showErrorMessage="1" xr:uid="{323A05AE-A0C1-4111-8FAC-D330F60E4D45}">
          <x14:formula1>
            <xm:f>'Drop downs'!$D$2:$D$7</xm:f>
          </x14:formula1>
          <xm:sqref>G18 G8 G36 G28 G65 G84 G49 G72 G54 G57 G77 G42 G47 G20</xm:sqref>
        </x14:dataValidation>
        <x14:dataValidation type="list" allowBlank="1" showInputMessage="1" showErrorMessage="1" xr:uid="{6A1409F6-0BDF-486E-BB34-CCA6962D4E5A}">
          <x14:formula1>
            <xm:f>'Drop downs'!$C$2:$C$5</xm:f>
          </x14:formula1>
          <xm:sqref>F18 F8 F36 F28 F65 F84 F49 F72 F54 F57 F77 F42 F47 F20</xm:sqref>
        </x14:dataValidation>
        <x14:dataValidation type="list" allowBlank="1" showInputMessage="1" showErrorMessage="1" xr:uid="{3C0D4890-325A-4F71-B606-312F7A74C3B3}">
          <x14:formula1>
            <xm:f>'Drop downs'!$B$2:$B$4</xm:f>
          </x14:formula1>
          <xm:sqref>E18 E8 E36 E28 E65 E84 E49 E72 E54 E57 E77 E42 E47 E20</xm:sqref>
        </x14:dataValidation>
        <x14:dataValidation type="list" allowBlank="1" showInputMessage="1" showErrorMessage="1" xr:uid="{46ACC16E-37EA-43CB-B2A3-C26C013FE121}">
          <x14:formula1>
            <xm:f>'Drop downs'!$J$2:$J$3</xm:f>
          </x14:formula1>
          <xm:sqref>L8 L18 L20 L28 L36 L42 L84 L54 L57 L65 L72 L77 L47 L49</xm:sqref>
        </x14:dataValidation>
        <x14:dataValidation type="list" allowBlank="1" showInputMessage="1" showErrorMessage="1" xr:uid="{DF3DA543-CAB1-4059-9421-4DDEB8D97A79}">
          <x14:formula1>
            <xm:f>'Drop downs'!$A$2:$A$3</xm:f>
          </x14:formula1>
          <xm:sqref>D8:D87</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00D43-D9E8-400D-82C0-873304B13887}">
  <sheetPr codeName="Sheet67">
    <tabColor theme="4" tint="0.79998168889431442"/>
  </sheetPr>
  <dimension ref="A1:V98"/>
  <sheetViews>
    <sheetView topLeftCell="C29" zoomScale="60" zoomScaleNormal="60" workbookViewId="0">
      <selection activeCell="D33" sqref="D33"/>
    </sheetView>
  </sheetViews>
  <sheetFormatPr defaultColWidth="8.54296875" defaultRowHeight="14.5" x14ac:dyDescent="0.35"/>
  <cols>
    <col min="1" max="1" width="46.453125" bestFit="1" customWidth="1"/>
    <col min="2" max="2" width="11.179687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315</v>
      </c>
      <c r="D1" s="263"/>
      <c r="E1" s="263"/>
      <c r="F1" s="264"/>
      <c r="G1" s="16"/>
      <c r="I1" s="7"/>
      <c r="J1" s="7"/>
      <c r="K1" s="7"/>
    </row>
    <row r="2" spans="1:22" x14ac:dyDescent="0.35">
      <c r="A2" s="74" t="s">
        <v>29</v>
      </c>
      <c r="B2" s="9"/>
      <c r="C2" s="263" t="s">
        <v>316</v>
      </c>
      <c r="D2" s="263"/>
      <c r="E2" s="263"/>
      <c r="F2" s="264"/>
      <c r="I2" s="8"/>
      <c r="J2" s="8"/>
      <c r="K2" s="8"/>
    </row>
    <row r="3" spans="1:22" ht="32.15" customHeight="1" x14ac:dyDescent="0.35">
      <c r="A3" s="75" t="s">
        <v>30</v>
      </c>
      <c r="B3" s="4"/>
      <c r="C3" s="263" t="s">
        <v>1073</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250</v>
      </c>
      <c r="E8" s="325" t="s">
        <v>418</v>
      </c>
      <c r="F8" s="325" t="s">
        <v>419</v>
      </c>
      <c r="G8" s="325" t="s">
        <v>420</v>
      </c>
      <c r="H8" s="325" t="s">
        <v>628</v>
      </c>
      <c r="I8" s="325" t="s">
        <v>422</v>
      </c>
      <c r="J8" s="310" t="s">
        <v>154</v>
      </c>
      <c r="K8" s="319" t="s">
        <v>1074</v>
      </c>
      <c r="L8" s="310"/>
      <c r="M8" s="314"/>
      <c r="N8" s="330"/>
      <c r="R8" s="12" t="str">
        <f>IF(OR(J8='Drop downs'!$G$7,J8='Drop downs'!$G$5), B8&amp;": "&amp;K8&amp;CHAR(10),"")</f>
        <v/>
      </c>
      <c r="S8" s="12" t="str">
        <f>IF(J8='Drop downs'!$G$2,B8&amp;": "&amp;K8&amp;""," ")</f>
        <v xml:space="preserve">IIA1: The policy focuses on the provision of sufficient employment floorspace, in order to produce a strong and adaptable economy, whilst positively contributing to the wider London economy. Proposals for development that contribute to the vitality and viability of the local economy will be supported. This includes developments that are appropriately located and support the hierarchy of town centres and provide a range of uses; flexible floorspace / premises should be provided to allow for multiple uses that can contribute to both daytime and night-time economies. This would support economic growth in town centres by will continuing or increasing the level of footfall. Developments that support the intensification and modernisation of industrial floorspace and premises will be prioritised. Use Class B2, B8 and related Sui Generis Industrial Uses should be prioritised into Strategic Industrial Land &amp; Locally Significant Industrial Sites whereas Use Class E(g) (ii) &amp; (iii) activities should be located in appropriate locations outside of SIL and LSIS premises. Existing industrial spaces should be protected. Therefore, a potential significant positive effect is recorded. </v>
      </c>
      <c r="T8" s="12" t="str">
        <f>IF(Strategic_Policy_04!E8='Drop downs'!$B$6,Strategic_Policy_04!B8&amp;": "&amp;Strategic_Policy_04!K8&amp;"","")</f>
        <v/>
      </c>
      <c r="U8" t="str">
        <f>IF(M8&gt;0,B8&amp;":"&amp;M8&amp;"
","")</f>
        <v/>
      </c>
      <c r="V8" t="str">
        <f>IF(N8&gt;0,B8&amp;":"&amp;N8&amp;"
","")</f>
        <v/>
      </c>
    </row>
    <row r="9" spans="1:22" x14ac:dyDescent="0.35">
      <c r="A9" s="317"/>
      <c r="B9" s="328"/>
      <c r="C9" s="24" t="s">
        <v>322</v>
      </c>
      <c r="D9" s="24" t="s">
        <v>250</v>
      </c>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t="s">
        <v>250</v>
      </c>
      <c r="E11" s="326"/>
      <c r="F11" s="326"/>
      <c r="G11" s="326"/>
      <c r="H11" s="326"/>
      <c r="I11" s="326"/>
      <c r="J11" s="298"/>
      <c r="K11" s="236"/>
      <c r="L11" s="298"/>
      <c r="M11" s="233"/>
      <c r="N11" s="331"/>
      <c r="R11" s="12"/>
      <c r="S11" s="12"/>
      <c r="T11" s="12"/>
    </row>
    <row r="12" spans="1:22" x14ac:dyDescent="0.35">
      <c r="A12" s="317"/>
      <c r="B12" s="328"/>
      <c r="C12" s="24" t="s">
        <v>325</v>
      </c>
      <c r="D12" s="24" t="s">
        <v>250</v>
      </c>
      <c r="E12" s="326"/>
      <c r="F12" s="326"/>
      <c r="G12" s="326"/>
      <c r="H12" s="326"/>
      <c r="I12" s="326"/>
      <c r="J12" s="298"/>
      <c r="K12" s="236"/>
      <c r="L12" s="298"/>
      <c r="M12" s="233"/>
      <c r="N12" s="331"/>
      <c r="R12" s="12"/>
      <c r="S12" s="12"/>
      <c r="T12" s="12"/>
    </row>
    <row r="13" spans="1:22" x14ac:dyDescent="0.35">
      <c r="A13" s="317"/>
      <c r="B13" s="328"/>
      <c r="C13" s="24" t="s">
        <v>326</v>
      </c>
      <c r="D13" s="24" t="s">
        <v>250</v>
      </c>
      <c r="E13" s="326"/>
      <c r="F13" s="326"/>
      <c r="G13" s="326"/>
      <c r="H13" s="326"/>
      <c r="I13" s="326"/>
      <c r="J13" s="298"/>
      <c r="K13" s="236"/>
      <c r="L13" s="298"/>
      <c r="M13" s="233"/>
      <c r="N13" s="331"/>
      <c r="R13" s="12"/>
      <c r="S13" s="12"/>
      <c r="T13" s="12"/>
    </row>
    <row r="14" spans="1:22" ht="29" x14ac:dyDescent="0.35">
      <c r="A14" s="317"/>
      <c r="B14" s="328"/>
      <c r="C14" s="24" t="s">
        <v>327</v>
      </c>
      <c r="D14" s="24" t="s">
        <v>250</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250</v>
      </c>
      <c r="E16" s="326"/>
      <c r="F16" s="326"/>
      <c r="G16" s="326"/>
      <c r="H16" s="326"/>
      <c r="I16" s="326"/>
      <c r="J16" s="298"/>
      <c r="K16" s="236"/>
      <c r="L16" s="298"/>
      <c r="M16" s="233"/>
      <c r="N16" s="331"/>
      <c r="R16" s="12"/>
      <c r="S16" s="12"/>
      <c r="T16" s="12"/>
    </row>
    <row r="17" spans="1:22" ht="104.15" customHeight="1" thickBot="1" x14ac:dyDescent="0.4">
      <c r="A17" s="318"/>
      <c r="B17" s="267"/>
      <c r="C17" s="19" t="s">
        <v>330</v>
      </c>
      <c r="D17" s="19" t="s">
        <v>250</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250</v>
      </c>
      <c r="E18" s="310" t="s">
        <v>418</v>
      </c>
      <c r="F18" s="310" t="s">
        <v>419</v>
      </c>
      <c r="G18" s="310" t="s">
        <v>424</v>
      </c>
      <c r="H18" s="310" t="s">
        <v>628</v>
      </c>
      <c r="I18" s="310" t="s">
        <v>436</v>
      </c>
      <c r="J18" s="310" t="s">
        <v>154</v>
      </c>
      <c r="K18" s="319" t="s">
        <v>1075</v>
      </c>
      <c r="L18" s="310"/>
      <c r="M18" s="314"/>
      <c r="N18" s="330"/>
      <c r="R18" s="12" t="str">
        <f>IF(OR(J18='Drop downs'!$G$7,J18='Drop downs'!$G$5), B18&amp;": "&amp;K18&amp;CHAR(10),"")</f>
        <v/>
      </c>
      <c r="S18" s="12" t="str">
        <f>IF(J18='Drop downs'!$G$2,B18&amp;": "&amp;K18&amp;""," ")</f>
        <v xml:space="preserve">IIA2: The policy supports the achievement of objective IIA2 as it highlights that new development should benefit local business through local labour (employment, skills development, apprenticeships and other training initiatives) and supply chain opportunities. The Council’s Economic Development team provides a programme to support developers to bring provide opportunities for local labour to work on apprentices on major developments. 
A focus on local labour will contribute to the reduction in unemployment rates across the Borough. The policy also supports the extension of employment floorspace across the Borough to meet evidenced needs of Harrow and wider West London sub-region. This should provide more opportunities for part- and full-time work. Therefore, due to the provision of employment opportunities, a potential significant positive effect is recorded. 
</v>
      </c>
      <c r="T18" s="12" t="str">
        <f>IF(Strategic_Policy_04!E18='Drop downs'!$B$6,Strategic_Policy_04!B18&amp;": "&amp;Strategic_Policy_04!K18&amp;"","")</f>
        <v/>
      </c>
      <c r="U18" t="str">
        <f t="shared" ref="U18:U72" si="0">IF(M18&gt;0,B18&amp;":"&amp;M18&amp;"
","")</f>
        <v/>
      </c>
      <c r="V18" t="str">
        <f>IF(N18&gt;0,B18&amp;":"&amp;N18&amp;"
","")</f>
        <v/>
      </c>
    </row>
    <row r="19" spans="1:22" ht="65.5" customHeight="1" thickBot="1" x14ac:dyDescent="0.4">
      <c r="A19" s="324"/>
      <c r="B19" s="309"/>
      <c r="C19" s="19" t="s">
        <v>333</v>
      </c>
      <c r="D19" s="19" t="s">
        <v>250</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254</v>
      </c>
      <c r="E20" s="310" t="s">
        <v>101</v>
      </c>
      <c r="F20" s="310" t="s">
        <v>101</v>
      </c>
      <c r="G20" s="310" t="s">
        <v>101</v>
      </c>
      <c r="H20" s="310" t="s">
        <v>101</v>
      </c>
      <c r="I20" s="310" t="s">
        <v>101</v>
      </c>
      <c r="J20" s="310" t="s">
        <v>159</v>
      </c>
      <c r="K20" s="319" t="s">
        <v>435</v>
      </c>
      <c r="L20" s="310"/>
      <c r="M20" s="314"/>
      <c r="N20" s="330"/>
      <c r="R20" s="12" t="str">
        <f>IF(OR(J20='Drop downs'!$G$7,J20='Drop downs'!$G$5), B20&amp;": "&amp;K20&amp;CHAR(10),"")</f>
        <v/>
      </c>
      <c r="S20" s="12" t="str">
        <f>IF(J20='Drop downs'!$G$2,B20&amp;": "&amp;K20&amp;""," ")</f>
        <v xml:space="preserve"> </v>
      </c>
      <c r="T20" s="12" t="str">
        <f>IF(Strategic_Policy_04!E20='Drop downs'!$B$6,Strategic_Policy_04!B20&amp;": "&amp;Strategic_Policy_04!K20&amp;"","")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254</v>
      </c>
      <c r="E26" s="298"/>
      <c r="F26" s="298"/>
      <c r="G26" s="298"/>
      <c r="H26" s="298"/>
      <c r="I26" s="298"/>
      <c r="J26" s="298"/>
      <c r="K26" s="236"/>
      <c r="L26" s="298"/>
      <c r="M26" s="233"/>
      <c r="N26" s="331"/>
      <c r="R26" s="12"/>
      <c r="S26" s="12"/>
      <c r="T26" s="12"/>
    </row>
    <row r="27" spans="1:22" ht="29.5" thickBot="1" x14ac:dyDescent="0.4">
      <c r="A27" s="318"/>
      <c r="B27" s="309"/>
      <c r="C27" s="15" t="s">
        <v>342</v>
      </c>
      <c r="D27" s="24" t="s">
        <v>254</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254</v>
      </c>
      <c r="E28" s="310" t="s">
        <v>101</v>
      </c>
      <c r="F28" s="310" t="s">
        <v>101</v>
      </c>
      <c r="G28" s="310" t="s">
        <v>101</v>
      </c>
      <c r="H28" s="310" t="s">
        <v>101</v>
      </c>
      <c r="I28" s="310" t="s">
        <v>101</v>
      </c>
      <c r="J28" s="310" t="s">
        <v>159</v>
      </c>
      <c r="K28" s="319" t="s">
        <v>435</v>
      </c>
      <c r="L28" s="310"/>
      <c r="M28" s="314"/>
      <c r="N28" s="330"/>
      <c r="R28" s="12" t="str">
        <f>IF(OR(J28='Drop downs'!$G$7,J28='Drop downs'!$G$5), B28&amp;": "&amp;K28&amp;CHAR(10),"")</f>
        <v/>
      </c>
      <c r="S28" s="12" t="str">
        <f>IF(J28='Drop downs'!$G$2,B28&amp;": "&amp;K28&amp;""," ")</f>
        <v xml:space="preserve"> </v>
      </c>
      <c r="T28" s="12" t="str">
        <f>IF(Strategic_Policy_04!E28='Drop downs'!$B$6,Strategic_Policy_04!B28&amp;": "&amp;Strategic_Policy_04!K28&amp;"","")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22"/>
      <c r="B35" s="309"/>
      <c r="C35" s="93" t="s">
        <v>351</v>
      </c>
      <c r="D35" s="3" t="s">
        <v>254</v>
      </c>
      <c r="E35" s="299"/>
      <c r="F35" s="299"/>
      <c r="G35" s="299"/>
      <c r="H35" s="299"/>
      <c r="I35" s="299"/>
      <c r="J35" s="299"/>
      <c r="K35" s="301"/>
      <c r="L35" s="299"/>
      <c r="M35" s="303"/>
      <c r="N35" s="333"/>
      <c r="R35" s="12"/>
      <c r="S35" s="12"/>
      <c r="T35" s="12"/>
    </row>
    <row r="36" spans="1:22" ht="14.5" customHeight="1" x14ac:dyDescent="0.35">
      <c r="A36" s="321" t="s">
        <v>352</v>
      </c>
      <c r="B36" s="307" t="s">
        <v>120</v>
      </c>
      <c r="C36" s="82" t="s">
        <v>353</v>
      </c>
      <c r="D36" s="3" t="s">
        <v>250</v>
      </c>
      <c r="E36" s="272" t="s">
        <v>101</v>
      </c>
      <c r="F36" s="272" t="s">
        <v>101</v>
      </c>
      <c r="G36" s="272" t="s">
        <v>101</v>
      </c>
      <c r="H36" s="272" t="s">
        <v>101</v>
      </c>
      <c r="I36" s="272" t="s">
        <v>101</v>
      </c>
      <c r="J36" s="272" t="s">
        <v>162</v>
      </c>
      <c r="K36" s="300" t="s">
        <v>1076</v>
      </c>
      <c r="L36" s="272"/>
      <c r="M36" s="360" t="s">
        <v>1077</v>
      </c>
      <c r="N36" s="334"/>
      <c r="R36" s="12" t="str">
        <f>IF(OR(J36='Drop downs'!$G$7,J36='Drop downs'!$G$5), B36&amp;": "&amp;K36&amp;CHAR(10),"")</f>
        <v xml:space="preserve">IIA5: The policy supports the provision of housing by supporting mixed use development schemes. There is potential for a positive effect to be recorded for IIA5, however as it is not clear how many homes will be provided by mixed use development schemes, an uncertain effect is predicted.
</v>
      </c>
      <c r="S36" s="12" t="str">
        <f>IF(J36='Drop downs'!$G$2,B36&amp;": "&amp;K36&amp;""," ")</f>
        <v xml:space="preserve"> </v>
      </c>
      <c r="T36" s="12" t="str">
        <f>IF(Strategic_Policy_04!E36='Drop downs'!$B$6,Strategic_Policy_04!B36&amp;": "&amp;Strategic_Policy_04!K36&amp;"","")</f>
        <v/>
      </c>
      <c r="U36" t="str">
        <f t="shared" si="0"/>
        <v xml:space="preserve">IIA5:The policy should expand on the benefits mixed use development schemes could bring to housing development.
</v>
      </c>
      <c r="V36" t="str">
        <f>IF(N36&gt;0,B36&amp;":"&amp;N36&amp;"
","")</f>
        <v/>
      </c>
    </row>
    <row r="37" spans="1:22" ht="29" x14ac:dyDescent="0.35">
      <c r="A37" s="317"/>
      <c r="B37" s="308"/>
      <c r="C37" s="3" t="s">
        <v>354</v>
      </c>
      <c r="D37" s="3" t="s">
        <v>254</v>
      </c>
      <c r="E37" s="298"/>
      <c r="F37" s="298"/>
      <c r="G37" s="298"/>
      <c r="H37" s="298"/>
      <c r="I37" s="298"/>
      <c r="J37" s="298"/>
      <c r="K37" s="236"/>
      <c r="L37" s="298"/>
      <c r="M37" s="357"/>
      <c r="N37" s="331"/>
      <c r="R37" s="12"/>
      <c r="S37" s="12"/>
      <c r="T37" s="12"/>
    </row>
    <row r="38" spans="1:22" x14ac:dyDescent="0.35">
      <c r="A38" s="317"/>
      <c r="B38" s="308"/>
      <c r="C38" s="3" t="s">
        <v>355</v>
      </c>
      <c r="D38" s="3" t="s">
        <v>254</v>
      </c>
      <c r="E38" s="298"/>
      <c r="F38" s="298"/>
      <c r="G38" s="298"/>
      <c r="H38" s="298"/>
      <c r="I38" s="298"/>
      <c r="J38" s="298"/>
      <c r="K38" s="236"/>
      <c r="L38" s="298"/>
      <c r="M38" s="357"/>
      <c r="N38" s="331"/>
      <c r="R38" s="12"/>
      <c r="S38" s="12"/>
      <c r="T38" s="12"/>
    </row>
    <row r="39" spans="1:22" ht="29" x14ac:dyDescent="0.35">
      <c r="A39" s="317"/>
      <c r="B39" s="308"/>
      <c r="C39" s="3" t="s">
        <v>356</v>
      </c>
      <c r="D39" s="3" t="s">
        <v>254</v>
      </c>
      <c r="E39" s="298"/>
      <c r="F39" s="298"/>
      <c r="G39" s="298"/>
      <c r="H39" s="298"/>
      <c r="I39" s="298"/>
      <c r="J39" s="298"/>
      <c r="K39" s="236"/>
      <c r="L39" s="298"/>
      <c r="M39" s="357"/>
      <c r="N39" s="331"/>
      <c r="R39" s="12"/>
      <c r="S39" s="12"/>
      <c r="T39" s="12"/>
    </row>
    <row r="40" spans="1:22" ht="43.5" x14ac:dyDescent="0.35">
      <c r="A40" s="317"/>
      <c r="B40" s="308"/>
      <c r="C40" s="3" t="s">
        <v>357</v>
      </c>
      <c r="D40" s="3" t="s">
        <v>254</v>
      </c>
      <c r="E40" s="298"/>
      <c r="F40" s="298"/>
      <c r="G40" s="298"/>
      <c r="H40" s="298"/>
      <c r="I40" s="298"/>
      <c r="J40" s="298"/>
      <c r="K40" s="236"/>
      <c r="L40" s="298"/>
      <c r="M40" s="357"/>
      <c r="N40" s="331"/>
      <c r="R40" s="12"/>
      <c r="S40" s="12"/>
      <c r="T40" s="12"/>
    </row>
    <row r="41" spans="1:22" ht="29.5" thickBot="1" x14ac:dyDescent="0.4">
      <c r="A41" s="322"/>
      <c r="B41" s="309"/>
      <c r="C41" s="80" t="s">
        <v>358</v>
      </c>
      <c r="D41" s="3" t="s">
        <v>254</v>
      </c>
      <c r="E41" s="299"/>
      <c r="F41" s="299"/>
      <c r="G41" s="299"/>
      <c r="H41" s="299"/>
      <c r="I41" s="299"/>
      <c r="J41" s="299"/>
      <c r="K41" s="301"/>
      <c r="L41" s="299"/>
      <c r="M41" s="361"/>
      <c r="N41" s="333"/>
      <c r="R41" s="12"/>
      <c r="S41" s="12"/>
      <c r="T41" s="12"/>
    </row>
    <row r="42" spans="1:22" ht="29" x14ac:dyDescent="0.35">
      <c r="A42" s="321" t="s">
        <v>359</v>
      </c>
      <c r="B42" s="307" t="s">
        <v>121</v>
      </c>
      <c r="C42" s="82" t="s">
        <v>360</v>
      </c>
      <c r="D42" s="82" t="s">
        <v>254</v>
      </c>
      <c r="E42" s="272" t="s">
        <v>101</v>
      </c>
      <c r="F42" s="272" t="s">
        <v>101</v>
      </c>
      <c r="G42" s="272" t="s">
        <v>101</v>
      </c>
      <c r="H42" s="272" t="s">
        <v>101</v>
      </c>
      <c r="I42" s="272" t="s">
        <v>101</v>
      </c>
      <c r="J42" s="272" t="s">
        <v>159</v>
      </c>
      <c r="K42" s="367" t="s">
        <v>435</v>
      </c>
      <c r="L42" s="272"/>
      <c r="M42" s="302"/>
      <c r="N42" s="334"/>
      <c r="R42" s="12" t="str">
        <f>IF(OR(J42='Drop downs'!$G$7,J42='Drop downs'!$G$5), B42&amp;": "&amp;K42&amp;CHAR(10),"")</f>
        <v/>
      </c>
      <c r="S42" s="12" t="str">
        <f>IF(J42='Drop downs'!$G$2,B42&amp;": "&amp;K42&amp;""," ")</f>
        <v xml:space="preserve"> </v>
      </c>
      <c r="T42" s="12" t="str">
        <f>IF(Strategic_Policy_04!E42='Drop downs'!$B$6,Strategic_Policy_04!B42&amp;": "&amp;Strategic_Policy_04!K42&amp;"","")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368"/>
      <c r="L43" s="298"/>
      <c r="M43" s="233"/>
      <c r="N43" s="331"/>
      <c r="R43" s="12"/>
      <c r="S43" s="12"/>
      <c r="T43" s="12"/>
    </row>
    <row r="44" spans="1:22" x14ac:dyDescent="0.35">
      <c r="A44" s="317"/>
      <c r="B44" s="308"/>
      <c r="C44" s="3" t="s">
        <v>362</v>
      </c>
      <c r="D44" s="3" t="s">
        <v>254</v>
      </c>
      <c r="E44" s="298"/>
      <c r="F44" s="298"/>
      <c r="G44" s="298"/>
      <c r="H44" s="298"/>
      <c r="I44" s="298"/>
      <c r="J44" s="298"/>
      <c r="K44" s="368"/>
      <c r="L44" s="298"/>
      <c r="M44" s="233"/>
      <c r="N44" s="331"/>
      <c r="R44" s="12"/>
      <c r="S44" s="12"/>
      <c r="T44" s="12"/>
    </row>
    <row r="45" spans="1:22" x14ac:dyDescent="0.35">
      <c r="A45" s="317"/>
      <c r="B45" s="308"/>
      <c r="C45" s="3" t="s">
        <v>363</v>
      </c>
      <c r="D45" s="3" t="s">
        <v>254</v>
      </c>
      <c r="E45" s="298"/>
      <c r="F45" s="298"/>
      <c r="G45" s="298"/>
      <c r="H45" s="298"/>
      <c r="I45" s="298"/>
      <c r="J45" s="298"/>
      <c r="K45" s="368"/>
      <c r="L45" s="298"/>
      <c r="M45" s="233"/>
      <c r="N45" s="331"/>
      <c r="R45" s="12"/>
      <c r="S45" s="12"/>
      <c r="T45" s="12"/>
    </row>
    <row r="46" spans="1:22" ht="29.5" thickBot="1" x14ac:dyDescent="0.4">
      <c r="A46" s="322"/>
      <c r="B46" s="309"/>
      <c r="C46" s="80" t="s">
        <v>364</v>
      </c>
      <c r="D46" s="3" t="s">
        <v>254</v>
      </c>
      <c r="E46" s="299"/>
      <c r="F46" s="299"/>
      <c r="G46" s="299"/>
      <c r="H46" s="299"/>
      <c r="I46" s="299"/>
      <c r="J46" s="299"/>
      <c r="K46" s="369"/>
      <c r="L46" s="299"/>
      <c r="M46" s="303"/>
      <c r="N46" s="333"/>
      <c r="R46" s="12"/>
      <c r="S46" s="12"/>
      <c r="T46" s="12"/>
    </row>
    <row r="47" spans="1:22" ht="43.5" x14ac:dyDescent="0.35">
      <c r="A47" s="321" t="s">
        <v>365</v>
      </c>
      <c r="B47" s="307" t="s">
        <v>122</v>
      </c>
      <c r="C47" s="82" t="s">
        <v>366</v>
      </c>
      <c r="D47" s="82" t="s">
        <v>254</v>
      </c>
      <c r="E47" s="272" t="s">
        <v>101</v>
      </c>
      <c r="F47" s="272" t="s">
        <v>101</v>
      </c>
      <c r="G47" s="272" t="s">
        <v>101</v>
      </c>
      <c r="H47" s="272" t="s">
        <v>101</v>
      </c>
      <c r="I47" s="272" t="s">
        <v>101</v>
      </c>
      <c r="J47" s="272" t="s">
        <v>159</v>
      </c>
      <c r="K47" s="367" t="s">
        <v>435</v>
      </c>
      <c r="L47" s="272"/>
      <c r="M47" s="302"/>
      <c r="N47" s="334"/>
      <c r="R47" s="12" t="str">
        <f>IF(OR(J47='Drop downs'!$G$7,J47='Drop downs'!$G$5), B47&amp;": "&amp;K47&amp;CHAR(10),"")</f>
        <v/>
      </c>
      <c r="S47" s="12" t="str">
        <f>IF(J47='Drop downs'!$G$2,B47&amp;": "&amp;K47&amp;""," ")</f>
        <v xml:space="preserve"> </v>
      </c>
      <c r="T47" s="12" t="str">
        <f>IF(Strategic_Policy_04!E47='Drop downs'!$B$6,Strategic_Policy_04!B47&amp;": "&amp;Strategic_Policy_04!K47&amp;"","")</f>
        <v/>
      </c>
      <c r="U47" t="str">
        <f t="shared" si="0"/>
        <v/>
      </c>
      <c r="V47" t="str">
        <f>IF(N47&gt;0,B47&amp;":"&amp;N47&amp;"
","")</f>
        <v/>
      </c>
    </row>
    <row r="48" spans="1:22" ht="52.5" customHeight="1" thickBot="1" x14ac:dyDescent="0.4">
      <c r="A48" s="318"/>
      <c r="B48" s="309"/>
      <c r="C48" s="15" t="s">
        <v>367</v>
      </c>
      <c r="D48" s="15" t="s">
        <v>254</v>
      </c>
      <c r="E48" s="299"/>
      <c r="F48" s="299"/>
      <c r="G48" s="299"/>
      <c r="H48" s="299"/>
      <c r="I48" s="299"/>
      <c r="J48" s="299"/>
      <c r="K48" s="369"/>
      <c r="L48" s="270"/>
      <c r="M48" s="315"/>
      <c r="N48" s="332"/>
      <c r="R48" s="12" t="str">
        <f>IF(OR(J48='Drop downs'!$G$7,J48='Drop downs'!$G$5), B48&amp;": "&amp;K48&amp;CHAR(10),"")</f>
        <v/>
      </c>
      <c r="S48" s="12" t="str">
        <f>IF(J48='Drop downs'!$G$2,B48&amp;": "&amp;K48&amp;""," ")</f>
        <v xml:space="preserve"> </v>
      </c>
      <c r="T48" s="12" t="str">
        <f>IF(Strategic_Policy_04!E48='Drop downs'!$B$6,Strategic_Policy_04!B48&amp;": "&amp;Strategic_Policy_04!K48&amp;"","")</f>
        <v xml:space="preserve">: </v>
      </c>
    </row>
    <row r="49" spans="1:22" ht="29" x14ac:dyDescent="0.35">
      <c r="A49" s="316" t="s">
        <v>368</v>
      </c>
      <c r="B49" s="307" t="s">
        <v>123</v>
      </c>
      <c r="C49" s="86" t="s">
        <v>369</v>
      </c>
      <c r="D49" s="86" t="s">
        <v>254</v>
      </c>
      <c r="E49" s="272" t="s">
        <v>101</v>
      </c>
      <c r="F49" s="272" t="s">
        <v>101</v>
      </c>
      <c r="G49" s="272" t="s">
        <v>101</v>
      </c>
      <c r="H49" s="272" t="s">
        <v>101</v>
      </c>
      <c r="I49" s="272" t="s">
        <v>101</v>
      </c>
      <c r="J49" s="272" t="s">
        <v>159</v>
      </c>
      <c r="K49" s="367" t="s">
        <v>435</v>
      </c>
      <c r="L49" s="310"/>
      <c r="M49" s="314"/>
      <c r="N49" s="330"/>
      <c r="R49" s="12" t="str">
        <f>IF(OR(J49='Drop downs'!$G$7,J49='Drop downs'!$G$5), B49&amp;": "&amp;K49&amp;CHAR(10),"")</f>
        <v/>
      </c>
      <c r="S49" s="12" t="str">
        <f>IF(J49='Drop downs'!$G$2,B49&amp;": "&amp;K49&amp;""," ")</f>
        <v xml:space="preserve"> </v>
      </c>
      <c r="T49" s="12" t="str">
        <f>IF(Strategic_Policy_04!E49='Drop downs'!$B$6,Strategic_Policy_04!B49&amp;": "&amp;Strategic_Policy_04!K49&amp;"","")</f>
        <v/>
      </c>
      <c r="U49" t="str">
        <f t="shared" si="0"/>
        <v/>
      </c>
      <c r="V49" t="str">
        <f>IF(N49&gt;0,B49&amp;":"&amp;N49&amp;"
","")</f>
        <v/>
      </c>
    </row>
    <row r="50" spans="1:22" x14ac:dyDescent="0.35">
      <c r="A50" s="317"/>
      <c r="B50" s="308"/>
      <c r="C50" s="24" t="s">
        <v>370</v>
      </c>
      <c r="D50" s="24" t="s">
        <v>254</v>
      </c>
      <c r="E50" s="298"/>
      <c r="F50" s="298"/>
      <c r="G50" s="298"/>
      <c r="H50" s="298"/>
      <c r="I50" s="298"/>
      <c r="J50" s="298"/>
      <c r="K50" s="368"/>
      <c r="L50" s="298"/>
      <c r="M50" s="233"/>
      <c r="N50" s="331"/>
      <c r="R50" s="12"/>
      <c r="S50" s="12"/>
      <c r="T50" s="12"/>
    </row>
    <row r="51" spans="1:22" x14ac:dyDescent="0.35">
      <c r="A51" s="317"/>
      <c r="B51" s="308"/>
      <c r="C51" s="97" t="s">
        <v>371</v>
      </c>
      <c r="D51" s="24" t="s">
        <v>254</v>
      </c>
      <c r="E51" s="298"/>
      <c r="F51" s="298"/>
      <c r="G51" s="298"/>
      <c r="H51" s="298"/>
      <c r="I51" s="298"/>
      <c r="J51" s="298"/>
      <c r="K51" s="368"/>
      <c r="L51" s="298"/>
      <c r="M51" s="233"/>
      <c r="N51" s="331"/>
      <c r="R51" s="12"/>
      <c r="S51" s="12"/>
      <c r="T51" s="12"/>
    </row>
    <row r="52" spans="1:22" x14ac:dyDescent="0.35">
      <c r="A52" s="317"/>
      <c r="B52" s="308"/>
      <c r="C52" s="24" t="s">
        <v>372</v>
      </c>
      <c r="D52" s="24" t="s">
        <v>254</v>
      </c>
      <c r="E52" s="298"/>
      <c r="F52" s="298"/>
      <c r="G52" s="298"/>
      <c r="H52" s="298"/>
      <c r="I52" s="298"/>
      <c r="J52" s="298"/>
      <c r="K52" s="368"/>
      <c r="L52" s="298"/>
      <c r="M52" s="233"/>
      <c r="N52" s="331"/>
      <c r="R52" s="12"/>
      <c r="S52" s="12"/>
      <c r="T52" s="12"/>
    </row>
    <row r="53" spans="1:22" ht="15" thickBot="1" x14ac:dyDescent="0.4">
      <c r="A53" s="318"/>
      <c r="B53" s="309"/>
      <c r="C53" s="19" t="s">
        <v>373</v>
      </c>
      <c r="D53" s="24" t="s">
        <v>254</v>
      </c>
      <c r="E53" s="270"/>
      <c r="F53" s="270"/>
      <c r="G53" s="270"/>
      <c r="H53" s="270"/>
      <c r="I53" s="270"/>
      <c r="J53" s="270"/>
      <c r="K53" s="370"/>
      <c r="L53" s="270"/>
      <c r="M53" s="315"/>
      <c r="N53" s="332"/>
      <c r="R53" s="12"/>
      <c r="S53" s="12"/>
      <c r="T53" s="12"/>
    </row>
    <row r="54" spans="1:22" ht="29.25" customHeight="1" thickBot="1" x14ac:dyDescent="0.4">
      <c r="A54" s="316" t="s">
        <v>374</v>
      </c>
      <c r="B54" s="307" t="s">
        <v>124</v>
      </c>
      <c r="C54" s="95" t="s">
        <v>375</v>
      </c>
      <c r="D54" s="86" t="s">
        <v>254</v>
      </c>
      <c r="E54" s="310" t="s">
        <v>101</v>
      </c>
      <c r="F54" s="310" t="s">
        <v>101</v>
      </c>
      <c r="G54" s="310" t="s">
        <v>101</v>
      </c>
      <c r="H54" s="310" t="s">
        <v>101</v>
      </c>
      <c r="I54" s="310" t="s">
        <v>101</v>
      </c>
      <c r="J54" s="310" t="s">
        <v>159</v>
      </c>
      <c r="K54" s="319" t="s">
        <v>435</v>
      </c>
      <c r="L54" s="310"/>
      <c r="M54" s="314"/>
      <c r="N54" s="330"/>
      <c r="R54" s="12" t="str">
        <f>IF(OR(J54='Drop downs'!$G$7,J54='Drop downs'!$G$5), B54&amp;": "&amp;K54&amp;CHAR(10),"")</f>
        <v/>
      </c>
      <c r="S54" s="12" t="str">
        <f>IF(J54='Drop downs'!$G$2,B54&amp;": "&amp;K54&amp;""," ")</f>
        <v xml:space="preserve"> </v>
      </c>
      <c r="T54" s="12" t="str">
        <f>IF(Strategic_Policy_04!E54='Drop downs'!$B$6,Strategic_Policy_04!B54&amp;": "&amp;Strategic_Policy_04!K54&amp;"","")</f>
        <v/>
      </c>
      <c r="U54" t="str">
        <f t="shared" si="0"/>
        <v/>
      </c>
      <c r="V54" t="str">
        <f>IF(N54&gt;0,B54&amp;":"&amp;N54&amp;"
","")</f>
        <v/>
      </c>
    </row>
    <row r="55" spans="1:22" ht="14.5" customHeight="1" thickBot="1" x14ac:dyDescent="0.4">
      <c r="A55" s="317"/>
      <c r="B55" s="308"/>
      <c r="C55" s="94" t="s">
        <v>376</v>
      </c>
      <c r="D55" s="86" t="s">
        <v>254</v>
      </c>
      <c r="E55" s="298"/>
      <c r="F55" s="298"/>
      <c r="G55" s="298"/>
      <c r="H55" s="298"/>
      <c r="I55" s="298"/>
      <c r="J55" s="298"/>
      <c r="K55" s="236"/>
      <c r="L55" s="298"/>
      <c r="M55" s="233"/>
      <c r="N55" s="331"/>
      <c r="R55" s="12"/>
      <c r="S55" s="12"/>
      <c r="T55" s="12"/>
    </row>
    <row r="56" spans="1:22" ht="29.5" thickBot="1" x14ac:dyDescent="0.4">
      <c r="A56" s="318"/>
      <c r="B56" s="309"/>
      <c r="C56" s="98" t="s">
        <v>377</v>
      </c>
      <c r="D56" s="86"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435</v>
      </c>
      <c r="L57" s="310"/>
      <c r="M57" s="314"/>
      <c r="N57" s="330"/>
      <c r="R57" s="12" t="str">
        <f>IF(OR(J57='Drop downs'!$G$7,J57='Drop downs'!$G$5), B57&amp;": "&amp;K57&amp;CHAR(10),"")</f>
        <v/>
      </c>
      <c r="S57" s="12" t="str">
        <f>IF(J57='Drop downs'!$G$2,B57&amp;": "&amp;K57&amp;""," ")</f>
        <v xml:space="preserve"> </v>
      </c>
      <c r="T57" s="12" t="str">
        <f>IF(Strategic_Policy_04!E57='Drop downs'!$B$6,Strategic_Policy_04!B57&amp;": "&amp;Strategic_Policy_04!K57&amp;"","")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254</v>
      </c>
      <c r="E60" s="298"/>
      <c r="F60" s="298"/>
      <c r="G60" s="298"/>
      <c r="H60" s="298"/>
      <c r="I60" s="298"/>
      <c r="J60" s="298"/>
      <c r="K60" s="236"/>
      <c r="L60" s="298"/>
      <c r="M60" s="233"/>
      <c r="N60" s="331"/>
      <c r="R60" s="12"/>
      <c r="S60" s="12"/>
      <c r="T60" s="12"/>
    </row>
    <row r="61" spans="1:22" x14ac:dyDescent="0.35">
      <c r="A61" s="317"/>
      <c r="B61" s="308"/>
      <c r="C61" s="24" t="s">
        <v>383</v>
      </c>
      <c r="D61" s="24" t="s">
        <v>254</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22"/>
      <c r="B64" s="309"/>
      <c r="C64" s="88" t="s">
        <v>386</v>
      </c>
      <c r="D64" s="88" t="s">
        <v>254</v>
      </c>
      <c r="E64" s="299"/>
      <c r="F64" s="299"/>
      <c r="G64" s="299"/>
      <c r="H64" s="299"/>
      <c r="I64" s="299"/>
      <c r="J64" s="299"/>
      <c r="K64" s="301"/>
      <c r="L64" s="299"/>
      <c r="M64" s="303"/>
      <c r="N64" s="333"/>
      <c r="R64" s="12"/>
      <c r="S64" s="12"/>
      <c r="T64" s="12"/>
    </row>
    <row r="65" spans="1:22" ht="14.5" customHeight="1" x14ac:dyDescent="0.35">
      <c r="A65" s="321" t="s">
        <v>387</v>
      </c>
      <c r="B65" s="307" t="s">
        <v>126</v>
      </c>
      <c r="C65" s="91" t="s">
        <v>388</v>
      </c>
      <c r="D65" s="92" t="s">
        <v>254</v>
      </c>
      <c r="E65" s="272" t="s">
        <v>101</v>
      </c>
      <c r="F65" s="272" t="s">
        <v>101</v>
      </c>
      <c r="G65" s="272" t="s">
        <v>101</v>
      </c>
      <c r="H65" s="272" t="s">
        <v>101</v>
      </c>
      <c r="I65" s="272" t="s">
        <v>101</v>
      </c>
      <c r="J65" s="272" t="s">
        <v>159</v>
      </c>
      <c r="K65" s="300" t="s">
        <v>435</v>
      </c>
      <c r="L65" s="272"/>
      <c r="M65" s="302"/>
      <c r="N65" s="334"/>
      <c r="R65" s="12" t="str">
        <f>IF(OR(J65='Drop downs'!$G$7,J65='Drop downs'!$G$5), B65&amp;": "&amp;K65&amp;CHAR(10),"")</f>
        <v/>
      </c>
      <c r="S65" s="12" t="str">
        <f>IF(J65='Drop downs'!$G$2,B65&amp;": "&amp;K65&amp;""," ")</f>
        <v xml:space="preserve"> </v>
      </c>
      <c r="T65" s="12" t="str">
        <f>IF(Strategic_Policy_04!E65='Drop downs'!$B$6,Strategic_Policy_04!B65&amp;": "&amp;Strategic_Policy_04!K65&amp;"","")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99"/>
      <c r="F71" s="299"/>
      <c r="G71" s="299"/>
      <c r="H71" s="299"/>
      <c r="I71" s="299"/>
      <c r="J71" s="299"/>
      <c r="K71" s="301"/>
      <c r="L71" s="270"/>
      <c r="M71" s="315"/>
      <c r="N71" s="332"/>
      <c r="R71" s="12"/>
      <c r="S71" s="12"/>
      <c r="T71" s="12"/>
    </row>
    <row r="72" spans="1:22" ht="14.5" customHeight="1" x14ac:dyDescent="0.35">
      <c r="A72" s="316" t="s">
        <v>395</v>
      </c>
      <c r="B72" s="307" t="s">
        <v>127</v>
      </c>
      <c r="C72" s="85" t="s">
        <v>396</v>
      </c>
      <c r="D72" s="86" t="s">
        <v>254</v>
      </c>
      <c r="E72" s="272" t="s">
        <v>101</v>
      </c>
      <c r="F72" s="272" t="s">
        <v>101</v>
      </c>
      <c r="G72" s="272" t="s">
        <v>101</v>
      </c>
      <c r="H72" s="272" t="s">
        <v>101</v>
      </c>
      <c r="I72" s="272" t="s">
        <v>101</v>
      </c>
      <c r="J72" s="272" t="s">
        <v>159</v>
      </c>
      <c r="K72" s="371" t="s">
        <v>435</v>
      </c>
      <c r="L72" s="310"/>
      <c r="M72" s="314"/>
      <c r="N72" s="330"/>
      <c r="R72" s="12" t="str">
        <f>IF(OR(J72='Drop downs'!$G$7,J72='Drop downs'!$G$5), B72&amp;": "&amp;K72&amp;CHAR(10),"")</f>
        <v/>
      </c>
      <c r="S72" s="12" t="str">
        <f>IF(J72='Drop downs'!$G$2,B72&amp;": "&amp;K72&amp;""," ")</f>
        <v xml:space="preserve"> </v>
      </c>
      <c r="T72" s="12" t="str">
        <f>IF(Strategic_Policy_04!E72='Drop downs'!$B$6,Strategic_Policy_04!B72&amp;": "&amp;Strategic_Policy_04!K72&amp;"","")</f>
        <v/>
      </c>
      <c r="U72" t="str">
        <f t="shared" si="0"/>
        <v/>
      </c>
      <c r="V72" t="str">
        <f>IF(N72&gt;0,B72&amp;":"&amp;N72&amp;"
","")</f>
        <v/>
      </c>
    </row>
    <row r="73" spans="1:22" x14ac:dyDescent="0.35">
      <c r="A73" s="317"/>
      <c r="B73" s="308"/>
      <c r="C73" s="83" t="s">
        <v>397</v>
      </c>
      <c r="D73" s="24" t="s">
        <v>254</v>
      </c>
      <c r="E73" s="298"/>
      <c r="F73" s="298"/>
      <c r="G73" s="298"/>
      <c r="H73" s="298"/>
      <c r="I73" s="298"/>
      <c r="J73" s="298"/>
      <c r="K73" s="372"/>
      <c r="L73" s="298"/>
      <c r="M73" s="233"/>
      <c r="N73" s="331"/>
      <c r="R73" s="12"/>
      <c r="S73" s="12"/>
      <c r="T73" s="12"/>
    </row>
    <row r="74" spans="1:22" x14ac:dyDescent="0.35">
      <c r="A74" s="317"/>
      <c r="B74" s="308"/>
      <c r="C74" s="83" t="s">
        <v>398</v>
      </c>
      <c r="D74" s="24" t="s">
        <v>254</v>
      </c>
      <c r="E74" s="298"/>
      <c r="F74" s="298"/>
      <c r="G74" s="298"/>
      <c r="H74" s="298"/>
      <c r="I74" s="298"/>
      <c r="J74" s="298"/>
      <c r="K74" s="372"/>
      <c r="L74" s="298"/>
      <c r="M74" s="233"/>
      <c r="N74" s="331"/>
      <c r="R74" s="12"/>
      <c r="S74" s="12"/>
      <c r="T74" s="12"/>
    </row>
    <row r="75" spans="1:22" x14ac:dyDescent="0.35">
      <c r="A75" s="317"/>
      <c r="B75" s="308"/>
      <c r="C75" s="83" t="s">
        <v>399</v>
      </c>
      <c r="D75" s="24" t="s">
        <v>254</v>
      </c>
      <c r="E75" s="298"/>
      <c r="F75" s="298"/>
      <c r="G75" s="298"/>
      <c r="H75" s="298"/>
      <c r="I75" s="298"/>
      <c r="J75" s="298"/>
      <c r="K75" s="372"/>
      <c r="L75" s="298"/>
      <c r="M75" s="233"/>
      <c r="N75" s="331"/>
      <c r="R75" s="12"/>
      <c r="S75" s="12"/>
      <c r="T75" s="12"/>
    </row>
    <row r="76" spans="1:22" ht="15" thickBot="1" x14ac:dyDescent="0.4">
      <c r="A76" s="322"/>
      <c r="B76" s="309"/>
      <c r="C76" s="87" t="s">
        <v>400</v>
      </c>
      <c r="D76" s="24" t="s">
        <v>254</v>
      </c>
      <c r="E76" s="299"/>
      <c r="F76" s="299"/>
      <c r="G76" s="299"/>
      <c r="H76" s="299"/>
      <c r="I76" s="299"/>
      <c r="J76" s="299"/>
      <c r="K76" s="373"/>
      <c r="L76" s="299"/>
      <c r="M76" s="303"/>
      <c r="N76" s="333"/>
      <c r="R76" s="12"/>
      <c r="S76" s="12"/>
      <c r="T76" s="12"/>
    </row>
    <row r="77" spans="1:22" ht="14.5" customHeight="1" x14ac:dyDescent="0.35">
      <c r="A77" s="304" t="s">
        <v>401</v>
      </c>
      <c r="B77" s="307" t="s">
        <v>128</v>
      </c>
      <c r="C77" s="91" t="s">
        <v>402</v>
      </c>
      <c r="D77" s="82" t="s">
        <v>254</v>
      </c>
      <c r="E77" s="272" t="s">
        <v>101</v>
      </c>
      <c r="F77" s="272" t="s">
        <v>101</v>
      </c>
      <c r="G77" s="272" t="s">
        <v>101</v>
      </c>
      <c r="H77" s="272" t="s">
        <v>101</v>
      </c>
      <c r="I77" s="272" t="s">
        <v>101</v>
      </c>
      <c r="J77" s="272" t="s">
        <v>159</v>
      </c>
      <c r="K77" s="367" t="s">
        <v>435</v>
      </c>
      <c r="L77" s="272"/>
      <c r="M77" s="302"/>
      <c r="N77" s="334"/>
      <c r="R77" s="12" t="str">
        <f>IF(OR(J77='Drop downs'!$G$7,J77='Drop downs'!$G$5), B77&amp;": "&amp;K77&amp;CHAR(10),"")</f>
        <v/>
      </c>
      <c r="S77" s="12" t="str">
        <f>IF(J77='Drop downs'!$G$2,B77&amp;": "&amp;K77&amp;""," ")</f>
        <v xml:space="preserve"> </v>
      </c>
      <c r="T77" s="12" t="str">
        <f>IF(Strategic_Policy_04!E77='Drop downs'!$B$6,Strategic_Policy_04!B77&amp;": "&amp;Strategic_Policy_04!K77&amp;"","")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368"/>
      <c r="L78" s="298"/>
      <c r="M78" s="233"/>
      <c r="N78" s="331"/>
      <c r="R78" s="12"/>
      <c r="S78" s="12"/>
      <c r="T78" s="12"/>
    </row>
    <row r="79" spans="1:22" x14ac:dyDescent="0.35">
      <c r="A79" s="305"/>
      <c r="B79" s="308"/>
      <c r="C79" s="83" t="s">
        <v>404</v>
      </c>
      <c r="D79" s="3" t="s">
        <v>254</v>
      </c>
      <c r="E79" s="298"/>
      <c r="F79" s="298"/>
      <c r="G79" s="298"/>
      <c r="H79" s="298"/>
      <c r="I79" s="298"/>
      <c r="J79" s="298"/>
      <c r="K79" s="368"/>
      <c r="L79" s="298"/>
      <c r="M79" s="233"/>
      <c r="N79" s="331"/>
      <c r="R79" s="12"/>
      <c r="S79" s="12"/>
      <c r="T79" s="12"/>
    </row>
    <row r="80" spans="1:22" x14ac:dyDescent="0.35">
      <c r="A80" s="305"/>
      <c r="B80" s="308"/>
      <c r="C80" s="84" t="s">
        <v>405</v>
      </c>
      <c r="D80" s="3" t="s">
        <v>254</v>
      </c>
      <c r="E80" s="298"/>
      <c r="F80" s="298"/>
      <c r="G80" s="298"/>
      <c r="H80" s="298"/>
      <c r="I80" s="298"/>
      <c r="J80" s="298"/>
      <c r="K80" s="368"/>
      <c r="L80" s="298"/>
      <c r="M80" s="233"/>
      <c r="N80" s="331"/>
      <c r="R80" s="12"/>
      <c r="S80" s="12"/>
      <c r="T80" s="12"/>
    </row>
    <row r="81" spans="1:22" ht="29" x14ac:dyDescent="0.35">
      <c r="A81" s="305"/>
      <c r="B81" s="308"/>
      <c r="C81" s="84" t="s">
        <v>406</v>
      </c>
      <c r="D81" s="3" t="s">
        <v>254</v>
      </c>
      <c r="E81" s="298"/>
      <c r="F81" s="298"/>
      <c r="G81" s="298"/>
      <c r="H81" s="298"/>
      <c r="I81" s="298"/>
      <c r="J81" s="298"/>
      <c r="K81" s="368"/>
      <c r="L81" s="298"/>
      <c r="M81" s="233"/>
      <c r="N81" s="331"/>
      <c r="R81" s="12"/>
      <c r="S81" s="12"/>
      <c r="T81" s="12"/>
    </row>
    <row r="82" spans="1:22" ht="29" x14ac:dyDescent="0.35">
      <c r="A82" s="305"/>
      <c r="B82" s="308"/>
      <c r="C82" s="84" t="s">
        <v>407</v>
      </c>
      <c r="D82" s="3" t="s">
        <v>254</v>
      </c>
      <c r="E82" s="298"/>
      <c r="F82" s="298"/>
      <c r="G82" s="298"/>
      <c r="H82" s="298"/>
      <c r="I82" s="298"/>
      <c r="J82" s="298"/>
      <c r="K82" s="368"/>
      <c r="L82" s="298"/>
      <c r="M82" s="233"/>
      <c r="N82" s="331"/>
      <c r="R82" s="12"/>
      <c r="S82" s="12"/>
      <c r="T82" s="12"/>
    </row>
    <row r="83" spans="1:22" ht="15" thickBot="1" x14ac:dyDescent="0.4">
      <c r="A83" s="306"/>
      <c r="B83" s="309"/>
      <c r="C83" s="90" t="s">
        <v>408</v>
      </c>
      <c r="D83" s="3" t="s">
        <v>254</v>
      </c>
      <c r="E83" s="299"/>
      <c r="F83" s="299"/>
      <c r="G83" s="299"/>
      <c r="H83" s="299"/>
      <c r="I83" s="299"/>
      <c r="J83" s="299"/>
      <c r="K83" s="369"/>
      <c r="L83" s="299"/>
      <c r="M83" s="303"/>
      <c r="N83" s="333"/>
      <c r="R83" s="12"/>
      <c r="S83" s="12"/>
      <c r="T83" s="12"/>
    </row>
    <row r="84" spans="1:22" ht="14.5" customHeight="1" x14ac:dyDescent="0.35">
      <c r="A84" s="304" t="s">
        <v>409</v>
      </c>
      <c r="B84" s="307" t="s">
        <v>129</v>
      </c>
      <c r="C84" s="101" t="s">
        <v>410</v>
      </c>
      <c r="D84" s="82" t="s">
        <v>254</v>
      </c>
      <c r="E84" s="272" t="s">
        <v>101</v>
      </c>
      <c r="F84" s="272" t="s">
        <v>101</v>
      </c>
      <c r="G84" s="272" t="s">
        <v>101</v>
      </c>
      <c r="H84" s="272" t="s">
        <v>101</v>
      </c>
      <c r="I84" s="272" t="s">
        <v>101</v>
      </c>
      <c r="J84" s="272" t="s">
        <v>159</v>
      </c>
      <c r="K84" s="367" t="s">
        <v>435</v>
      </c>
      <c r="L84" s="272"/>
      <c r="M84" s="302"/>
      <c r="N84" s="334"/>
      <c r="R84" s="12" t="str">
        <f>IF(OR(J84='Drop downs'!$G$7,J84='Drop downs'!$G$5), B84&amp;": "&amp;K84&amp;CHAR(10),"")</f>
        <v/>
      </c>
      <c r="S84" s="12" t="str">
        <f>IF(J84='Drop downs'!$G$2,B84&amp;": "&amp;K84&amp;""," ")</f>
        <v xml:space="preserve"> </v>
      </c>
      <c r="T84" s="12" t="str">
        <f>IF(Strategic_Policy_04!E84='Drop downs'!$B$6,Strategic_Policy_04!B84&amp;": "&amp;Strategic_Policy_04!K84&amp;"","")</f>
        <v/>
      </c>
      <c r="U84" t="str">
        <f t="shared" si="1"/>
        <v/>
      </c>
      <c r="V84" t="str">
        <f>IF(N84&gt;0,B84&amp;":"&amp;N84&amp;"
","")</f>
        <v/>
      </c>
    </row>
    <row r="85" spans="1:22" x14ac:dyDescent="0.35">
      <c r="A85" s="305"/>
      <c r="B85" s="308"/>
      <c r="C85" s="84" t="s">
        <v>411</v>
      </c>
      <c r="D85" s="3" t="s">
        <v>254</v>
      </c>
      <c r="E85" s="298"/>
      <c r="F85" s="298"/>
      <c r="G85" s="298"/>
      <c r="H85" s="298"/>
      <c r="I85" s="298"/>
      <c r="J85" s="298"/>
      <c r="K85" s="368"/>
      <c r="L85" s="298"/>
      <c r="M85" s="233"/>
      <c r="N85" s="331"/>
      <c r="R85" s="12"/>
      <c r="S85" s="12"/>
      <c r="T85" s="12"/>
    </row>
    <row r="86" spans="1:22" x14ac:dyDescent="0.35">
      <c r="A86" s="305"/>
      <c r="B86" s="308"/>
      <c r="C86" s="84" t="s">
        <v>412</v>
      </c>
      <c r="D86" s="3" t="s">
        <v>254</v>
      </c>
      <c r="E86" s="298"/>
      <c r="F86" s="298"/>
      <c r="G86" s="298"/>
      <c r="H86" s="298"/>
      <c r="I86" s="298"/>
      <c r="J86" s="298"/>
      <c r="K86" s="368"/>
      <c r="L86" s="298"/>
      <c r="M86" s="233"/>
      <c r="N86" s="331"/>
      <c r="R86" s="12"/>
      <c r="S86" s="12"/>
      <c r="T86" s="12"/>
    </row>
    <row r="87" spans="1:22" ht="15" thickBot="1" x14ac:dyDescent="0.4">
      <c r="A87" s="306"/>
      <c r="B87" s="309"/>
      <c r="C87" s="87" t="s">
        <v>413</v>
      </c>
      <c r="D87" s="3" t="s">
        <v>254</v>
      </c>
      <c r="E87" s="299"/>
      <c r="F87" s="299"/>
      <c r="G87" s="299"/>
      <c r="H87" s="299"/>
      <c r="I87" s="299"/>
      <c r="J87" s="299"/>
      <c r="K87" s="369"/>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xml:space="preserve">IIA5: The policy supports the provision of housing by supporting mixed use development schemes. There is potential for a positive effect to be recorded for IIA5, however as it is not clear how many homes will be provided by mixed use development schemes, an uncertain effect is predicted.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IIA1: The policy focuses on the provision of sufficient employment floorspace, in order to produce a strong and adaptable economy, whilst positively contributing to the wider London economy. Proposals for development that contribute to the vitality and viability of the local economy will be supported. This includes developments that are appropriately located and support the hierarchy of town centres and provide a range of uses; flexible floorspace / premises should be provided to allow for multiple uses that can contribute to both daytime and night-time economies. This would support economic growth in town centres by will continuing or increasing the level of footfall. Developments that support the intensification and modernisation of industrial floorspace and premises will be prioritised. Use Class B2, B8 and related Sui Generis Industrial Uses should be prioritised into Strategic Industrial Land &amp; Locally Significant Industrial Sites whereas Use Class E(g) (ii) &amp; (iii) activities should be located in appropriate locations outside of SIL and LSIS premises. Existing industrial spaces should be protected. Therefore, a potential significant positive effect is recorded. IIA2: The policy supports the achievement of objective IIA2 as it highlights that new development should benefit local business through local labour (employment, skills development, apprenticeships and other training initiatives) and supply chain opportunities. The Council’s Economic Development team provides a programme to support developers to bring provide opportunities for local labour to work on apprentices on major developments. 
A focus on local labour will contribute to the reduction in unemployment rates across the Borough. The policy also supports the extension of employment floorspace across the Borough to meet evidenced needs of Harrow and wider West London sub-region. This should provide more opportunities for part- and full-time work. Therefore, due to the provision of employment opportunities, a potential significant positive effect is recorded.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xml:space="preserve">IIA5:The policy should expand on the benefits mixed use development schemes could bring to housing development.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6h6U0nje8Qqx+DnHl7ek3w6Nf6XX5J/V93QC6WZISweXAcEPlinah6nAO84dx2E8UV/zebXbfmGHeXPlgxik/Q==" saltValue="Pc40mo9rMOTT8iBtBTK/HA=="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756" priority="32">
      <formula>$D50="No"</formula>
    </cfRule>
  </conditionalFormatting>
  <conditionalFormatting sqref="C8:D87">
    <cfRule type="expression" dxfId="1755" priority="31">
      <formula>$D8="No"</formula>
    </cfRule>
  </conditionalFormatting>
  <conditionalFormatting sqref="J8 J18 J28 J57">
    <cfRule type="cellIs" dxfId="1754" priority="69" operator="equal">
      <formula>"Significant Positive"</formula>
    </cfRule>
    <cfRule type="cellIs" dxfId="1753" priority="68" operator="equal">
      <formula>"Minor Positive"</formula>
    </cfRule>
    <cfRule type="cellIs" dxfId="1752" priority="67" operator="equal">
      <formula>"Neutral"</formula>
    </cfRule>
    <cfRule type="cellIs" dxfId="1751" priority="66" operator="equal">
      <formula>"Uncertain"</formula>
    </cfRule>
    <cfRule type="cellIs" dxfId="1750" priority="65" operator="equal">
      <formula>"Minor Negative"</formula>
    </cfRule>
    <cfRule type="cellIs" dxfId="1749" priority="64" operator="equal">
      <formula>"Significant Negative"</formula>
    </cfRule>
  </conditionalFormatting>
  <conditionalFormatting sqref="J20">
    <cfRule type="cellIs" dxfId="1748" priority="54" operator="equal">
      <formula>"Uncertain"</formula>
    </cfRule>
    <cfRule type="cellIs" dxfId="1747" priority="53" operator="equal">
      <formula>"Minor Negative"</formula>
    </cfRule>
    <cfRule type="cellIs" dxfId="1746" priority="52" operator="equal">
      <formula>"Significant Negative"</formula>
    </cfRule>
    <cfRule type="cellIs" dxfId="1745" priority="57" operator="equal">
      <formula>"Significant Positive"</formula>
    </cfRule>
    <cfRule type="cellIs" dxfId="1744" priority="56" operator="equal">
      <formula>"Minor Positive"</formula>
    </cfRule>
    <cfRule type="cellIs" dxfId="1743" priority="55" operator="equal">
      <formula>"Neutral"</formula>
    </cfRule>
  </conditionalFormatting>
  <conditionalFormatting sqref="J36">
    <cfRule type="cellIs" dxfId="1742" priority="7" operator="equal">
      <formula>"Significant Negative"</formula>
    </cfRule>
    <cfRule type="cellIs" dxfId="1741" priority="8" operator="equal">
      <formula>"Minor Negative"</formula>
    </cfRule>
    <cfRule type="cellIs" dxfId="1740" priority="9" operator="equal">
      <formula>"Uncertain"</formula>
    </cfRule>
    <cfRule type="cellIs" dxfId="1739" priority="10" operator="equal">
      <formula>"Neutral"</formula>
    </cfRule>
    <cfRule type="cellIs" dxfId="1738" priority="11" operator="equal">
      <formula>"Minor Positive"</formula>
    </cfRule>
    <cfRule type="cellIs" dxfId="1737" priority="12" operator="equal">
      <formula>"Significant Positive"</formula>
    </cfRule>
  </conditionalFormatting>
  <conditionalFormatting sqref="J42">
    <cfRule type="cellIs" dxfId="1736" priority="2" operator="equal">
      <formula>"Minor Negative"</formula>
    </cfRule>
    <cfRule type="cellIs" dxfId="1735" priority="3" operator="equal">
      <formula>"Uncertain"</formula>
    </cfRule>
    <cfRule type="cellIs" dxfId="1734" priority="4" operator="equal">
      <formula>"Neutral"</formula>
    </cfRule>
    <cfRule type="cellIs" dxfId="1733" priority="5" operator="equal">
      <formula>"Minor Positive"</formula>
    </cfRule>
    <cfRule type="cellIs" dxfId="1732" priority="6" operator="equal">
      <formula>"Significant Positive"</formula>
    </cfRule>
    <cfRule type="cellIs" dxfId="1731" priority="1" operator="equal">
      <formula>"Significant Negative"</formula>
    </cfRule>
  </conditionalFormatting>
  <conditionalFormatting sqref="J47">
    <cfRule type="cellIs" dxfId="1730" priority="18" operator="equal">
      <formula>"Significant Positive"</formula>
    </cfRule>
    <cfRule type="cellIs" dxfId="1729" priority="17" operator="equal">
      <formula>"Minor Positive"</formula>
    </cfRule>
    <cfRule type="cellIs" dxfId="1728" priority="16" operator="equal">
      <formula>"Neutral"</formula>
    </cfRule>
    <cfRule type="cellIs" dxfId="1727" priority="15" operator="equal">
      <formula>"Uncertain"</formula>
    </cfRule>
    <cfRule type="cellIs" dxfId="1726" priority="14" operator="equal">
      <formula>"Minor Negative"</formula>
    </cfRule>
    <cfRule type="cellIs" dxfId="1725" priority="13" operator="equal">
      <formula>"Significant Negative"</formula>
    </cfRule>
  </conditionalFormatting>
  <conditionalFormatting sqref="J49">
    <cfRule type="cellIs" dxfId="1724" priority="24" operator="equal">
      <formula>"Significant Positive"</formula>
    </cfRule>
    <cfRule type="cellIs" dxfId="1723" priority="23" operator="equal">
      <formula>"Minor Positive"</formula>
    </cfRule>
    <cfRule type="cellIs" dxfId="1722" priority="22" operator="equal">
      <formula>"Neutral"</formula>
    </cfRule>
    <cfRule type="cellIs" dxfId="1721" priority="21" operator="equal">
      <formula>"Uncertain"</formula>
    </cfRule>
    <cfRule type="cellIs" dxfId="1720" priority="19" operator="equal">
      <formula>"Significant Negative"</formula>
    </cfRule>
    <cfRule type="cellIs" dxfId="1719" priority="20" operator="equal">
      <formula>"Minor Negative"</formula>
    </cfRule>
  </conditionalFormatting>
  <conditionalFormatting sqref="J54">
    <cfRule type="cellIs" dxfId="1718" priority="34" operator="equal">
      <formula>"Significant Negative"</formula>
    </cfRule>
    <cfRule type="cellIs" dxfId="1717" priority="35" operator="equal">
      <formula>"Minor Negative"</formula>
    </cfRule>
    <cfRule type="cellIs" dxfId="1716" priority="36" operator="equal">
      <formula>"Uncertain"</formula>
    </cfRule>
    <cfRule type="cellIs" dxfId="1715" priority="37" operator="equal">
      <formula>"Neutral"</formula>
    </cfRule>
    <cfRule type="cellIs" dxfId="1714" priority="38" operator="equal">
      <formula>"Minor Positive"</formula>
    </cfRule>
    <cfRule type="cellIs" dxfId="1713" priority="39" operator="equal">
      <formula>"Significant Positive"</formula>
    </cfRule>
  </conditionalFormatting>
  <conditionalFormatting sqref="J65 J72 J77 J84">
    <cfRule type="cellIs" dxfId="1712" priority="27" operator="equal">
      <formula>"Uncertain"</formula>
    </cfRule>
    <cfRule type="cellIs" dxfId="1711" priority="28" operator="equal">
      <formula>"Neutral"</formula>
    </cfRule>
    <cfRule type="cellIs" dxfId="1710" priority="29" operator="equal">
      <formula>"Minor Positive"</formula>
    </cfRule>
    <cfRule type="cellIs" dxfId="1709" priority="30" operator="equal">
      <formula>"Significant Positive"</formula>
    </cfRule>
    <cfRule type="cellIs" dxfId="1708" priority="25" operator="equal">
      <formula>"Significant Negative"</formula>
    </cfRule>
    <cfRule type="cellIs" dxfId="1707" priority="26" operator="equal">
      <formula>"Minor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4F59D2A-F14E-4D30-AC05-AF5F17A2ACA4}">
          <x14:formula1>
            <xm:f>'Drop downs'!$J$2:$J$3</xm:f>
          </x14:formula1>
          <xm:sqref>L8 L18 L20 L28 L36 L42 L84 L54 L57 L65 L72 L77 L47 L49</xm:sqref>
        </x14:dataValidation>
        <x14:dataValidation type="list" allowBlank="1" showInputMessage="1" showErrorMessage="1" xr:uid="{59B59F14-51F5-4A68-904F-F9F6BF0BC17B}">
          <x14:formula1>
            <xm:f>'Drop downs'!$B$2:$B$4</xm:f>
          </x14:formula1>
          <xm:sqref>E8 E18 E20 E28 E84 E65 E72 E54 E57 E77 E36 E42 E47 E49</xm:sqref>
        </x14:dataValidation>
        <x14:dataValidation type="list" allowBlank="1" showInputMessage="1" showErrorMessage="1" xr:uid="{DF3F521E-9AA7-49A7-BD9A-0F660EF77327}">
          <x14:formula1>
            <xm:f>'Drop downs'!$C$2:$C$5</xm:f>
          </x14:formula1>
          <xm:sqref>F8 F18 F20 F28 F84 F65 F72 F54 F57 F77 F36 F42 F47 F49</xm:sqref>
        </x14:dataValidation>
        <x14:dataValidation type="list" allowBlank="1" showInputMessage="1" showErrorMessage="1" xr:uid="{8C2D7DE4-649A-4CA3-AC61-E8EF19257D47}">
          <x14:formula1>
            <xm:f>'Drop downs'!$D$2:$D$7</xm:f>
          </x14:formula1>
          <xm:sqref>G8 G18 G20 G28 G84 G65 G72 G54 G57 G77 G36 G42 G47 G49</xm:sqref>
        </x14:dataValidation>
        <x14:dataValidation type="list" allowBlank="1" showInputMessage="1" showErrorMessage="1" xr:uid="{A452729C-562D-4D72-A80B-8F416F07CE11}">
          <x14:formula1>
            <xm:f>'Drop downs'!$E$2:$E$6</xm:f>
          </x14:formula1>
          <xm:sqref>H8 H18 H20 H28 H84 H65 H72 H54 H57 H77 H36 H42 H47 H49</xm:sqref>
        </x14:dataValidation>
        <x14:dataValidation type="list" allowBlank="1" showInputMessage="1" showErrorMessage="1" xr:uid="{3AB694BB-87F0-4198-9037-74DF3217D43D}">
          <x14:formula1>
            <xm:f>'Drop downs'!$F$2:$F$6</xm:f>
          </x14:formula1>
          <xm:sqref>I8 I18 I20 I28 I84 I65 I72 I54 I57 I77 I36 I42 I47 I49</xm:sqref>
        </x14:dataValidation>
        <x14:dataValidation type="list" allowBlank="1" showInputMessage="1" showErrorMessage="1" xr:uid="{864D66B7-D9B6-48AB-B4DD-26477EB5C203}">
          <x14:formula1>
            <xm:f>'Drop downs'!$G$2:$G$7</xm:f>
          </x14:formula1>
          <xm:sqref>J8 J18 J20 J28 J84 J65 J72 J54 J57 J77 J36 J42 J47 J49</xm:sqref>
        </x14:dataValidation>
        <x14:dataValidation type="list" allowBlank="1" showInputMessage="1" showErrorMessage="1" xr:uid="{422D4910-EA15-4335-AA99-047FE99DC022}">
          <x14:formula1>
            <xm:f>'Drop downs'!$A$2:$A$3</xm:f>
          </x14:formula1>
          <xm:sqref>D8:D87</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386F7-E093-4B90-B800-A98FAC3C9EFA}">
  <sheetPr codeName="Sheet68">
    <tabColor theme="4" tint="0.79998168889431442"/>
  </sheetPr>
  <dimension ref="A1:V98"/>
  <sheetViews>
    <sheetView topLeftCell="C1" zoomScale="90" zoomScaleNormal="90" workbookViewId="0">
      <selection activeCell="D33" sqref="D33"/>
    </sheetView>
  </sheetViews>
  <sheetFormatPr defaultColWidth="8.54296875" defaultRowHeight="14.5" x14ac:dyDescent="0.35"/>
  <cols>
    <col min="1" max="1" width="46.453125" bestFit="1" customWidth="1"/>
    <col min="2" max="2" width="5.816406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1078</v>
      </c>
      <c r="D1" s="263"/>
      <c r="E1" s="263"/>
      <c r="F1" s="264"/>
      <c r="G1" s="16"/>
      <c r="I1" s="7"/>
      <c r="J1" s="7"/>
      <c r="K1" s="7"/>
    </row>
    <row r="2" spans="1:22" x14ac:dyDescent="0.35">
      <c r="A2" s="74" t="s">
        <v>29</v>
      </c>
      <c r="B2" s="9"/>
      <c r="C2" s="263" t="s">
        <v>316</v>
      </c>
      <c r="D2" s="263"/>
      <c r="E2" s="263"/>
      <c r="F2" s="264"/>
      <c r="I2" s="8"/>
      <c r="J2" s="8"/>
      <c r="K2" s="8"/>
    </row>
    <row r="3" spans="1:22" ht="33" customHeight="1" x14ac:dyDescent="0.35">
      <c r="A3" s="75" t="s">
        <v>30</v>
      </c>
      <c r="B3" s="4"/>
      <c r="C3" s="263" t="s">
        <v>1079</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250</v>
      </c>
      <c r="E8" s="325" t="s">
        <v>418</v>
      </c>
      <c r="F8" s="325" t="s">
        <v>419</v>
      </c>
      <c r="G8" s="325" t="s">
        <v>424</v>
      </c>
      <c r="H8" s="325" t="s">
        <v>477</v>
      </c>
      <c r="I8" s="325" t="s">
        <v>422</v>
      </c>
      <c r="J8" s="310" t="s">
        <v>154</v>
      </c>
      <c r="K8" s="319" t="s">
        <v>1080</v>
      </c>
      <c r="L8" s="310"/>
      <c r="M8" s="314"/>
      <c r="N8" s="330"/>
      <c r="R8" s="12" t="str">
        <f>IF(OR(J8='Drop downs'!$G$7,J8='Drop downs'!$G$5), B8&amp;": "&amp;K8&amp;CHAR(10),"")</f>
        <v/>
      </c>
      <c r="S8" s="12" t="str">
        <f>IF(J8='Drop downs'!$G$2,B8&amp;": "&amp;K8&amp;""," ")</f>
        <v xml:space="preserve">IIA1: The policy supports the achievement of objective IIA1 as it highlights a focus on the delivery of essential housing, employment space and infrastructure across the Harrow and Wealdstone Opportunity Area. The policy highlights that the Harrow Metropolitan Centre should be reinforced as the primary location for office, retail, evening and night-time economy, and leisure use within the Borough. More specifically, St Ann’s Road, Station Road and the St George’s and St Ann’s primary shopping areas should be prioritised for new appropriate town centre development. Within these areas, flexible floorspace / premises should be provided to allow for multiple uses that can contribute to both daytime and night-time economies. This would support economic growth in town centres by will continuing or increasing the level of footfall. It would also support the provision of new and existing businesses within town centres. The policy also highlight that Wealdstone Industrial Land and Premises should be modernised and intensified across all levels of the industrial land hierarchy. Therefore, a potential significant positive effect is recorded. </v>
      </c>
      <c r="T8" s="12" t="str">
        <f>IF(Strategic_Policy_05!E8='Drop downs'!$B$6,Strategic_Policy_05!B8&amp;": "&amp;Strategic_Policy_05!K8&amp;"","")</f>
        <v/>
      </c>
      <c r="U8" t="str">
        <f>IF(M8&gt;0,B8&amp;":"&amp;M8&amp;"
","")</f>
        <v/>
      </c>
      <c r="V8" t="str">
        <f>IF(N8&gt;0,B8&amp;":"&amp;N8&amp;"
","")</f>
        <v/>
      </c>
    </row>
    <row r="9" spans="1:22" x14ac:dyDescent="0.35">
      <c r="A9" s="317"/>
      <c r="B9" s="328"/>
      <c r="C9" s="24" t="s">
        <v>322</v>
      </c>
      <c r="D9" s="24" t="s">
        <v>250</v>
      </c>
      <c r="E9" s="326"/>
      <c r="F9" s="326"/>
      <c r="G9" s="326"/>
      <c r="H9" s="326"/>
      <c r="I9" s="326"/>
      <c r="J9" s="298"/>
      <c r="K9" s="236"/>
      <c r="L9" s="298"/>
      <c r="M9" s="233"/>
      <c r="N9" s="331"/>
      <c r="R9" s="12"/>
      <c r="S9" s="12"/>
      <c r="T9" s="12"/>
    </row>
    <row r="10" spans="1:22" x14ac:dyDescent="0.35">
      <c r="A10" s="317"/>
      <c r="B10" s="328"/>
      <c r="C10" s="24" t="s">
        <v>323</v>
      </c>
      <c r="D10" s="24" t="s">
        <v>250</v>
      </c>
      <c r="E10" s="326"/>
      <c r="F10" s="326"/>
      <c r="G10" s="326"/>
      <c r="H10" s="326"/>
      <c r="I10" s="326"/>
      <c r="J10" s="298"/>
      <c r="K10" s="236"/>
      <c r="L10" s="298"/>
      <c r="M10" s="233"/>
      <c r="N10" s="331"/>
      <c r="R10" s="12"/>
      <c r="S10" s="12"/>
      <c r="T10" s="12"/>
    </row>
    <row r="11" spans="1:22" x14ac:dyDescent="0.35">
      <c r="A11" s="317"/>
      <c r="B11" s="328"/>
      <c r="C11" s="24" t="s">
        <v>324</v>
      </c>
      <c r="D11" s="24" t="s">
        <v>250</v>
      </c>
      <c r="E11" s="326"/>
      <c r="F11" s="326"/>
      <c r="G11" s="326"/>
      <c r="H11" s="326"/>
      <c r="I11" s="326"/>
      <c r="J11" s="298"/>
      <c r="K11" s="236"/>
      <c r="L11" s="298"/>
      <c r="M11" s="233"/>
      <c r="N11" s="331"/>
      <c r="R11" s="12"/>
      <c r="S11" s="12"/>
      <c r="T11" s="12"/>
    </row>
    <row r="12" spans="1:22" x14ac:dyDescent="0.35">
      <c r="A12" s="317"/>
      <c r="B12" s="328"/>
      <c r="C12" s="24" t="s">
        <v>325</v>
      </c>
      <c r="D12" s="24" t="s">
        <v>250</v>
      </c>
      <c r="E12" s="326"/>
      <c r="F12" s="326"/>
      <c r="G12" s="326"/>
      <c r="H12" s="326"/>
      <c r="I12" s="326"/>
      <c r="J12" s="298"/>
      <c r="K12" s="236"/>
      <c r="L12" s="298"/>
      <c r="M12" s="233"/>
      <c r="N12" s="331"/>
      <c r="R12" s="12"/>
      <c r="S12" s="12"/>
      <c r="T12" s="12"/>
    </row>
    <row r="13" spans="1:22" x14ac:dyDescent="0.35">
      <c r="A13" s="317"/>
      <c r="B13" s="328"/>
      <c r="C13" s="24" t="s">
        <v>326</v>
      </c>
      <c r="D13" s="24" t="s">
        <v>250</v>
      </c>
      <c r="E13" s="326"/>
      <c r="F13" s="326"/>
      <c r="G13" s="326"/>
      <c r="H13" s="326"/>
      <c r="I13" s="326"/>
      <c r="J13" s="298"/>
      <c r="K13" s="236"/>
      <c r="L13" s="298"/>
      <c r="M13" s="233"/>
      <c r="N13" s="331"/>
      <c r="R13" s="12"/>
      <c r="S13" s="12"/>
      <c r="T13" s="12"/>
    </row>
    <row r="14" spans="1:22" x14ac:dyDescent="0.35">
      <c r="A14" s="317"/>
      <c r="B14" s="328"/>
      <c r="C14" s="24" t="s">
        <v>327</v>
      </c>
      <c r="D14" s="24" t="s">
        <v>250</v>
      </c>
      <c r="E14" s="326"/>
      <c r="F14" s="326"/>
      <c r="G14" s="326"/>
      <c r="H14" s="326"/>
      <c r="I14" s="326"/>
      <c r="J14" s="298"/>
      <c r="K14" s="236"/>
      <c r="L14" s="298"/>
      <c r="M14" s="233"/>
      <c r="N14" s="331"/>
      <c r="R14" s="12"/>
      <c r="S14" s="12"/>
      <c r="T14" s="12"/>
    </row>
    <row r="15" spans="1:22" x14ac:dyDescent="0.35">
      <c r="A15" s="317"/>
      <c r="B15" s="328"/>
      <c r="C15" s="24" t="s">
        <v>328</v>
      </c>
      <c r="D15" s="24" t="s">
        <v>250</v>
      </c>
      <c r="E15" s="326"/>
      <c r="F15" s="326"/>
      <c r="G15" s="326"/>
      <c r="H15" s="326"/>
      <c r="I15" s="326"/>
      <c r="J15" s="298"/>
      <c r="K15" s="236"/>
      <c r="L15" s="298"/>
      <c r="M15" s="233"/>
      <c r="N15" s="331"/>
      <c r="R15" s="12"/>
      <c r="S15" s="12"/>
      <c r="T15" s="12"/>
    </row>
    <row r="16" spans="1:22" ht="29" x14ac:dyDescent="0.35">
      <c r="A16" s="317"/>
      <c r="B16" s="328"/>
      <c r="C16" s="24" t="s">
        <v>329</v>
      </c>
      <c r="D16" s="24" t="s">
        <v>250</v>
      </c>
      <c r="E16" s="326"/>
      <c r="F16" s="326"/>
      <c r="G16" s="326"/>
      <c r="H16" s="326"/>
      <c r="I16" s="326"/>
      <c r="J16" s="298"/>
      <c r="K16" s="236"/>
      <c r="L16" s="298"/>
      <c r="M16" s="233"/>
      <c r="N16" s="331"/>
      <c r="R16" s="12"/>
      <c r="S16" s="12"/>
      <c r="T16" s="12"/>
    </row>
    <row r="17" spans="1:22" ht="15" thickBot="1" x14ac:dyDescent="0.4">
      <c r="A17" s="318"/>
      <c r="B17" s="267"/>
      <c r="C17" s="19" t="s">
        <v>330</v>
      </c>
      <c r="D17" s="19" t="s">
        <v>250</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250</v>
      </c>
      <c r="E18" s="310" t="s">
        <v>418</v>
      </c>
      <c r="F18" s="310" t="s">
        <v>419</v>
      </c>
      <c r="G18" s="310" t="s">
        <v>424</v>
      </c>
      <c r="H18" s="310" t="s">
        <v>430</v>
      </c>
      <c r="I18" s="310" t="s">
        <v>422</v>
      </c>
      <c r="J18" s="310" t="s">
        <v>157</v>
      </c>
      <c r="K18" s="319" t="s">
        <v>1081</v>
      </c>
      <c r="L18" s="310"/>
      <c r="M18" s="314"/>
      <c r="N18" s="330"/>
      <c r="R18" s="12" t="str">
        <f>IF(OR(J18='Drop downs'!$G$7,J18='Drop downs'!$G$5), B18&amp;": "&amp;K18&amp;CHAR(10),"")</f>
        <v/>
      </c>
      <c r="S18" s="12" t="str">
        <f>IF(J18='Drop downs'!$G$2,B18&amp;": "&amp;K18&amp;""," ")</f>
        <v xml:space="preserve"> </v>
      </c>
      <c r="T18" s="12" t="str">
        <f>IF(Strategic_Policy_05!E18='Drop downs'!$B$6,Strategic_Policy_05!B18&amp;": "&amp;Strategic_Policy_05!K18&amp;"","")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250</v>
      </c>
      <c r="E20" s="310" t="s">
        <v>418</v>
      </c>
      <c r="F20" s="310" t="s">
        <v>419</v>
      </c>
      <c r="G20" s="310" t="s">
        <v>424</v>
      </c>
      <c r="H20" s="310" t="s">
        <v>477</v>
      </c>
      <c r="I20" s="310" t="s">
        <v>422</v>
      </c>
      <c r="J20" s="310" t="s">
        <v>157</v>
      </c>
      <c r="K20" s="319" t="s">
        <v>1082</v>
      </c>
      <c r="L20" s="310"/>
      <c r="M20" s="314"/>
      <c r="N20" s="330"/>
      <c r="R20" s="12" t="str">
        <f>IF(OR(J20='Drop downs'!$G$7,J20='Drop downs'!$G$5), B20&amp;": "&amp;K20&amp;CHAR(10),"")</f>
        <v/>
      </c>
      <c r="S20" s="12" t="str">
        <f>IF(J20='Drop downs'!$G$2,B20&amp;": "&amp;K20&amp;""," ")</f>
        <v xml:space="preserve"> </v>
      </c>
      <c r="T20" s="12" t="str">
        <f>IF(Strategic_Policy_05!E20='Drop downs'!$B$6,Strategic_Policy_05!B20&amp;": "&amp;Strategic_Policy_05!K20&amp;"","")</f>
        <v/>
      </c>
      <c r="U20" t="str">
        <f t="shared" si="0"/>
        <v/>
      </c>
      <c r="V20" t="str">
        <f>IF(N20&gt;0,B20&amp;":"&amp;N20&amp;"
","")</f>
        <v/>
      </c>
    </row>
    <row r="21" spans="1:22" ht="14.5" customHeight="1" x14ac:dyDescent="0.35">
      <c r="A21" s="317"/>
      <c r="B21" s="308"/>
      <c r="C21" s="3" t="s">
        <v>336</v>
      </c>
      <c r="D21" s="24" t="s">
        <v>250</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250</v>
      </c>
      <c r="E24" s="298"/>
      <c r="F24" s="298"/>
      <c r="G24" s="298"/>
      <c r="H24" s="298"/>
      <c r="I24" s="298"/>
      <c r="J24" s="298"/>
      <c r="K24" s="236"/>
      <c r="L24" s="298"/>
      <c r="M24" s="233"/>
      <c r="N24" s="331"/>
      <c r="R24" s="12"/>
      <c r="S24" s="12"/>
      <c r="T24" s="12"/>
    </row>
    <row r="25" spans="1:22" ht="29"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254</v>
      </c>
      <c r="E26" s="298"/>
      <c r="F26" s="298"/>
      <c r="G26" s="298"/>
      <c r="H26" s="298"/>
      <c r="I26" s="298"/>
      <c r="J26" s="298"/>
      <c r="K26" s="236"/>
      <c r="L26" s="298"/>
      <c r="M26" s="233"/>
      <c r="N26" s="331"/>
      <c r="R26" s="12"/>
      <c r="S26" s="12"/>
      <c r="T26" s="12"/>
    </row>
    <row r="27" spans="1:22" ht="29.5" thickBot="1" x14ac:dyDescent="0.4">
      <c r="A27" s="318"/>
      <c r="B27" s="309"/>
      <c r="C27" s="15" t="s">
        <v>342</v>
      </c>
      <c r="D27" s="24" t="s">
        <v>254</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250</v>
      </c>
      <c r="E28" s="310" t="s">
        <v>418</v>
      </c>
      <c r="F28" s="310" t="s">
        <v>419</v>
      </c>
      <c r="G28" s="310" t="s">
        <v>519</v>
      </c>
      <c r="H28" s="310" t="s">
        <v>477</v>
      </c>
      <c r="I28" s="310" t="s">
        <v>422</v>
      </c>
      <c r="J28" s="310" t="s">
        <v>157</v>
      </c>
      <c r="K28" s="319" t="s">
        <v>1083</v>
      </c>
      <c r="L28" s="310"/>
      <c r="M28" s="314"/>
      <c r="N28" s="330"/>
      <c r="R28" s="12" t="str">
        <f>IF(OR(J28='Drop downs'!$G$7,J28='Drop downs'!$G$5), B28&amp;": "&amp;K28&amp;CHAR(10),"")</f>
        <v/>
      </c>
      <c r="S28" s="12" t="str">
        <f>IF(J28='Drop downs'!$G$2,B28&amp;": "&amp;K28&amp;""," ")</f>
        <v xml:space="preserve"> </v>
      </c>
      <c r="T28" s="12" t="str">
        <f>IF(Strategic_Policy_05!E28='Drop downs'!$B$6,Strategic_Policy_05!B28&amp;": "&amp;Strategic_Policy_05!K28&amp;"","")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250</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22"/>
      <c r="B35" s="309"/>
      <c r="C35" s="93" t="s">
        <v>351</v>
      </c>
      <c r="D35" s="3" t="s">
        <v>254</v>
      </c>
      <c r="E35" s="299"/>
      <c r="F35" s="299"/>
      <c r="G35" s="299"/>
      <c r="H35" s="299"/>
      <c r="I35" s="299"/>
      <c r="J35" s="299"/>
      <c r="K35" s="301"/>
      <c r="L35" s="299"/>
      <c r="M35" s="303"/>
      <c r="N35" s="333"/>
      <c r="R35" s="12"/>
      <c r="S35" s="12"/>
      <c r="T35" s="12"/>
    </row>
    <row r="36" spans="1:22" x14ac:dyDescent="0.35">
      <c r="A36" s="321" t="s">
        <v>352</v>
      </c>
      <c r="B36" s="307" t="s">
        <v>120</v>
      </c>
      <c r="C36" s="82" t="s">
        <v>353</v>
      </c>
      <c r="D36" s="82" t="s">
        <v>250</v>
      </c>
      <c r="E36" s="272" t="s">
        <v>418</v>
      </c>
      <c r="F36" s="272" t="s">
        <v>475</v>
      </c>
      <c r="G36" s="272" t="s">
        <v>420</v>
      </c>
      <c r="H36" s="272" t="s">
        <v>477</v>
      </c>
      <c r="I36" s="272" t="s">
        <v>422</v>
      </c>
      <c r="J36" s="272" t="s">
        <v>157</v>
      </c>
      <c r="K36" s="300" t="s">
        <v>1084</v>
      </c>
      <c r="L36" s="272"/>
      <c r="M36" s="302"/>
      <c r="N36" s="334"/>
      <c r="R36" s="12" t="str">
        <f>IF(OR(J36='Drop downs'!$G$7,J36='Drop downs'!$G$5), B36&amp;": "&amp;K36&amp;CHAR(10),"")</f>
        <v/>
      </c>
      <c r="S36" s="12" t="str">
        <f>IF(J36='Drop downs'!$G$2,B36&amp;": "&amp;K36&amp;""," ")</f>
        <v xml:space="preserve"> </v>
      </c>
      <c r="T36" s="12" t="str">
        <f>IF(Strategic_Policy_05!E36='Drop downs'!$B$6,Strategic_Policy_05!B36&amp;": "&amp;Strategic_Policy_05!K36&amp;"","")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22"/>
      <c r="B41" s="309"/>
      <c r="C41" s="80" t="s">
        <v>358</v>
      </c>
      <c r="D41" s="3" t="s">
        <v>254</v>
      </c>
      <c r="E41" s="299"/>
      <c r="F41" s="299"/>
      <c r="G41" s="299"/>
      <c r="H41" s="299"/>
      <c r="I41" s="299"/>
      <c r="J41" s="299"/>
      <c r="K41" s="301"/>
      <c r="L41" s="299"/>
      <c r="M41" s="303"/>
      <c r="N41" s="333"/>
      <c r="R41" s="12"/>
      <c r="S41" s="12"/>
      <c r="T41" s="12"/>
    </row>
    <row r="42" spans="1:22" ht="29" x14ac:dyDescent="0.35">
      <c r="A42" s="321" t="s">
        <v>359</v>
      </c>
      <c r="B42" s="307" t="s">
        <v>121</v>
      </c>
      <c r="C42" s="82" t="s">
        <v>360</v>
      </c>
      <c r="D42" s="82" t="s">
        <v>250</v>
      </c>
      <c r="E42" s="272" t="s">
        <v>418</v>
      </c>
      <c r="F42" s="272" t="s">
        <v>419</v>
      </c>
      <c r="G42" s="272" t="s">
        <v>424</v>
      </c>
      <c r="H42" s="272" t="s">
        <v>430</v>
      </c>
      <c r="I42" s="272" t="s">
        <v>422</v>
      </c>
      <c r="J42" s="272" t="s">
        <v>154</v>
      </c>
      <c r="K42" s="300" t="s">
        <v>1085</v>
      </c>
      <c r="L42" s="272"/>
      <c r="M42" s="302"/>
      <c r="N42" s="334"/>
      <c r="R42" s="12" t="str">
        <f>IF(OR(J42='Drop downs'!$G$7,J42='Drop downs'!$G$5), B42&amp;": "&amp;K42&amp;CHAR(10),"")</f>
        <v/>
      </c>
      <c r="S42" s="12" t="str">
        <f>IF(J42='Drop downs'!$G$2,B42&amp;": "&amp;K42&amp;""," ")</f>
        <v>IIA6: The policy supports the achievement of objective IIA6 as it highlights a focus on the delivery of sustainable transport modes to the Harrow and Wealdstone Opportunity Area, as well as the wider Borough and sub-region. More specifically, within Harrow Metropolitan Centre the policy aims to support proposals for development that improve pedestrian connectivity and provide appropriate car parking including Electric Vehicle charging points. Along Station Road, proposals should contribute to planned improvements to the public realm and road junctions, and active transport linkages between Wealdstone District Centre and Harrow Metropolitan Town Centre. Proposals for development within Wealdstone Town Centre will be supported where they contribute to improvements to the Harrow &amp; Wealdstone Rail &amp; Underground Station and safe/efficient pedestrian and cycle use. Therefore, a potential significant positive effect is recorded.</v>
      </c>
      <c r="T42" s="12" t="str">
        <f>IF(Strategic_Policy_05!E42='Drop downs'!$B$6,Strategic_Policy_05!B42&amp;": "&amp;Strategic_Policy_05!K42&amp;"","")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250</v>
      </c>
      <c r="E44" s="298"/>
      <c r="F44" s="298"/>
      <c r="G44" s="298"/>
      <c r="H44" s="298"/>
      <c r="I44" s="298"/>
      <c r="J44" s="298"/>
      <c r="K44" s="236"/>
      <c r="L44" s="298"/>
      <c r="M44" s="233"/>
      <c r="N44" s="331"/>
      <c r="R44" s="12"/>
      <c r="S44" s="12"/>
      <c r="T44" s="12"/>
    </row>
    <row r="45" spans="1:22" x14ac:dyDescent="0.35">
      <c r="A45" s="317"/>
      <c r="B45" s="308"/>
      <c r="C45" s="3" t="s">
        <v>363</v>
      </c>
      <c r="D45" s="3" t="s">
        <v>250</v>
      </c>
      <c r="E45" s="298"/>
      <c r="F45" s="298"/>
      <c r="G45" s="298"/>
      <c r="H45" s="298"/>
      <c r="I45" s="298"/>
      <c r="J45" s="298"/>
      <c r="K45" s="236"/>
      <c r="L45" s="298"/>
      <c r="M45" s="233"/>
      <c r="N45" s="331"/>
      <c r="R45" s="12"/>
      <c r="S45" s="12"/>
      <c r="T45" s="12"/>
    </row>
    <row r="46" spans="1:22" ht="136" customHeight="1" thickBot="1" x14ac:dyDescent="0.4">
      <c r="A46" s="322"/>
      <c r="B46" s="309"/>
      <c r="C46" s="80" t="s">
        <v>364</v>
      </c>
      <c r="D46" s="80" t="s">
        <v>250</v>
      </c>
      <c r="E46" s="299"/>
      <c r="F46" s="299"/>
      <c r="G46" s="299"/>
      <c r="H46" s="299"/>
      <c r="I46" s="299"/>
      <c r="J46" s="299"/>
      <c r="K46" s="301"/>
      <c r="L46" s="299"/>
      <c r="M46" s="303"/>
      <c r="N46" s="333"/>
      <c r="R46" s="12"/>
      <c r="S46" s="12"/>
      <c r="T46" s="12"/>
    </row>
    <row r="47" spans="1:22" ht="43.5" x14ac:dyDescent="0.35">
      <c r="A47" s="321" t="s">
        <v>365</v>
      </c>
      <c r="B47" s="307" t="s">
        <v>122</v>
      </c>
      <c r="C47" s="82" t="s">
        <v>366</v>
      </c>
      <c r="D47" s="82" t="s">
        <v>254</v>
      </c>
      <c r="E47" s="272" t="s">
        <v>101</v>
      </c>
      <c r="F47" s="272" t="s">
        <v>101</v>
      </c>
      <c r="G47" s="272" t="s">
        <v>101</v>
      </c>
      <c r="H47" s="272" t="s">
        <v>101</v>
      </c>
      <c r="I47" s="272" t="s">
        <v>101</v>
      </c>
      <c r="J47" s="272" t="s">
        <v>159</v>
      </c>
      <c r="K47" s="300" t="s">
        <v>435</v>
      </c>
      <c r="L47" s="272"/>
      <c r="M47" s="302"/>
      <c r="N47" s="334"/>
      <c r="R47" s="12" t="str">
        <f>IF(OR(J47='Drop downs'!$G$7,J47='Drop downs'!$G$5), B47&amp;": "&amp;K47&amp;CHAR(10),"")</f>
        <v/>
      </c>
      <c r="S47" s="12" t="str">
        <f>IF(J47='Drop downs'!$G$2,B47&amp;": "&amp;K47&amp;""," ")</f>
        <v xml:space="preserve"> </v>
      </c>
      <c r="T47" s="12" t="str">
        <f>IF(Strategic_Policy_05!E47='Drop downs'!$B$6,Strategic_Policy_05!B47&amp;": "&amp;Strategic_Policy_05!K47&amp;"","")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IF(Strategic_Policy_05!E48='Drop downs'!$B$6,Strategic_Policy_05!B48&amp;": "&amp;Strategic_Policy_05!K48&amp;"","")</f>
        <v xml:space="preserve">: </v>
      </c>
    </row>
    <row r="49" spans="1:22" ht="29" x14ac:dyDescent="0.35">
      <c r="A49" s="316" t="s">
        <v>368</v>
      </c>
      <c r="B49" s="307" t="s">
        <v>123</v>
      </c>
      <c r="C49" s="86" t="s">
        <v>369</v>
      </c>
      <c r="D49" s="86" t="s">
        <v>254</v>
      </c>
      <c r="E49" s="310" t="s">
        <v>418</v>
      </c>
      <c r="F49" s="310" t="s">
        <v>441</v>
      </c>
      <c r="G49" s="310" t="s">
        <v>424</v>
      </c>
      <c r="H49" s="310" t="s">
        <v>477</v>
      </c>
      <c r="I49" s="310" t="s">
        <v>436</v>
      </c>
      <c r="J49" s="310" t="s">
        <v>157</v>
      </c>
      <c r="K49" s="427" t="s">
        <v>1086</v>
      </c>
      <c r="L49" s="310"/>
      <c r="M49" s="314"/>
      <c r="N49" s="330"/>
      <c r="R49" s="12" t="str">
        <f>IF(OR(J49='Drop downs'!$G$7,J49='Drop downs'!$G$5), B49&amp;": "&amp;K49&amp;CHAR(10),"")</f>
        <v/>
      </c>
      <c r="S49" s="12" t="str">
        <f>IF(J49='Drop downs'!$G$2,B49&amp;": "&amp;K49&amp;""," ")</f>
        <v xml:space="preserve"> </v>
      </c>
      <c r="T49" s="12" t="str">
        <f>IF(Strategic_Policy_05!E49='Drop downs'!$B$6,Strategic_Policy_05!B49&amp;": "&amp;Strategic_Policy_05!K49&amp;"","")</f>
        <v/>
      </c>
      <c r="U49" t="str">
        <f t="shared" si="0"/>
        <v/>
      </c>
      <c r="V49" t="str">
        <f>IF(N49&gt;0,B49&amp;":"&amp;N49&amp;"
","")</f>
        <v/>
      </c>
    </row>
    <row r="50" spans="1:22" x14ac:dyDescent="0.35">
      <c r="A50" s="317"/>
      <c r="B50" s="308"/>
      <c r="C50" s="24" t="s">
        <v>370</v>
      </c>
      <c r="D50" s="24" t="s">
        <v>250</v>
      </c>
      <c r="E50" s="298"/>
      <c r="F50" s="298"/>
      <c r="G50" s="298"/>
      <c r="H50" s="298"/>
      <c r="I50" s="298"/>
      <c r="J50" s="298"/>
      <c r="K50" s="368"/>
      <c r="L50" s="298"/>
      <c r="M50" s="233"/>
      <c r="N50" s="331"/>
      <c r="R50" s="12"/>
      <c r="S50" s="12"/>
      <c r="T50" s="12"/>
    </row>
    <row r="51" spans="1:22" x14ac:dyDescent="0.35">
      <c r="A51" s="317"/>
      <c r="B51" s="308"/>
      <c r="C51" s="97" t="s">
        <v>371</v>
      </c>
      <c r="D51" s="24" t="s">
        <v>254</v>
      </c>
      <c r="E51" s="298"/>
      <c r="F51" s="298"/>
      <c r="G51" s="298"/>
      <c r="H51" s="298"/>
      <c r="I51" s="298"/>
      <c r="J51" s="298"/>
      <c r="K51" s="368"/>
      <c r="L51" s="298"/>
      <c r="M51" s="233"/>
      <c r="N51" s="331"/>
      <c r="R51" s="12"/>
      <c r="S51" s="12"/>
      <c r="T51" s="12"/>
    </row>
    <row r="52" spans="1:22" x14ac:dyDescent="0.35">
      <c r="A52" s="317"/>
      <c r="B52" s="308"/>
      <c r="C52" s="24" t="s">
        <v>372</v>
      </c>
      <c r="D52" s="24" t="s">
        <v>254</v>
      </c>
      <c r="E52" s="298"/>
      <c r="F52" s="298"/>
      <c r="G52" s="298"/>
      <c r="H52" s="298"/>
      <c r="I52" s="298"/>
      <c r="J52" s="298"/>
      <c r="K52" s="368"/>
      <c r="L52" s="298"/>
      <c r="M52" s="233"/>
      <c r="N52" s="331"/>
      <c r="R52" s="12"/>
      <c r="S52" s="12"/>
      <c r="T52" s="12"/>
    </row>
    <row r="53" spans="1:22" ht="15" thickBot="1" x14ac:dyDescent="0.4">
      <c r="A53" s="322"/>
      <c r="B53" s="309"/>
      <c r="C53" s="88" t="s">
        <v>373</v>
      </c>
      <c r="D53" s="88" t="s">
        <v>254</v>
      </c>
      <c r="E53" s="299"/>
      <c r="F53" s="299"/>
      <c r="G53" s="299"/>
      <c r="H53" s="299"/>
      <c r="I53" s="299"/>
      <c r="J53" s="299"/>
      <c r="K53" s="369"/>
      <c r="L53" s="299"/>
      <c r="M53" s="303"/>
      <c r="N53" s="333"/>
      <c r="R53" s="12"/>
      <c r="S53" s="12"/>
      <c r="T53" s="12"/>
    </row>
    <row r="54" spans="1:22" ht="29.25" customHeight="1" x14ac:dyDescent="0.35">
      <c r="A54" s="316" t="s">
        <v>374</v>
      </c>
      <c r="B54" s="307" t="s">
        <v>124</v>
      </c>
      <c r="C54" s="95" t="s">
        <v>375</v>
      </c>
      <c r="D54" s="86" t="s">
        <v>250</v>
      </c>
      <c r="E54" s="310" t="s">
        <v>418</v>
      </c>
      <c r="F54" s="310" t="s">
        <v>441</v>
      </c>
      <c r="G54" s="310" t="s">
        <v>424</v>
      </c>
      <c r="H54" s="310" t="s">
        <v>477</v>
      </c>
      <c r="I54" s="310" t="s">
        <v>422</v>
      </c>
      <c r="J54" s="310" t="s">
        <v>157</v>
      </c>
      <c r="K54" s="319" t="s">
        <v>1087</v>
      </c>
      <c r="L54" s="310"/>
      <c r="M54" s="314"/>
      <c r="N54" s="330"/>
      <c r="R54" s="12" t="str">
        <f>IF(OR(J54='Drop downs'!$G$7,J54='Drop downs'!$G$5), B54&amp;": "&amp;K54&amp;CHAR(10),"")</f>
        <v/>
      </c>
      <c r="S54" s="12" t="str">
        <f>IF(J54='Drop downs'!$G$2,B54&amp;": "&amp;K54&amp;""," ")</f>
        <v xml:space="preserve"> </v>
      </c>
      <c r="T54" s="12" t="str">
        <f>IF(Strategic_Policy_05!E54='Drop downs'!$B$6,Strategic_Policy_05!B54&amp;": "&amp;Strategic_Policy_05!K54&amp;"","")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418</v>
      </c>
      <c r="F57" s="310" t="s">
        <v>441</v>
      </c>
      <c r="G57" s="310" t="s">
        <v>519</v>
      </c>
      <c r="H57" s="310" t="s">
        <v>477</v>
      </c>
      <c r="I57" s="310" t="s">
        <v>436</v>
      </c>
      <c r="J57" s="310" t="s">
        <v>157</v>
      </c>
      <c r="K57" s="319" t="s">
        <v>1088</v>
      </c>
      <c r="L57" s="310"/>
      <c r="M57" s="314"/>
      <c r="N57" s="330"/>
      <c r="R57" s="12" t="str">
        <f>IF(OR(J57='Drop downs'!$G$7,J57='Drop downs'!$G$5), B57&amp;": "&amp;K57&amp;CHAR(10),"")</f>
        <v/>
      </c>
      <c r="S57" s="12" t="str">
        <f>IF(J57='Drop downs'!$G$2,B57&amp;": "&amp;K57&amp;""," ")</f>
        <v xml:space="preserve"> </v>
      </c>
      <c r="T57" s="12" t="str">
        <f>IF(Strategic_Policy_05!E57='Drop downs'!$B$6,Strategic_Policy_05!B57&amp;": "&amp;Strategic_Policy_05!K57&amp;"","")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250</v>
      </c>
      <c r="E59" s="298"/>
      <c r="F59" s="298"/>
      <c r="G59" s="298"/>
      <c r="H59" s="298"/>
      <c r="I59" s="298"/>
      <c r="J59" s="298"/>
      <c r="K59" s="236"/>
      <c r="L59" s="298"/>
      <c r="M59" s="233"/>
      <c r="N59" s="331"/>
      <c r="R59" s="12"/>
      <c r="S59" s="12"/>
      <c r="T59" s="12"/>
    </row>
    <row r="60" spans="1:22" x14ac:dyDescent="0.35">
      <c r="A60" s="317"/>
      <c r="B60" s="308"/>
      <c r="C60" s="24" t="s">
        <v>382</v>
      </c>
      <c r="D60" s="24" t="s">
        <v>254</v>
      </c>
      <c r="E60" s="298"/>
      <c r="F60" s="298"/>
      <c r="G60" s="298"/>
      <c r="H60" s="298"/>
      <c r="I60" s="298"/>
      <c r="J60" s="298"/>
      <c r="K60" s="236"/>
      <c r="L60" s="298"/>
      <c r="M60" s="233"/>
      <c r="N60" s="331"/>
      <c r="R60" s="12"/>
      <c r="S60" s="12"/>
      <c r="T60" s="12"/>
    </row>
    <row r="61" spans="1:22" x14ac:dyDescent="0.35">
      <c r="A61" s="317"/>
      <c r="B61" s="308"/>
      <c r="C61" s="24" t="s">
        <v>383</v>
      </c>
      <c r="D61" s="24" t="s">
        <v>254</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250</v>
      </c>
      <c r="E63" s="298"/>
      <c r="F63" s="298"/>
      <c r="G63" s="298"/>
      <c r="H63" s="298"/>
      <c r="I63" s="298"/>
      <c r="J63" s="298"/>
      <c r="K63" s="236"/>
      <c r="L63" s="298"/>
      <c r="M63" s="233"/>
      <c r="N63" s="331"/>
      <c r="R63" s="12"/>
      <c r="S63" s="12"/>
      <c r="T63" s="12"/>
    </row>
    <row r="64" spans="1:22" ht="15" thickBot="1" x14ac:dyDescent="0.4">
      <c r="A64" s="318"/>
      <c r="B64" s="309"/>
      <c r="C64" s="19" t="s">
        <v>386</v>
      </c>
      <c r="D64" s="24" t="s">
        <v>254</v>
      </c>
      <c r="E64" s="270"/>
      <c r="F64" s="270"/>
      <c r="G64" s="270"/>
      <c r="H64" s="270"/>
      <c r="I64" s="270"/>
      <c r="J64" s="270"/>
      <c r="K64" s="320"/>
      <c r="L64" s="270"/>
      <c r="M64" s="315"/>
      <c r="N64" s="332"/>
      <c r="R64" s="12"/>
      <c r="S64" s="12"/>
      <c r="T64" s="12"/>
    </row>
    <row r="65" spans="1:22" x14ac:dyDescent="0.35">
      <c r="A65" s="316" t="s">
        <v>387</v>
      </c>
      <c r="B65" s="307" t="s">
        <v>126</v>
      </c>
      <c r="C65" s="85" t="s">
        <v>388</v>
      </c>
      <c r="D65" s="86" t="s">
        <v>250</v>
      </c>
      <c r="E65" s="310" t="s">
        <v>418</v>
      </c>
      <c r="F65" s="310" t="s">
        <v>419</v>
      </c>
      <c r="G65" s="310" t="s">
        <v>424</v>
      </c>
      <c r="H65" s="310" t="s">
        <v>477</v>
      </c>
      <c r="I65" s="310" t="s">
        <v>422</v>
      </c>
      <c r="J65" s="310" t="s">
        <v>157</v>
      </c>
      <c r="K65" s="319" t="s">
        <v>1089</v>
      </c>
      <c r="L65" s="310"/>
      <c r="M65" s="314"/>
      <c r="N65" s="330"/>
      <c r="R65" s="12" t="str">
        <f>IF(OR(J65='Drop downs'!$G$7,J65='Drop downs'!$G$5), B65&amp;": "&amp;K65&amp;CHAR(10),"")</f>
        <v/>
      </c>
      <c r="S65" s="12" t="str">
        <f>IF(J65='Drop downs'!$G$2,B65&amp;": "&amp;K65&amp;""," ")</f>
        <v xml:space="preserve"> </v>
      </c>
      <c r="T65" s="12" t="str">
        <f>IF(Strategic_Policy_05!E65='Drop downs'!$B$6,Strategic_Policy_05!B65&amp;": "&amp;Strategic_Policy_05!K65&amp;"","")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250</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70"/>
      <c r="F71" s="270"/>
      <c r="G71" s="270"/>
      <c r="H71" s="270"/>
      <c r="I71" s="270"/>
      <c r="J71" s="270"/>
      <c r="K71" s="320"/>
      <c r="L71" s="270"/>
      <c r="M71" s="315"/>
      <c r="N71" s="332"/>
      <c r="R71" s="12"/>
      <c r="S71" s="12"/>
      <c r="T71" s="12"/>
    </row>
    <row r="72" spans="1:22" x14ac:dyDescent="0.35">
      <c r="A72" s="316" t="s">
        <v>395</v>
      </c>
      <c r="B72" s="307" t="s">
        <v>127</v>
      </c>
      <c r="C72" s="85" t="s">
        <v>396</v>
      </c>
      <c r="D72" s="86" t="s">
        <v>250</v>
      </c>
      <c r="E72" s="310" t="s">
        <v>418</v>
      </c>
      <c r="F72" s="310" t="s">
        <v>419</v>
      </c>
      <c r="G72" s="310" t="s">
        <v>424</v>
      </c>
      <c r="H72" s="310" t="s">
        <v>477</v>
      </c>
      <c r="I72" s="310" t="s">
        <v>422</v>
      </c>
      <c r="J72" s="310" t="s">
        <v>157</v>
      </c>
      <c r="K72" s="311" t="s">
        <v>1090</v>
      </c>
      <c r="L72" s="310"/>
      <c r="M72" s="314"/>
      <c r="N72" s="330"/>
      <c r="R72" s="12" t="str">
        <f>IF(OR(J72='Drop downs'!$G$7,J72='Drop downs'!$G$5), B72&amp;": "&amp;K72&amp;CHAR(10),"")</f>
        <v/>
      </c>
      <c r="S72" s="12" t="str">
        <f>IF(J72='Drop downs'!$G$2,B72&amp;": "&amp;K72&amp;""," ")</f>
        <v xml:space="preserve"> </v>
      </c>
      <c r="T72" s="12" t="str">
        <f>IF(Strategic_Policy_05!E72='Drop downs'!$B$6,Strategic_Policy_05!B72&amp;": "&amp;Strategic_Policy_05!K72&amp;"","")</f>
        <v/>
      </c>
      <c r="U72" t="str">
        <f t="shared" si="0"/>
        <v/>
      </c>
      <c r="V72" t="str">
        <f>IF(N72&gt;0,B72&amp;":"&amp;N72&amp;"
","")</f>
        <v/>
      </c>
    </row>
    <row r="73" spans="1:22" x14ac:dyDescent="0.35">
      <c r="A73" s="317"/>
      <c r="B73" s="308"/>
      <c r="C73" s="83" t="s">
        <v>397</v>
      </c>
      <c r="D73" s="24" t="s">
        <v>250</v>
      </c>
      <c r="E73" s="298"/>
      <c r="F73" s="298"/>
      <c r="G73" s="298"/>
      <c r="H73" s="298"/>
      <c r="I73" s="298"/>
      <c r="J73" s="298"/>
      <c r="K73" s="312"/>
      <c r="L73" s="298"/>
      <c r="M73" s="233"/>
      <c r="N73" s="331"/>
      <c r="R73" s="12"/>
      <c r="S73" s="12"/>
      <c r="T73" s="12"/>
    </row>
    <row r="74" spans="1:22" x14ac:dyDescent="0.35">
      <c r="A74" s="317"/>
      <c r="B74" s="308"/>
      <c r="C74" s="83" t="s">
        <v>398</v>
      </c>
      <c r="D74" s="24" t="s">
        <v>254</v>
      </c>
      <c r="E74" s="298"/>
      <c r="F74" s="298"/>
      <c r="G74" s="298"/>
      <c r="H74" s="298"/>
      <c r="I74" s="298"/>
      <c r="J74" s="298"/>
      <c r="K74" s="312"/>
      <c r="L74" s="298"/>
      <c r="M74" s="233"/>
      <c r="N74" s="331"/>
      <c r="R74" s="12"/>
      <c r="S74" s="12"/>
      <c r="T74" s="12"/>
    </row>
    <row r="75" spans="1:22" x14ac:dyDescent="0.35">
      <c r="A75" s="317"/>
      <c r="B75" s="308"/>
      <c r="C75" s="83" t="s">
        <v>399</v>
      </c>
      <c r="D75" s="24" t="s">
        <v>254</v>
      </c>
      <c r="E75" s="298"/>
      <c r="F75" s="298"/>
      <c r="G75" s="298"/>
      <c r="H75" s="298"/>
      <c r="I75" s="298"/>
      <c r="J75" s="298"/>
      <c r="K75" s="312"/>
      <c r="L75" s="298"/>
      <c r="M75" s="233"/>
      <c r="N75" s="331"/>
      <c r="R75" s="12"/>
      <c r="S75" s="12"/>
      <c r="T75" s="12"/>
    </row>
    <row r="76" spans="1:22" ht="15" thickBot="1" x14ac:dyDescent="0.4">
      <c r="A76" s="322"/>
      <c r="B76" s="309"/>
      <c r="C76" s="87" t="s">
        <v>400</v>
      </c>
      <c r="D76" s="88" t="s">
        <v>254</v>
      </c>
      <c r="E76" s="299"/>
      <c r="F76" s="299"/>
      <c r="G76" s="299"/>
      <c r="H76" s="299"/>
      <c r="I76" s="299"/>
      <c r="J76" s="299"/>
      <c r="K76" s="313"/>
      <c r="L76" s="299"/>
      <c r="M76" s="303"/>
      <c r="N76" s="333"/>
      <c r="R76" s="12"/>
      <c r="S76" s="12"/>
      <c r="T76" s="12"/>
    </row>
    <row r="77" spans="1:22" x14ac:dyDescent="0.35">
      <c r="A77" s="304" t="s">
        <v>401</v>
      </c>
      <c r="B77" s="307" t="s">
        <v>128</v>
      </c>
      <c r="C77" s="91" t="s">
        <v>402</v>
      </c>
      <c r="D77" s="82" t="s">
        <v>254</v>
      </c>
      <c r="E77" s="272" t="s">
        <v>101</v>
      </c>
      <c r="F77" s="272" t="s">
        <v>101</v>
      </c>
      <c r="G77" s="272" t="s">
        <v>101</v>
      </c>
      <c r="H77" s="272" t="s">
        <v>101</v>
      </c>
      <c r="I77" s="272" t="s">
        <v>101</v>
      </c>
      <c r="J77" s="272" t="s">
        <v>159</v>
      </c>
      <c r="K77" s="367" t="s">
        <v>435</v>
      </c>
      <c r="L77" s="272"/>
      <c r="M77" s="302"/>
      <c r="N77" s="334"/>
      <c r="R77" s="12" t="str">
        <f>IF(OR(J77='Drop downs'!$G$7,J77='Drop downs'!$G$5), B77&amp;": "&amp;K77&amp;CHAR(10),"")</f>
        <v/>
      </c>
      <c r="S77" s="12" t="str">
        <f>IF(J77='Drop downs'!$G$2,B77&amp;": "&amp;K77&amp;""," ")</f>
        <v xml:space="preserve"> </v>
      </c>
      <c r="T77" s="12" t="str">
        <f>IF(Strategic_Policy_05!E77='Drop downs'!$B$6,Strategic_Policy_05!B77&amp;": "&amp;Strategic_Policy_05!K77&amp;"","")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368"/>
      <c r="L78" s="298"/>
      <c r="M78" s="233"/>
      <c r="N78" s="331"/>
      <c r="R78" s="12"/>
      <c r="S78" s="12"/>
      <c r="T78" s="12"/>
    </row>
    <row r="79" spans="1:22" x14ac:dyDescent="0.35">
      <c r="A79" s="305"/>
      <c r="B79" s="308"/>
      <c r="C79" s="83" t="s">
        <v>404</v>
      </c>
      <c r="D79" s="3" t="s">
        <v>254</v>
      </c>
      <c r="E79" s="298"/>
      <c r="F79" s="298"/>
      <c r="G79" s="298"/>
      <c r="H79" s="298"/>
      <c r="I79" s="298"/>
      <c r="J79" s="298"/>
      <c r="K79" s="368"/>
      <c r="L79" s="298"/>
      <c r="M79" s="233"/>
      <c r="N79" s="331"/>
      <c r="R79" s="12"/>
      <c r="S79" s="12"/>
      <c r="T79" s="12"/>
    </row>
    <row r="80" spans="1:22" x14ac:dyDescent="0.35">
      <c r="A80" s="305"/>
      <c r="B80" s="308"/>
      <c r="C80" s="84" t="s">
        <v>405</v>
      </c>
      <c r="D80" s="3" t="s">
        <v>254</v>
      </c>
      <c r="E80" s="298"/>
      <c r="F80" s="298"/>
      <c r="G80" s="298"/>
      <c r="H80" s="298"/>
      <c r="I80" s="298"/>
      <c r="J80" s="298"/>
      <c r="K80" s="368"/>
      <c r="L80" s="298"/>
      <c r="M80" s="233"/>
      <c r="N80" s="331"/>
      <c r="R80" s="12"/>
      <c r="S80" s="12"/>
      <c r="T80" s="12"/>
    </row>
    <row r="81" spans="1:22" ht="29" x14ac:dyDescent="0.35">
      <c r="A81" s="305"/>
      <c r="B81" s="308"/>
      <c r="C81" s="84" t="s">
        <v>406</v>
      </c>
      <c r="D81" s="3" t="s">
        <v>254</v>
      </c>
      <c r="E81" s="298"/>
      <c r="F81" s="298"/>
      <c r="G81" s="298"/>
      <c r="H81" s="298"/>
      <c r="I81" s="298"/>
      <c r="J81" s="298"/>
      <c r="K81" s="368"/>
      <c r="L81" s="298"/>
      <c r="M81" s="233"/>
      <c r="N81" s="331"/>
      <c r="R81" s="12"/>
      <c r="S81" s="12"/>
      <c r="T81" s="12"/>
    </row>
    <row r="82" spans="1:22" ht="29" x14ac:dyDescent="0.35">
      <c r="A82" s="305"/>
      <c r="B82" s="308"/>
      <c r="C82" s="84" t="s">
        <v>407</v>
      </c>
      <c r="D82" s="3" t="s">
        <v>254</v>
      </c>
      <c r="E82" s="298"/>
      <c r="F82" s="298"/>
      <c r="G82" s="298"/>
      <c r="H82" s="298"/>
      <c r="I82" s="298"/>
      <c r="J82" s="298"/>
      <c r="K82" s="368"/>
      <c r="L82" s="298"/>
      <c r="M82" s="233"/>
      <c r="N82" s="331"/>
      <c r="R82" s="12"/>
      <c r="S82" s="12"/>
      <c r="T82" s="12"/>
    </row>
    <row r="83" spans="1:22" ht="15" thickBot="1" x14ac:dyDescent="0.4">
      <c r="A83" s="306"/>
      <c r="B83" s="309"/>
      <c r="C83" s="90" t="s">
        <v>408</v>
      </c>
      <c r="D83" s="3" t="s">
        <v>254</v>
      </c>
      <c r="E83" s="299"/>
      <c r="F83" s="299"/>
      <c r="G83" s="299"/>
      <c r="H83" s="299"/>
      <c r="I83" s="299"/>
      <c r="J83" s="299"/>
      <c r="K83" s="369"/>
      <c r="L83" s="299"/>
      <c r="M83" s="303"/>
      <c r="N83" s="333"/>
      <c r="R83" s="12"/>
      <c r="S83" s="12"/>
      <c r="T83" s="12"/>
    </row>
    <row r="84" spans="1:22" x14ac:dyDescent="0.35">
      <c r="A84" s="304" t="s">
        <v>409</v>
      </c>
      <c r="B84" s="307" t="s">
        <v>129</v>
      </c>
      <c r="C84" s="101" t="s">
        <v>410</v>
      </c>
      <c r="D84" s="82" t="s">
        <v>254</v>
      </c>
      <c r="E84" s="272" t="s">
        <v>101</v>
      </c>
      <c r="F84" s="272" t="s">
        <v>101</v>
      </c>
      <c r="G84" s="272" t="s">
        <v>101</v>
      </c>
      <c r="H84" s="272" t="s">
        <v>101</v>
      </c>
      <c r="I84" s="272" t="s">
        <v>101</v>
      </c>
      <c r="J84" s="272" t="s">
        <v>159</v>
      </c>
      <c r="K84" s="367" t="s">
        <v>435</v>
      </c>
      <c r="L84" s="272"/>
      <c r="M84" s="302"/>
      <c r="N84" s="334"/>
      <c r="R84" s="12" t="str">
        <f>IF(OR(J84='Drop downs'!$G$7,J84='Drop downs'!$G$5), B84&amp;": "&amp;K84&amp;CHAR(10),"")</f>
        <v/>
      </c>
      <c r="S84" s="12" t="str">
        <f>IF(J84='Drop downs'!$G$2,B84&amp;": "&amp;K84&amp;""," ")</f>
        <v xml:space="preserve"> </v>
      </c>
      <c r="T84" s="12" t="str">
        <f>IF(Strategic_Policy_05!E84='Drop downs'!$B$6,Strategic_Policy_05!B84&amp;": "&amp;Strategic_Policy_05!K84&amp;"","")</f>
        <v/>
      </c>
      <c r="U84" t="str">
        <f t="shared" si="1"/>
        <v/>
      </c>
      <c r="V84" t="str">
        <f>IF(N84&gt;0,B84&amp;":"&amp;N84&amp;"
","")</f>
        <v/>
      </c>
    </row>
    <row r="85" spans="1:22" x14ac:dyDescent="0.35">
      <c r="A85" s="305"/>
      <c r="B85" s="308"/>
      <c r="C85" s="84" t="s">
        <v>411</v>
      </c>
      <c r="D85" s="3" t="s">
        <v>254</v>
      </c>
      <c r="E85" s="298"/>
      <c r="F85" s="298"/>
      <c r="G85" s="298"/>
      <c r="H85" s="298"/>
      <c r="I85" s="298"/>
      <c r="J85" s="298"/>
      <c r="K85" s="368"/>
      <c r="L85" s="298"/>
      <c r="M85" s="233"/>
      <c r="N85" s="331"/>
      <c r="R85" s="12"/>
      <c r="S85" s="12"/>
      <c r="T85" s="12"/>
    </row>
    <row r="86" spans="1:22" x14ac:dyDescent="0.35">
      <c r="A86" s="305"/>
      <c r="B86" s="308"/>
      <c r="C86" s="84" t="s">
        <v>412</v>
      </c>
      <c r="D86" s="3" t="s">
        <v>254</v>
      </c>
      <c r="E86" s="298"/>
      <c r="F86" s="298"/>
      <c r="G86" s="298"/>
      <c r="H86" s="298"/>
      <c r="I86" s="298"/>
      <c r="J86" s="298"/>
      <c r="K86" s="368"/>
      <c r="L86" s="298"/>
      <c r="M86" s="233"/>
      <c r="N86" s="331"/>
      <c r="R86" s="12"/>
      <c r="S86" s="12"/>
      <c r="T86" s="12"/>
    </row>
    <row r="87" spans="1:22" ht="15" thickBot="1" x14ac:dyDescent="0.4">
      <c r="A87" s="306"/>
      <c r="B87" s="309"/>
      <c r="C87" s="87" t="s">
        <v>413</v>
      </c>
      <c r="D87" s="3" t="s">
        <v>254</v>
      </c>
      <c r="E87" s="299"/>
      <c r="F87" s="299"/>
      <c r="G87" s="299"/>
      <c r="H87" s="299"/>
      <c r="I87" s="299"/>
      <c r="J87" s="299"/>
      <c r="K87" s="369"/>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IIA1: The policy supports the achievement of objective IIA1 as it highlights a focus on the delivery of essential housing, employment space and infrastructure across the Harrow and Wealdstone Opportunity Area. The policy highlights that the Harrow Metropolitan Centre should be reinforced as the primary location for office, retail, evening and night-time economy, and leisure use within the Borough. More specifically, St Ann’s Road, Station Road and the St George’s and St Ann’s primary shopping areas should be prioritised for new appropriate town centre development. Within these areas, flexible floorspace / premises should be provided to allow for multiple uses that can contribute to both daytime and night-time economies. This would support economic growth in town centres by will continuing or increasing the level of footfall. It would also support the provision of new and existing businesses within town centres. The policy also highlight that Wealdstone Industrial Land and Premises should be modernised and intensified across all levels of the industrial land hierarchy. Therefore, a potential significant positive effect is recorded.     IIA6: The policy supports the achievement of objective IIA6 as it highlights a focus on the delivery of sustainable transport modes to the Harrow and Wealdstone Opportunity Area, as well as the wider Borough and sub-region. More specifically, within Harrow Metropolitan Centre the policy aims to support proposals for development that improve pedestrian connectivity and provide appropriate car parking including Electric Vehicle charging points. Along Station Road, proposals should contribute to planned improvements to the public realm and road junctions, and active transport linkages between Wealdstone District Centre and Harrow Metropolitan Town Centre. Proposals for development within Wealdstone Town Centre will be supported where they contribute to improvements to the Harrow &amp; Wealdstone Rail &amp; Underground Station and safe/efficient pedestrian and cycle use. Therefore, a potential significant positive effect is recorded.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tGU3C7EZeMkQSh41RP/dLwcHWoXkXJXWXlK0Q5J2AmWUQBWXksWLErFts8yxZlyJpcaVn8sQUO/5C96Z6Hl+vg==" saltValue="mAh5UFzoEESgqVNwsC6oEA=="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706" priority="14">
      <formula>$D50="No"</formula>
    </cfRule>
  </conditionalFormatting>
  <conditionalFormatting sqref="C8:D87">
    <cfRule type="expression" dxfId="1705" priority="13">
      <formula>$D8="No"</formula>
    </cfRule>
  </conditionalFormatting>
  <conditionalFormatting sqref="J8 J18 J28 J57 J65 J72">
    <cfRule type="cellIs" dxfId="1704" priority="50" operator="equal">
      <formula>"Minor Positive"</formula>
    </cfRule>
    <cfRule type="cellIs" dxfId="1703" priority="49" operator="equal">
      <formula>"Neutral"</formula>
    </cfRule>
    <cfRule type="cellIs" dxfId="1702" priority="48" operator="equal">
      <formula>"Uncertain"</formula>
    </cfRule>
    <cfRule type="cellIs" dxfId="1701" priority="47" operator="equal">
      <formula>"Minor Negative"</formula>
    </cfRule>
    <cfRule type="cellIs" dxfId="1700" priority="46" operator="equal">
      <formula>"Significant Negative"</formula>
    </cfRule>
    <cfRule type="cellIs" dxfId="1699" priority="51" operator="equal">
      <formula>"Significant Positive"</formula>
    </cfRule>
  </conditionalFormatting>
  <conditionalFormatting sqref="J20">
    <cfRule type="cellIs" dxfId="1698" priority="39" operator="equal">
      <formula>"Significant Positive"</formula>
    </cfRule>
    <cfRule type="cellIs" dxfId="1697" priority="38" operator="equal">
      <formula>"Minor Positive"</formula>
    </cfRule>
    <cfRule type="cellIs" dxfId="1696" priority="37" operator="equal">
      <formula>"Neutral"</formula>
    </cfRule>
    <cfRule type="cellIs" dxfId="1695" priority="36" operator="equal">
      <formula>"Uncertain"</formula>
    </cfRule>
    <cfRule type="cellIs" dxfId="1694" priority="35" operator="equal">
      <formula>"Minor Negative"</formula>
    </cfRule>
    <cfRule type="cellIs" dxfId="1693" priority="34" operator="equal">
      <formula>"Significant Negative"</formula>
    </cfRule>
  </conditionalFormatting>
  <conditionalFormatting sqref="J36">
    <cfRule type="cellIs" dxfId="1692" priority="32" operator="equal">
      <formula>"Minor Positive"</formula>
    </cfRule>
    <cfRule type="cellIs" dxfId="1691" priority="31" operator="equal">
      <formula>"Neutral"</formula>
    </cfRule>
    <cfRule type="cellIs" dxfId="1690" priority="30" operator="equal">
      <formula>"Uncertain"</formula>
    </cfRule>
    <cfRule type="cellIs" dxfId="1689" priority="29" operator="equal">
      <formula>"Minor Negative"</formula>
    </cfRule>
    <cfRule type="cellIs" dxfId="1688" priority="28" operator="equal">
      <formula>"Significant Negative"</formula>
    </cfRule>
    <cfRule type="cellIs" dxfId="1687" priority="33" operator="equal">
      <formula>"Significant Positive"</formula>
    </cfRule>
  </conditionalFormatting>
  <conditionalFormatting sqref="J42">
    <cfRule type="cellIs" dxfId="1686" priority="22" operator="equal">
      <formula>"Significant Negative"</formula>
    </cfRule>
    <cfRule type="cellIs" dxfId="1685" priority="23" operator="equal">
      <formula>"Minor Negative"</formula>
    </cfRule>
    <cfRule type="cellIs" dxfId="1684" priority="24" operator="equal">
      <formula>"Uncertain"</formula>
    </cfRule>
    <cfRule type="cellIs" dxfId="1683" priority="25" operator="equal">
      <formula>"Neutral"</formula>
    </cfRule>
    <cfRule type="cellIs" dxfId="1682" priority="26" operator="equal">
      <formula>"Minor Positive"</formula>
    </cfRule>
    <cfRule type="cellIs" dxfId="1681" priority="27" operator="equal">
      <formula>"Significant Positive"</formula>
    </cfRule>
  </conditionalFormatting>
  <conditionalFormatting sqref="J47">
    <cfRule type="cellIs" dxfId="1680" priority="40" operator="equal">
      <formula>"Significant Negative"</formula>
    </cfRule>
    <cfRule type="cellIs" dxfId="1679" priority="41" operator="equal">
      <formula>"Minor Negative"</formula>
    </cfRule>
    <cfRule type="cellIs" dxfId="1678" priority="42" operator="equal">
      <formula>"Uncertain"</formula>
    </cfRule>
    <cfRule type="cellIs" dxfId="1677" priority="43" operator="equal">
      <formula>"Neutral"</formula>
    </cfRule>
    <cfRule type="cellIs" dxfId="1676" priority="44" operator="equal">
      <formula>"Minor Positive"</formula>
    </cfRule>
    <cfRule type="cellIs" dxfId="1675" priority="45" operator="equal">
      <formula>"Significant Positive"</formula>
    </cfRule>
  </conditionalFormatting>
  <conditionalFormatting sqref="J49">
    <cfRule type="cellIs" dxfId="1674" priority="1" operator="equal">
      <formula>"Significant Negative"</formula>
    </cfRule>
    <cfRule type="cellIs" dxfId="1673" priority="6" operator="equal">
      <formula>"Significant Positive"</formula>
    </cfRule>
    <cfRule type="cellIs" dxfId="1672" priority="5" operator="equal">
      <formula>"Minor Positive"</formula>
    </cfRule>
    <cfRule type="cellIs" dxfId="1671" priority="4" operator="equal">
      <formula>"Neutral"</formula>
    </cfRule>
    <cfRule type="cellIs" dxfId="1670" priority="3" operator="equal">
      <formula>"Uncertain"</formula>
    </cfRule>
    <cfRule type="cellIs" dxfId="1669" priority="2" operator="equal">
      <formula>"Minor Negative"</formula>
    </cfRule>
  </conditionalFormatting>
  <conditionalFormatting sqref="J54">
    <cfRule type="cellIs" dxfId="1668" priority="20" operator="equal">
      <formula>"Minor Positive"</formula>
    </cfRule>
    <cfRule type="cellIs" dxfId="1667" priority="19" operator="equal">
      <formula>"Neutral"</formula>
    </cfRule>
    <cfRule type="cellIs" dxfId="1666" priority="18" operator="equal">
      <formula>"Uncertain"</formula>
    </cfRule>
    <cfRule type="cellIs" dxfId="1665" priority="17" operator="equal">
      <formula>"Minor Negative"</formula>
    </cfRule>
    <cfRule type="cellIs" dxfId="1664" priority="16" operator="equal">
      <formula>"Significant Negative"</formula>
    </cfRule>
    <cfRule type="cellIs" dxfId="1663" priority="21" operator="equal">
      <formula>"Significant Positive"</formula>
    </cfRule>
  </conditionalFormatting>
  <conditionalFormatting sqref="J77 J84">
    <cfRule type="cellIs" dxfId="1662" priority="7" operator="equal">
      <formula>"Significant Negative"</formula>
    </cfRule>
    <cfRule type="cellIs" dxfId="1661" priority="12" operator="equal">
      <formula>"Significant Positive"</formula>
    </cfRule>
    <cfRule type="cellIs" dxfId="1660" priority="11" operator="equal">
      <formula>"Minor Positive"</formula>
    </cfRule>
    <cfRule type="cellIs" dxfId="1659" priority="10" operator="equal">
      <formula>"Neutral"</formula>
    </cfRule>
    <cfRule type="cellIs" dxfId="1658" priority="9" operator="equal">
      <formula>"Uncertain"</formula>
    </cfRule>
    <cfRule type="cellIs" dxfId="1657" priority="8" operator="equal">
      <formula>"Minor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842C5EAB-215A-41EA-84A9-899825D8E74C}">
          <x14:formula1>
            <xm:f>'Drop downs'!$G$2:$G$7</xm:f>
          </x14:formula1>
          <xm:sqref>J8 J18 J20 J28 J36 J42 J47 J54 J57 J65 J72 J77 J84 J49</xm:sqref>
        </x14:dataValidation>
        <x14:dataValidation type="list" allowBlank="1" showInputMessage="1" showErrorMessage="1" xr:uid="{BBDFACA8-5C82-4E12-AD2D-A6B5A2FEDC22}">
          <x14:formula1>
            <xm:f>'Drop downs'!$F$2:$F$6</xm:f>
          </x14:formula1>
          <xm:sqref>I8 I18 I20 I28 I36 I42 I47 I54 I57 I65 I72 I77 I84 I49</xm:sqref>
        </x14:dataValidation>
        <x14:dataValidation type="list" allowBlank="1" showInputMessage="1" showErrorMessage="1" xr:uid="{63E936A7-98DE-4F27-80E1-609363E90DFE}">
          <x14:formula1>
            <xm:f>'Drop downs'!$E$2:$E$6</xm:f>
          </x14:formula1>
          <xm:sqref>H8 H18 H20 H28 H36 H42 H47 H54 H57 H65 H72 H77 H84 H49</xm:sqref>
        </x14:dataValidation>
        <x14:dataValidation type="list" allowBlank="1" showInputMessage="1" showErrorMessage="1" xr:uid="{8E2D4882-01DC-4749-9FB0-EA1DF704EE0D}">
          <x14:formula1>
            <xm:f>'Drop downs'!$D$2:$D$7</xm:f>
          </x14:formula1>
          <xm:sqref>G8 G18 G20 G28 G36 G42 G47 G54 G57 G65 G72 G77 G84 G49</xm:sqref>
        </x14:dataValidation>
        <x14:dataValidation type="list" allowBlank="1" showInputMessage="1" showErrorMessage="1" xr:uid="{48D79C3D-2CE2-409D-9F0D-3E8A58EEA219}">
          <x14:formula1>
            <xm:f>'Drop downs'!$C$2:$C$5</xm:f>
          </x14:formula1>
          <xm:sqref>F8 F18 F20 F28 F36 F42 F47 F54 F57 F65 F72 F77 F84 F49</xm:sqref>
        </x14:dataValidation>
        <x14:dataValidation type="list" allowBlank="1" showInputMessage="1" showErrorMessage="1" xr:uid="{35A85239-B9C1-49A1-8407-C9805E25223F}">
          <x14:formula1>
            <xm:f>'Drop downs'!$B$2:$B$4</xm:f>
          </x14:formula1>
          <xm:sqref>E8 E18 E20 E28 E36 E42 E47 E54 E57 E65 E72 E77 E84 E49</xm:sqref>
        </x14:dataValidation>
        <x14:dataValidation type="list" allowBlank="1" showInputMessage="1" showErrorMessage="1" xr:uid="{19506800-CE0A-4B7E-9595-AC165EBA4373}">
          <x14:formula1>
            <xm:f>'Drop downs'!$J$2:$J$3</xm:f>
          </x14:formula1>
          <xm:sqref>L8 L18 L20 L28 L36 L42 L84 L54 L57 L65 L72 L77 L47 L49</xm:sqref>
        </x14:dataValidation>
        <x14:dataValidation type="list" allowBlank="1" showInputMessage="1" showErrorMessage="1" xr:uid="{249B64A9-C0F7-4D2E-8692-08BB258E3CC9}">
          <x14:formula1>
            <xm:f>'Drop downs'!$A$2:$A$3</xm:f>
          </x14:formula1>
          <xm:sqref>D8:D87</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54587-DE53-4B5D-8B41-2A6CA5C8D41B}">
  <sheetPr codeName="Sheet69">
    <tabColor theme="4" tint="0.79998168889431442"/>
  </sheetPr>
  <dimension ref="A1:V98"/>
  <sheetViews>
    <sheetView zoomScale="85" zoomScaleNormal="85" workbookViewId="0">
      <selection activeCell="D33" sqref="D33"/>
    </sheetView>
  </sheetViews>
  <sheetFormatPr defaultColWidth="8.54296875" defaultRowHeight="14.5" x14ac:dyDescent="0.35"/>
  <cols>
    <col min="1" max="1" width="46.453125" bestFit="1" customWidth="1"/>
    <col min="2" max="2" width="6.179687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1091</v>
      </c>
      <c r="D1" s="263"/>
      <c r="E1" s="263"/>
      <c r="F1" s="264"/>
      <c r="G1" s="16"/>
      <c r="I1" s="7"/>
      <c r="J1" s="7"/>
      <c r="K1" s="7"/>
    </row>
    <row r="2" spans="1:22" x14ac:dyDescent="0.35">
      <c r="A2" s="74" t="s">
        <v>29</v>
      </c>
      <c r="B2" s="9"/>
      <c r="C2" s="263" t="s">
        <v>316</v>
      </c>
      <c r="D2" s="263"/>
      <c r="E2" s="263"/>
      <c r="F2" s="264"/>
      <c r="I2" s="8"/>
      <c r="J2" s="8"/>
      <c r="K2" s="8"/>
    </row>
    <row r="3" spans="1:22" ht="29.15" customHeight="1" x14ac:dyDescent="0.35">
      <c r="A3" s="75" t="s">
        <v>30</v>
      </c>
      <c r="B3" s="4"/>
      <c r="C3" s="263" t="s">
        <v>1092</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250</v>
      </c>
      <c r="E8" s="325" t="s">
        <v>418</v>
      </c>
      <c r="F8" s="325" t="s">
        <v>419</v>
      </c>
      <c r="G8" s="325" t="s">
        <v>519</v>
      </c>
      <c r="H8" s="325" t="s">
        <v>477</v>
      </c>
      <c r="I8" s="325" t="s">
        <v>436</v>
      </c>
      <c r="J8" s="310" t="s">
        <v>154</v>
      </c>
      <c r="K8" s="319" t="s">
        <v>1093</v>
      </c>
      <c r="L8" s="310"/>
      <c r="M8" s="314"/>
      <c r="N8" s="330"/>
      <c r="R8" s="12" t="str">
        <f>IF(OR(J8='Drop downs'!$G$7,J8='Drop downs'!$G$5), B8&amp;": "&amp;K8&amp;CHAR(10),"")</f>
        <v/>
      </c>
      <c r="S8" s="12" t="str">
        <f>IF(J8='Drop downs'!$G$2,B8&amp;": "&amp;K8&amp;""," ")</f>
        <v>IIA1: The policy supports the achievement of objective IIA1 as it supports retail, leisure and cultural development or extensions within appropriate town centres. Community facilities in town centres are able to be supported where compliant with Policy CI1. This would support economic growth in town centres by continuing or increasing the level of footfall. It would also support the provision of new and existing businesses within town centres. All proposals should contribute to the vitality and vibrancy of the centre or parade. The policy resists proposals for new retail, leisure and cultural development in out of centre locations, and any such developments will need to undertake a sequential test to demonstrate that there are no appropriate town centre sites, followed by edge of centre sites. Therefore, due to the provision of economic growth and the support provided to new and existing businesses, a potential significant positive effect is recorded.</v>
      </c>
      <c r="T8" s="12" t="str">
        <f>IF(LE1_Development_Principles!E8='Drop downs'!$B$6,LE1_Development_Principles!B8&amp;": "&amp;LE1_Development_Principles!K8&amp;"","")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250</v>
      </c>
      <c r="E10" s="326"/>
      <c r="F10" s="326"/>
      <c r="G10" s="326"/>
      <c r="H10" s="326"/>
      <c r="I10" s="326"/>
      <c r="J10" s="298"/>
      <c r="K10" s="236"/>
      <c r="L10" s="298"/>
      <c r="M10" s="233"/>
      <c r="N10" s="331"/>
      <c r="R10" s="12"/>
      <c r="S10" s="12"/>
      <c r="T10" s="12"/>
    </row>
    <row r="11" spans="1:22" x14ac:dyDescent="0.35">
      <c r="A11" s="317"/>
      <c r="B11" s="328"/>
      <c r="C11" s="24" t="s">
        <v>324</v>
      </c>
      <c r="D11" s="24" t="s">
        <v>250</v>
      </c>
      <c r="E11" s="326"/>
      <c r="F11" s="326"/>
      <c r="G11" s="326"/>
      <c r="H11" s="326"/>
      <c r="I11" s="326"/>
      <c r="J11" s="298"/>
      <c r="K11" s="236"/>
      <c r="L11" s="298"/>
      <c r="M11" s="233"/>
      <c r="N11" s="331"/>
      <c r="R11" s="12"/>
      <c r="S11" s="12"/>
      <c r="T11" s="12"/>
    </row>
    <row r="12" spans="1:22" x14ac:dyDescent="0.35">
      <c r="A12" s="317"/>
      <c r="B12" s="328"/>
      <c r="C12" s="24" t="s">
        <v>325</v>
      </c>
      <c r="D12" s="24" t="s">
        <v>250</v>
      </c>
      <c r="E12" s="326"/>
      <c r="F12" s="326"/>
      <c r="G12" s="326"/>
      <c r="H12" s="326"/>
      <c r="I12" s="326"/>
      <c r="J12" s="298"/>
      <c r="K12" s="236"/>
      <c r="L12" s="298"/>
      <c r="M12" s="233"/>
      <c r="N12" s="331"/>
      <c r="R12" s="12"/>
      <c r="S12" s="12"/>
      <c r="T12" s="12"/>
    </row>
    <row r="13" spans="1:22" x14ac:dyDescent="0.35">
      <c r="A13" s="317"/>
      <c r="B13" s="328"/>
      <c r="C13" s="24" t="s">
        <v>326</v>
      </c>
      <c r="D13" s="24" t="s">
        <v>250</v>
      </c>
      <c r="E13" s="326"/>
      <c r="F13" s="326"/>
      <c r="G13" s="326"/>
      <c r="H13" s="326"/>
      <c r="I13" s="326"/>
      <c r="J13" s="298"/>
      <c r="K13" s="236"/>
      <c r="L13" s="298"/>
      <c r="M13" s="233"/>
      <c r="N13" s="331"/>
      <c r="R13" s="12"/>
      <c r="S13" s="12"/>
      <c r="T13" s="12"/>
    </row>
    <row r="14" spans="1:22" x14ac:dyDescent="0.35">
      <c r="A14" s="317"/>
      <c r="B14" s="328"/>
      <c r="C14" s="24" t="s">
        <v>327</v>
      </c>
      <c r="D14" s="24" t="s">
        <v>250</v>
      </c>
      <c r="E14" s="326"/>
      <c r="F14" s="326"/>
      <c r="G14" s="326"/>
      <c r="H14" s="326"/>
      <c r="I14" s="326"/>
      <c r="J14" s="298"/>
      <c r="K14" s="236"/>
      <c r="L14" s="298"/>
      <c r="M14" s="233"/>
      <c r="N14" s="331"/>
      <c r="R14" s="12"/>
      <c r="S14" s="12"/>
      <c r="T14" s="12"/>
    </row>
    <row r="15" spans="1:22" x14ac:dyDescent="0.35">
      <c r="A15" s="317"/>
      <c r="B15" s="328"/>
      <c r="C15" s="24" t="s">
        <v>328</v>
      </c>
      <c r="D15" s="24" t="s">
        <v>250</v>
      </c>
      <c r="E15" s="326"/>
      <c r="F15" s="326"/>
      <c r="G15" s="326"/>
      <c r="H15" s="326"/>
      <c r="I15" s="326"/>
      <c r="J15" s="298"/>
      <c r="K15" s="236"/>
      <c r="L15" s="298"/>
      <c r="M15" s="233"/>
      <c r="N15" s="331"/>
      <c r="R15" s="12"/>
      <c r="S15" s="12"/>
      <c r="T15" s="12"/>
    </row>
    <row r="16" spans="1:22" ht="29" x14ac:dyDescent="0.35">
      <c r="A16" s="317"/>
      <c r="B16" s="328"/>
      <c r="C16" s="24" t="s">
        <v>329</v>
      </c>
      <c r="D16" s="24" t="s">
        <v>250</v>
      </c>
      <c r="E16" s="326"/>
      <c r="F16" s="326"/>
      <c r="G16" s="326"/>
      <c r="H16" s="326"/>
      <c r="I16" s="326"/>
      <c r="J16" s="298"/>
      <c r="K16" s="236"/>
      <c r="L16" s="298"/>
      <c r="M16" s="233"/>
      <c r="N16" s="331"/>
      <c r="R16" s="12"/>
      <c r="S16" s="12"/>
      <c r="T16" s="12"/>
    </row>
    <row r="17" spans="1:22" ht="72.650000000000006" customHeight="1" thickBot="1" x14ac:dyDescent="0.4">
      <c r="A17" s="318"/>
      <c r="B17" s="267"/>
      <c r="C17" s="19" t="s">
        <v>330</v>
      </c>
      <c r="D17" s="19" t="s">
        <v>250</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250</v>
      </c>
      <c r="E18" s="310" t="s">
        <v>418</v>
      </c>
      <c r="F18" s="310" t="s">
        <v>419</v>
      </c>
      <c r="G18" s="310" t="s">
        <v>519</v>
      </c>
      <c r="H18" s="310" t="s">
        <v>477</v>
      </c>
      <c r="I18" s="310" t="s">
        <v>436</v>
      </c>
      <c r="J18" s="310" t="s">
        <v>157</v>
      </c>
      <c r="K18" s="319" t="s">
        <v>1094</v>
      </c>
      <c r="L18" s="310"/>
      <c r="M18" s="314"/>
      <c r="N18" s="330"/>
      <c r="R18" s="12" t="str">
        <f>IF(OR(J18='Drop downs'!$G$7,J18='Drop downs'!$G$5), B18&amp;": "&amp;K18&amp;CHAR(10),"")</f>
        <v/>
      </c>
      <c r="S18" s="12" t="str">
        <f>IF(J18='Drop downs'!$G$2,B18&amp;": "&amp;K18&amp;""," ")</f>
        <v xml:space="preserve"> </v>
      </c>
      <c r="T18" s="12" t="str">
        <f>IF(LE1_Development_Principles!E18='Drop downs'!$B$6,LE1_Development_Principles!B18&amp;": "&amp;LE1_Development_Principles!K18&amp;"","")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254</v>
      </c>
      <c r="E20" s="310" t="s">
        <v>418</v>
      </c>
      <c r="F20" s="310" t="s">
        <v>419</v>
      </c>
      <c r="G20" s="310" t="s">
        <v>424</v>
      </c>
      <c r="H20" s="310" t="s">
        <v>477</v>
      </c>
      <c r="I20" s="310" t="s">
        <v>422</v>
      </c>
      <c r="J20" s="310" t="s">
        <v>157</v>
      </c>
      <c r="K20" s="319" t="s">
        <v>1095</v>
      </c>
      <c r="L20" s="310"/>
      <c r="M20" s="314"/>
      <c r="N20" s="330"/>
      <c r="R20" s="12" t="str">
        <f>IF(OR(J20='Drop downs'!$G$7,J20='Drop downs'!$G$5), B20&amp;": "&amp;K20&amp;CHAR(10),"")</f>
        <v/>
      </c>
      <c r="S20" s="12" t="str">
        <f>IF(J20='Drop downs'!$G$2,B20&amp;": "&amp;K20&amp;""," ")</f>
        <v xml:space="preserve"> </v>
      </c>
      <c r="T20" s="12" t="str">
        <f>IF(LE1_Development_Principles!E20='Drop downs'!$B$6,LE1_Development_Principles!B20&amp;": "&amp;LE1_Development_Principles!K20&amp;"","")</f>
        <v/>
      </c>
      <c r="U20" t="str">
        <f t="shared" si="0"/>
        <v/>
      </c>
      <c r="V20" t="str">
        <f>IF(N20&gt;0,B20&amp;":"&amp;N20&amp;"
","")</f>
        <v/>
      </c>
    </row>
    <row r="21" spans="1:22" ht="14.5" customHeight="1" x14ac:dyDescent="0.35">
      <c r="A21" s="317"/>
      <c r="B21" s="308"/>
      <c r="C21" s="3" t="s">
        <v>336</v>
      </c>
      <c r="D21" s="24" t="s">
        <v>250</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254</v>
      </c>
      <c r="E26" s="298"/>
      <c r="F26" s="298"/>
      <c r="G26" s="298"/>
      <c r="H26" s="298"/>
      <c r="I26" s="298"/>
      <c r="J26" s="298"/>
      <c r="K26" s="236"/>
      <c r="L26" s="298"/>
      <c r="M26" s="233"/>
      <c r="N26" s="331"/>
      <c r="R26" s="12"/>
      <c r="S26" s="12"/>
      <c r="T26" s="12"/>
    </row>
    <row r="27" spans="1:22" ht="29.5" thickBot="1" x14ac:dyDescent="0.4">
      <c r="A27" s="318"/>
      <c r="B27" s="309"/>
      <c r="C27" s="15" t="s">
        <v>342</v>
      </c>
      <c r="D27" s="19" t="s">
        <v>250</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250</v>
      </c>
      <c r="E28" s="310" t="s">
        <v>418</v>
      </c>
      <c r="F28" s="310" t="s">
        <v>441</v>
      </c>
      <c r="G28" s="310" t="s">
        <v>519</v>
      </c>
      <c r="H28" s="310" t="s">
        <v>477</v>
      </c>
      <c r="I28" s="310" t="s">
        <v>436</v>
      </c>
      <c r="J28" s="310" t="s">
        <v>157</v>
      </c>
      <c r="K28" s="319" t="s">
        <v>1096</v>
      </c>
      <c r="L28" s="310"/>
      <c r="M28" s="314"/>
      <c r="N28" s="330"/>
      <c r="R28" s="12" t="str">
        <f>IF(OR(J28='Drop downs'!$G$7,J28='Drop downs'!$G$5), B28&amp;": "&amp;K28&amp;CHAR(10),"")</f>
        <v/>
      </c>
      <c r="S28" s="12" t="str">
        <f>IF(J28='Drop downs'!$G$2,B28&amp;": "&amp;K28&amp;""," ")</f>
        <v xml:space="preserve"> </v>
      </c>
      <c r="T28" s="12" t="str">
        <f>IF(LE1_Development_Principles!E28='Drop downs'!$B$6,LE1_Development_Principles!B28&amp;": "&amp;LE1_Development_Principles!K28&amp;"","")</f>
        <v/>
      </c>
      <c r="U28" t="str">
        <f t="shared" si="0"/>
        <v/>
      </c>
      <c r="V28" t="str">
        <f>IF(N28&gt;0,B28&amp;":"&amp;N28&amp;"
","")</f>
        <v/>
      </c>
    </row>
    <row r="29" spans="1:22" ht="29" x14ac:dyDescent="0.35">
      <c r="A29" s="317"/>
      <c r="B29" s="308"/>
      <c r="C29" s="83" t="s">
        <v>345</v>
      </c>
      <c r="D29" s="3" t="s">
        <v>250</v>
      </c>
      <c r="E29" s="298"/>
      <c r="F29" s="298"/>
      <c r="G29" s="298"/>
      <c r="H29" s="298"/>
      <c r="I29" s="298"/>
      <c r="J29" s="298"/>
      <c r="K29" s="236"/>
      <c r="L29" s="298"/>
      <c r="M29" s="233"/>
      <c r="N29" s="331"/>
      <c r="R29" s="12"/>
      <c r="S29" s="12"/>
      <c r="T29" s="12"/>
    </row>
    <row r="30" spans="1:22" x14ac:dyDescent="0.35">
      <c r="A30" s="317"/>
      <c r="B30" s="308"/>
      <c r="C30" s="83" t="s">
        <v>346</v>
      </c>
      <c r="D30" s="3" t="s">
        <v>250</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22"/>
      <c r="B35" s="309"/>
      <c r="C35" s="93" t="s">
        <v>351</v>
      </c>
      <c r="D35" s="3" t="s">
        <v>254</v>
      </c>
      <c r="E35" s="299"/>
      <c r="F35" s="299"/>
      <c r="G35" s="299"/>
      <c r="H35" s="299"/>
      <c r="I35" s="299"/>
      <c r="J35" s="299"/>
      <c r="K35" s="301"/>
      <c r="L35" s="299"/>
      <c r="M35" s="303"/>
      <c r="N35" s="333"/>
      <c r="R35" s="12"/>
      <c r="S35" s="12"/>
      <c r="T35" s="12"/>
    </row>
    <row r="36" spans="1:22" x14ac:dyDescent="0.35">
      <c r="A36" s="321" t="s">
        <v>352</v>
      </c>
      <c r="B36" s="307" t="s">
        <v>120</v>
      </c>
      <c r="C36" s="82" t="s">
        <v>353</v>
      </c>
      <c r="D36" s="82" t="s">
        <v>254</v>
      </c>
      <c r="E36" s="272" t="s">
        <v>101</v>
      </c>
      <c r="F36" s="272" t="s">
        <v>101</v>
      </c>
      <c r="G36" s="272" t="s">
        <v>101</v>
      </c>
      <c r="H36" s="272" t="s">
        <v>101</v>
      </c>
      <c r="I36" s="272" t="s">
        <v>101</v>
      </c>
      <c r="J36" s="272" t="s">
        <v>159</v>
      </c>
      <c r="K36" s="300" t="s">
        <v>435</v>
      </c>
      <c r="L36" s="272"/>
      <c r="M36" s="302"/>
      <c r="N36" s="334"/>
      <c r="R36" s="12" t="str">
        <f>IF(OR(J36='Drop downs'!$G$7,J36='Drop downs'!$G$5), B36&amp;": "&amp;K36&amp;CHAR(10),"")</f>
        <v/>
      </c>
      <c r="S36" s="12" t="str">
        <f>IF(J36='Drop downs'!$G$2,B36&amp;": "&amp;K36&amp;""," ")</f>
        <v xml:space="preserve"> </v>
      </c>
      <c r="T36" s="12" t="str">
        <f>IF(LE1_Development_Principles!E36='Drop downs'!$B$6,LE1_Development_Principles!B36&amp;": "&amp;LE1_Development_Principles!K36&amp;"","")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22"/>
      <c r="B41" s="309"/>
      <c r="C41" s="80" t="s">
        <v>358</v>
      </c>
      <c r="D41" s="3" t="s">
        <v>254</v>
      </c>
      <c r="E41" s="299"/>
      <c r="F41" s="299"/>
      <c r="G41" s="299"/>
      <c r="H41" s="299"/>
      <c r="I41" s="299"/>
      <c r="J41" s="299"/>
      <c r="K41" s="301"/>
      <c r="L41" s="299"/>
      <c r="M41" s="303"/>
      <c r="N41" s="333"/>
      <c r="R41" s="12"/>
      <c r="S41" s="12"/>
      <c r="T41" s="12"/>
    </row>
    <row r="42" spans="1:22" ht="29" x14ac:dyDescent="0.35">
      <c r="A42" s="321" t="s">
        <v>359</v>
      </c>
      <c r="B42" s="307" t="s">
        <v>121</v>
      </c>
      <c r="C42" s="82" t="s">
        <v>360</v>
      </c>
      <c r="D42" s="82" t="s">
        <v>250</v>
      </c>
      <c r="E42" s="272" t="s">
        <v>418</v>
      </c>
      <c r="F42" s="272" t="s">
        <v>441</v>
      </c>
      <c r="G42" s="272" t="s">
        <v>519</v>
      </c>
      <c r="H42" s="272" t="s">
        <v>477</v>
      </c>
      <c r="I42" s="272" t="s">
        <v>436</v>
      </c>
      <c r="J42" s="272" t="s">
        <v>157</v>
      </c>
      <c r="K42" s="300" t="s">
        <v>1097</v>
      </c>
      <c r="L42" s="272"/>
      <c r="M42" s="302"/>
      <c r="N42" s="334"/>
      <c r="R42" s="12" t="str">
        <f>IF(OR(J42='Drop downs'!$G$7,J42='Drop downs'!$G$5), B42&amp;": "&amp;K42&amp;CHAR(10),"")</f>
        <v/>
      </c>
      <c r="S42" s="12" t="str">
        <f>IF(J42='Drop downs'!$G$2,B42&amp;": "&amp;K42&amp;""," ")</f>
        <v xml:space="preserve"> </v>
      </c>
      <c r="T42" s="12" t="str">
        <f>IF(LE1_Development_Principles!E42='Drop downs'!$B$6,LE1_Development_Principles!B42&amp;": "&amp;LE1_Development_Principles!K42&amp;"","")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250</v>
      </c>
      <c r="E44" s="298"/>
      <c r="F44" s="298"/>
      <c r="G44" s="298"/>
      <c r="H44" s="298"/>
      <c r="I44" s="298"/>
      <c r="J44" s="298"/>
      <c r="K44" s="236"/>
      <c r="L44" s="298"/>
      <c r="M44" s="233"/>
      <c r="N44" s="331"/>
      <c r="R44" s="12"/>
      <c r="S44" s="12"/>
      <c r="T44" s="12"/>
    </row>
    <row r="45" spans="1:22" x14ac:dyDescent="0.35">
      <c r="A45" s="317"/>
      <c r="B45" s="308"/>
      <c r="C45" s="3" t="s">
        <v>363</v>
      </c>
      <c r="D45" s="3" t="s">
        <v>250</v>
      </c>
      <c r="E45" s="298"/>
      <c r="F45" s="298"/>
      <c r="G45" s="298"/>
      <c r="H45" s="298"/>
      <c r="I45" s="298"/>
      <c r="J45" s="298"/>
      <c r="K45" s="236"/>
      <c r="L45" s="298"/>
      <c r="M45" s="233"/>
      <c r="N45" s="331"/>
      <c r="R45" s="12"/>
      <c r="S45" s="12"/>
      <c r="T45" s="12"/>
    </row>
    <row r="46" spans="1:22" ht="29.5" thickBot="1" x14ac:dyDescent="0.4">
      <c r="A46" s="322"/>
      <c r="B46" s="309"/>
      <c r="C46" s="80" t="s">
        <v>364</v>
      </c>
      <c r="D46" s="80" t="s">
        <v>254</v>
      </c>
      <c r="E46" s="299"/>
      <c r="F46" s="299"/>
      <c r="G46" s="299"/>
      <c r="H46" s="299"/>
      <c r="I46" s="299"/>
      <c r="J46" s="299"/>
      <c r="K46" s="301"/>
      <c r="L46" s="299"/>
      <c r="M46" s="303"/>
      <c r="N46" s="333"/>
      <c r="R46" s="12"/>
      <c r="S46" s="12"/>
      <c r="T46" s="12"/>
    </row>
    <row r="47" spans="1:22" ht="43.5" x14ac:dyDescent="0.35">
      <c r="A47" s="321" t="s">
        <v>365</v>
      </c>
      <c r="B47" s="307" t="s">
        <v>122</v>
      </c>
      <c r="C47" s="82" t="s">
        <v>366</v>
      </c>
      <c r="D47" s="82" t="s">
        <v>250</v>
      </c>
      <c r="E47" s="272" t="s">
        <v>418</v>
      </c>
      <c r="F47" s="272" t="s">
        <v>419</v>
      </c>
      <c r="G47" s="272" t="s">
        <v>519</v>
      </c>
      <c r="H47" s="272" t="s">
        <v>477</v>
      </c>
      <c r="I47" s="272" t="s">
        <v>436</v>
      </c>
      <c r="J47" s="272" t="s">
        <v>157</v>
      </c>
      <c r="K47" s="367" t="s">
        <v>1098</v>
      </c>
      <c r="L47" s="272"/>
      <c r="M47" s="302"/>
      <c r="N47" s="334"/>
      <c r="R47" s="12" t="str">
        <f>IF(OR(J47='Drop downs'!$G$7,J47='Drop downs'!$G$5), B47&amp;": "&amp;K47&amp;CHAR(10),"")</f>
        <v/>
      </c>
      <c r="S47" s="12" t="str">
        <f>IF(J47='Drop downs'!$G$2,B47&amp;": "&amp;K47&amp;""," ")</f>
        <v xml:space="preserve"> </v>
      </c>
      <c r="T47" s="12" t="str">
        <f>IF(LE1_Development_Principles!E47='Drop downs'!$B$6,LE1_Development_Principles!B47&amp;": "&amp;LE1_Development_Principles!K47&amp;"","")</f>
        <v/>
      </c>
      <c r="U47" t="str">
        <f t="shared" si="0"/>
        <v/>
      </c>
      <c r="V47" t="str">
        <f>IF(N47&gt;0,B47&amp;":"&amp;N47&amp;"
","")</f>
        <v/>
      </c>
    </row>
    <row r="48" spans="1:22" ht="52.5" customHeight="1" thickBot="1" x14ac:dyDescent="0.4">
      <c r="A48" s="318"/>
      <c r="B48" s="309"/>
      <c r="C48" s="15" t="s">
        <v>367</v>
      </c>
      <c r="D48" s="15" t="s">
        <v>254</v>
      </c>
      <c r="E48" s="299"/>
      <c r="F48" s="299"/>
      <c r="G48" s="299"/>
      <c r="H48" s="299"/>
      <c r="I48" s="299"/>
      <c r="J48" s="299"/>
      <c r="K48" s="369"/>
      <c r="L48" s="270"/>
      <c r="M48" s="315"/>
      <c r="N48" s="332"/>
      <c r="R48" s="12" t="str">
        <f>IF(OR(J48='Drop downs'!$G$7,J48='Drop downs'!$G$5), B48&amp;": "&amp;K48&amp;CHAR(10),"")</f>
        <v/>
      </c>
      <c r="S48" s="12" t="str">
        <f>IF(J48='Drop downs'!$G$2,B48&amp;": "&amp;K48&amp;""," ")</f>
        <v xml:space="preserve"> </v>
      </c>
      <c r="T48" s="12" t="str">
        <f>IF(LE1_Development_Principles!E48='Drop downs'!$B$6,LE1_Development_Principles!B48&amp;": "&amp;LE1_Development_Principles!K48&amp;"","")</f>
        <v xml:space="preserve">: </v>
      </c>
    </row>
    <row r="49" spans="1:22" ht="29" x14ac:dyDescent="0.35">
      <c r="A49" s="316" t="s">
        <v>368</v>
      </c>
      <c r="B49" s="307" t="s">
        <v>123</v>
      </c>
      <c r="C49" s="86" t="s">
        <v>369</v>
      </c>
      <c r="D49" s="86" t="s">
        <v>254</v>
      </c>
      <c r="E49" s="272" t="s">
        <v>101</v>
      </c>
      <c r="F49" s="272" t="s">
        <v>101</v>
      </c>
      <c r="G49" s="272" t="s">
        <v>101</v>
      </c>
      <c r="H49" s="272" t="s">
        <v>101</v>
      </c>
      <c r="I49" s="272" t="s">
        <v>101</v>
      </c>
      <c r="J49" s="272" t="s">
        <v>159</v>
      </c>
      <c r="K49" s="367" t="s">
        <v>435</v>
      </c>
      <c r="L49" s="310"/>
      <c r="M49" s="314"/>
      <c r="N49" s="330"/>
      <c r="R49" s="12" t="str">
        <f>IF(OR(J49='Drop downs'!$G$7,J49='Drop downs'!$G$5), B49&amp;": "&amp;K49&amp;CHAR(10),"")</f>
        <v/>
      </c>
      <c r="S49" s="12" t="str">
        <f>IF(J49='Drop downs'!$G$2,B49&amp;": "&amp;K49&amp;""," ")</f>
        <v xml:space="preserve"> </v>
      </c>
      <c r="T49" s="12" t="str">
        <f>IF(LE1_Development_Principles!E49='Drop downs'!$B$6,LE1_Development_Principles!B49&amp;": "&amp;LE1_Development_Principles!K49&amp;"","")</f>
        <v/>
      </c>
      <c r="U49" t="str">
        <f t="shared" si="0"/>
        <v/>
      </c>
      <c r="V49" t="str">
        <f>IF(N49&gt;0,B49&amp;":"&amp;N49&amp;"
","")</f>
        <v/>
      </c>
    </row>
    <row r="50" spans="1:22" x14ac:dyDescent="0.35">
      <c r="A50" s="317"/>
      <c r="B50" s="308"/>
      <c r="C50" s="24" t="s">
        <v>370</v>
      </c>
      <c r="D50" s="24" t="s">
        <v>254</v>
      </c>
      <c r="E50" s="298"/>
      <c r="F50" s="298"/>
      <c r="G50" s="298"/>
      <c r="H50" s="298"/>
      <c r="I50" s="298"/>
      <c r="J50" s="298"/>
      <c r="K50" s="368"/>
      <c r="L50" s="298"/>
      <c r="M50" s="233"/>
      <c r="N50" s="331"/>
      <c r="R50" s="12"/>
      <c r="S50" s="12"/>
      <c r="T50" s="12"/>
    </row>
    <row r="51" spans="1:22" x14ac:dyDescent="0.35">
      <c r="A51" s="317"/>
      <c r="B51" s="308"/>
      <c r="C51" s="97" t="s">
        <v>371</v>
      </c>
      <c r="D51" s="24" t="s">
        <v>254</v>
      </c>
      <c r="E51" s="298"/>
      <c r="F51" s="298"/>
      <c r="G51" s="298"/>
      <c r="H51" s="298"/>
      <c r="I51" s="298"/>
      <c r="J51" s="298"/>
      <c r="K51" s="368"/>
      <c r="L51" s="298"/>
      <c r="M51" s="233"/>
      <c r="N51" s="331"/>
      <c r="R51" s="12"/>
      <c r="S51" s="12"/>
      <c r="T51" s="12"/>
    </row>
    <row r="52" spans="1:22" x14ac:dyDescent="0.35">
      <c r="A52" s="317"/>
      <c r="B52" s="308"/>
      <c r="C52" s="24" t="s">
        <v>372</v>
      </c>
      <c r="D52" s="24" t="s">
        <v>254</v>
      </c>
      <c r="E52" s="298"/>
      <c r="F52" s="298"/>
      <c r="G52" s="298"/>
      <c r="H52" s="298"/>
      <c r="I52" s="298"/>
      <c r="J52" s="298"/>
      <c r="K52" s="368"/>
      <c r="L52" s="298"/>
      <c r="M52" s="233"/>
      <c r="N52" s="331"/>
      <c r="R52" s="12"/>
      <c r="S52" s="12"/>
      <c r="T52" s="12"/>
    </row>
    <row r="53" spans="1:22" ht="15" thickBot="1" x14ac:dyDescent="0.4">
      <c r="A53" s="318"/>
      <c r="B53" s="309"/>
      <c r="C53" s="19" t="s">
        <v>373</v>
      </c>
      <c r="D53" s="24" t="s">
        <v>254</v>
      </c>
      <c r="E53" s="270"/>
      <c r="F53" s="270"/>
      <c r="G53" s="270"/>
      <c r="H53" s="270"/>
      <c r="I53" s="270"/>
      <c r="J53" s="270"/>
      <c r="K53" s="37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435</v>
      </c>
      <c r="L54" s="310"/>
      <c r="M54" s="314"/>
      <c r="N54" s="330"/>
      <c r="R54" s="12" t="str">
        <f>IF(OR(J54='Drop downs'!$G$7,J54='Drop downs'!$G$5), B54&amp;": "&amp;K54&amp;CHAR(10),"")</f>
        <v/>
      </c>
      <c r="S54" s="12" t="str">
        <f>IF(J54='Drop downs'!$G$2,B54&amp;": "&amp;K54&amp;""," ")</f>
        <v xml:space="preserve"> </v>
      </c>
      <c r="T54" s="12" t="str">
        <f>IF(LE1_Development_Principles!E54='Drop downs'!$B$6,LE1_Development_Principles!B54&amp;": "&amp;LE1_Development_Principles!K54&amp;"","")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24"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435</v>
      </c>
      <c r="L57" s="310"/>
      <c r="M57" s="314"/>
      <c r="N57" s="330"/>
      <c r="R57" s="12" t="str">
        <f>IF(OR(J57='Drop downs'!$G$7,J57='Drop downs'!$G$5), B57&amp;": "&amp;K57&amp;CHAR(10),"")</f>
        <v/>
      </c>
      <c r="S57" s="12" t="str">
        <f>IF(J57='Drop downs'!$G$2,B57&amp;": "&amp;K57&amp;""," ")</f>
        <v xml:space="preserve"> </v>
      </c>
      <c r="T57" s="12" t="str">
        <f>IF(LE1_Development_Principles!E57='Drop downs'!$B$6,LE1_Development_Principles!B57&amp;": "&amp;LE1_Development_Principles!K57&amp;"","")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254</v>
      </c>
      <c r="E60" s="298"/>
      <c r="F60" s="298"/>
      <c r="G60" s="298"/>
      <c r="H60" s="298"/>
      <c r="I60" s="298"/>
      <c r="J60" s="298"/>
      <c r="K60" s="236"/>
      <c r="L60" s="298"/>
      <c r="M60" s="233"/>
      <c r="N60" s="331"/>
      <c r="R60" s="12"/>
      <c r="S60" s="12"/>
      <c r="T60" s="12"/>
    </row>
    <row r="61" spans="1:22" x14ac:dyDescent="0.35">
      <c r="A61" s="317"/>
      <c r="B61" s="308"/>
      <c r="C61" s="24" t="s">
        <v>383</v>
      </c>
      <c r="D61" s="24" t="s">
        <v>254</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24" t="s">
        <v>254</v>
      </c>
      <c r="E64" s="299"/>
      <c r="F64" s="299"/>
      <c r="G64" s="299"/>
      <c r="H64" s="299"/>
      <c r="I64" s="299"/>
      <c r="J64" s="299"/>
      <c r="K64" s="301"/>
      <c r="L64" s="270"/>
      <c r="M64" s="315"/>
      <c r="N64" s="332"/>
      <c r="R64" s="12"/>
      <c r="S64" s="12"/>
      <c r="T64" s="12"/>
    </row>
    <row r="65" spans="1:22" x14ac:dyDescent="0.35">
      <c r="A65" s="316" t="s">
        <v>387</v>
      </c>
      <c r="B65" s="307" t="s">
        <v>126</v>
      </c>
      <c r="C65" s="85" t="s">
        <v>388</v>
      </c>
      <c r="D65" s="86" t="s">
        <v>254</v>
      </c>
      <c r="E65" s="272" t="s">
        <v>101</v>
      </c>
      <c r="F65" s="272" t="s">
        <v>101</v>
      </c>
      <c r="G65" s="272" t="s">
        <v>101</v>
      </c>
      <c r="H65" s="272" t="s">
        <v>101</v>
      </c>
      <c r="I65" s="272" t="s">
        <v>101</v>
      </c>
      <c r="J65" s="272" t="s">
        <v>159</v>
      </c>
      <c r="K65" s="300" t="s">
        <v>435</v>
      </c>
      <c r="L65" s="310"/>
      <c r="M65" s="314"/>
      <c r="N65" s="330"/>
      <c r="R65" s="12" t="str">
        <f>IF(OR(J65='Drop downs'!$G$7,J65='Drop downs'!$G$5), B65&amp;": "&amp;K65&amp;CHAR(10),"")</f>
        <v/>
      </c>
      <c r="S65" s="12" t="str">
        <f>IF(J65='Drop downs'!$G$2,B65&amp;": "&amp;K65&amp;""," ")</f>
        <v xml:space="preserve"> </v>
      </c>
      <c r="T65" s="12" t="str">
        <f>IF(LE1_Development_Principles!E65='Drop downs'!$B$6,LE1_Development_Principles!B65&amp;": "&amp;LE1_Development_Principles!K65&amp;"","")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99"/>
      <c r="F71" s="299"/>
      <c r="G71" s="299"/>
      <c r="H71" s="299"/>
      <c r="I71" s="299"/>
      <c r="J71" s="299"/>
      <c r="K71" s="301"/>
      <c r="L71" s="270"/>
      <c r="M71" s="315"/>
      <c r="N71" s="332"/>
      <c r="R71" s="12"/>
      <c r="S71" s="12"/>
      <c r="T71" s="12"/>
    </row>
    <row r="72" spans="1:22" x14ac:dyDescent="0.35">
      <c r="A72" s="316" t="s">
        <v>395</v>
      </c>
      <c r="B72" s="307" t="s">
        <v>127</v>
      </c>
      <c r="C72" s="85" t="s">
        <v>396</v>
      </c>
      <c r="D72" s="86" t="s">
        <v>250</v>
      </c>
      <c r="E72" s="310" t="s">
        <v>418</v>
      </c>
      <c r="F72" s="310" t="s">
        <v>419</v>
      </c>
      <c r="G72" s="310" t="s">
        <v>424</v>
      </c>
      <c r="H72" s="310" t="s">
        <v>477</v>
      </c>
      <c r="I72" s="310" t="s">
        <v>422</v>
      </c>
      <c r="J72" s="310" t="s">
        <v>157</v>
      </c>
      <c r="K72" s="439" t="s">
        <v>1099</v>
      </c>
      <c r="L72" s="310"/>
      <c r="M72" s="314"/>
      <c r="N72" s="330"/>
      <c r="R72" s="12" t="str">
        <f>IF(OR(J72='Drop downs'!$G$7,J72='Drop downs'!$G$5), B72&amp;": "&amp;K72&amp;CHAR(10),"")</f>
        <v/>
      </c>
      <c r="S72" s="12" t="str">
        <f>IF(J72='Drop downs'!$G$2,B72&amp;": "&amp;K72&amp;""," ")</f>
        <v xml:space="preserve"> </v>
      </c>
      <c r="T72" s="12" t="str">
        <f>IF(LE1_Development_Principles!E72='Drop downs'!$B$6,LE1_Development_Principles!B72&amp;": "&amp;LE1_Development_Principles!K72&amp;"","")</f>
        <v/>
      </c>
      <c r="U72" t="str">
        <f t="shared" si="0"/>
        <v/>
      </c>
      <c r="V72" t="str">
        <f>IF(N72&gt;0,B72&amp;":"&amp;N72&amp;"
","")</f>
        <v/>
      </c>
    </row>
    <row r="73" spans="1:22" x14ac:dyDescent="0.35">
      <c r="A73" s="317"/>
      <c r="B73" s="308"/>
      <c r="C73" s="83" t="s">
        <v>397</v>
      </c>
      <c r="D73" s="24" t="s">
        <v>250</v>
      </c>
      <c r="E73" s="298"/>
      <c r="F73" s="298"/>
      <c r="G73" s="298"/>
      <c r="H73" s="298"/>
      <c r="I73" s="298"/>
      <c r="J73" s="298"/>
      <c r="K73" s="372"/>
      <c r="L73" s="298"/>
      <c r="M73" s="233"/>
      <c r="N73" s="331"/>
      <c r="R73" s="12"/>
      <c r="S73" s="12"/>
      <c r="T73" s="12"/>
    </row>
    <row r="74" spans="1:22" x14ac:dyDescent="0.35">
      <c r="A74" s="317"/>
      <c r="B74" s="308"/>
      <c r="C74" s="83" t="s">
        <v>398</v>
      </c>
      <c r="D74" s="24" t="s">
        <v>254</v>
      </c>
      <c r="E74" s="298"/>
      <c r="F74" s="298"/>
      <c r="G74" s="298"/>
      <c r="H74" s="298"/>
      <c r="I74" s="298"/>
      <c r="J74" s="298"/>
      <c r="K74" s="372"/>
      <c r="L74" s="298"/>
      <c r="M74" s="233"/>
      <c r="N74" s="331"/>
      <c r="R74" s="12"/>
      <c r="S74" s="12"/>
      <c r="T74" s="12"/>
    </row>
    <row r="75" spans="1:22" x14ac:dyDescent="0.35">
      <c r="A75" s="317"/>
      <c r="B75" s="308"/>
      <c r="C75" s="83" t="s">
        <v>399</v>
      </c>
      <c r="D75" s="24" t="s">
        <v>254</v>
      </c>
      <c r="E75" s="298"/>
      <c r="F75" s="298"/>
      <c r="G75" s="298"/>
      <c r="H75" s="298"/>
      <c r="I75" s="298"/>
      <c r="J75" s="298"/>
      <c r="K75" s="372"/>
      <c r="L75" s="298"/>
      <c r="M75" s="233"/>
      <c r="N75" s="331"/>
      <c r="R75" s="12"/>
      <c r="S75" s="12"/>
      <c r="T75" s="12"/>
    </row>
    <row r="76" spans="1:22" ht="15" thickBot="1" x14ac:dyDescent="0.4">
      <c r="A76" s="322"/>
      <c r="B76" s="309"/>
      <c r="C76" s="87" t="s">
        <v>400</v>
      </c>
      <c r="D76" s="88" t="s">
        <v>254</v>
      </c>
      <c r="E76" s="299"/>
      <c r="F76" s="299"/>
      <c r="G76" s="299"/>
      <c r="H76" s="299"/>
      <c r="I76" s="299"/>
      <c r="J76" s="299"/>
      <c r="K76" s="373"/>
      <c r="L76" s="299"/>
      <c r="M76" s="303"/>
      <c r="N76" s="333"/>
      <c r="R76" s="12"/>
      <c r="S76" s="12"/>
      <c r="T76" s="12"/>
    </row>
    <row r="77" spans="1:22" x14ac:dyDescent="0.35">
      <c r="A77" s="304" t="s">
        <v>401</v>
      </c>
      <c r="B77" s="307" t="s">
        <v>128</v>
      </c>
      <c r="C77" s="91" t="s">
        <v>402</v>
      </c>
      <c r="D77" s="82" t="s">
        <v>254</v>
      </c>
      <c r="E77" s="272" t="s">
        <v>101</v>
      </c>
      <c r="F77" s="272" t="s">
        <v>101</v>
      </c>
      <c r="G77" s="272" t="s">
        <v>101</v>
      </c>
      <c r="H77" s="272" t="s">
        <v>101</v>
      </c>
      <c r="I77" s="272" t="s">
        <v>101</v>
      </c>
      <c r="J77" s="272" t="s">
        <v>159</v>
      </c>
      <c r="K77" s="367" t="s">
        <v>435</v>
      </c>
      <c r="L77" s="272"/>
      <c r="M77" s="302"/>
      <c r="N77" s="334"/>
      <c r="R77" s="12" t="str">
        <f>IF(OR(J77='Drop downs'!$G$7,J77='Drop downs'!$G$5), B77&amp;": "&amp;K77&amp;CHAR(10),"")</f>
        <v/>
      </c>
      <c r="S77" s="12" t="str">
        <f>IF(J77='Drop downs'!$G$2,B77&amp;": "&amp;K77&amp;""," ")</f>
        <v xml:space="preserve"> </v>
      </c>
      <c r="T77" s="12" t="str">
        <f>IF(LE1_Development_Principles!E77='Drop downs'!$B$6,LE1_Development_Principles!B77&amp;": "&amp;LE1_Development_Principles!K77&amp;"","")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368"/>
      <c r="L78" s="298"/>
      <c r="M78" s="233"/>
      <c r="N78" s="331"/>
      <c r="R78" s="12"/>
      <c r="S78" s="12"/>
      <c r="T78" s="12"/>
    </row>
    <row r="79" spans="1:22" x14ac:dyDescent="0.35">
      <c r="A79" s="305"/>
      <c r="B79" s="308"/>
      <c r="C79" s="83" t="s">
        <v>404</v>
      </c>
      <c r="D79" s="3" t="s">
        <v>254</v>
      </c>
      <c r="E79" s="298"/>
      <c r="F79" s="298"/>
      <c r="G79" s="298"/>
      <c r="H79" s="298"/>
      <c r="I79" s="298"/>
      <c r="J79" s="298"/>
      <c r="K79" s="368"/>
      <c r="L79" s="298"/>
      <c r="M79" s="233"/>
      <c r="N79" s="331"/>
      <c r="R79" s="12"/>
      <c r="S79" s="12"/>
      <c r="T79" s="12"/>
    </row>
    <row r="80" spans="1:22" x14ac:dyDescent="0.35">
      <c r="A80" s="305"/>
      <c r="B80" s="308"/>
      <c r="C80" s="84" t="s">
        <v>405</v>
      </c>
      <c r="D80" s="3" t="s">
        <v>254</v>
      </c>
      <c r="E80" s="298"/>
      <c r="F80" s="298"/>
      <c r="G80" s="298"/>
      <c r="H80" s="298"/>
      <c r="I80" s="298"/>
      <c r="J80" s="298"/>
      <c r="K80" s="368"/>
      <c r="L80" s="298"/>
      <c r="M80" s="233"/>
      <c r="N80" s="331"/>
      <c r="R80" s="12"/>
      <c r="S80" s="12"/>
      <c r="T80" s="12"/>
    </row>
    <row r="81" spans="1:22" ht="29" x14ac:dyDescent="0.35">
      <c r="A81" s="305"/>
      <c r="B81" s="308"/>
      <c r="C81" s="84" t="s">
        <v>406</v>
      </c>
      <c r="D81" s="3" t="s">
        <v>254</v>
      </c>
      <c r="E81" s="298"/>
      <c r="F81" s="298"/>
      <c r="G81" s="298"/>
      <c r="H81" s="298"/>
      <c r="I81" s="298"/>
      <c r="J81" s="298"/>
      <c r="K81" s="368"/>
      <c r="L81" s="298"/>
      <c r="M81" s="233"/>
      <c r="N81" s="331"/>
      <c r="R81" s="12"/>
      <c r="S81" s="12"/>
      <c r="T81" s="12"/>
    </row>
    <row r="82" spans="1:22" ht="29" x14ac:dyDescent="0.35">
      <c r="A82" s="305"/>
      <c r="B82" s="308"/>
      <c r="C82" s="84" t="s">
        <v>407</v>
      </c>
      <c r="D82" s="3" t="s">
        <v>254</v>
      </c>
      <c r="E82" s="298"/>
      <c r="F82" s="298"/>
      <c r="G82" s="298"/>
      <c r="H82" s="298"/>
      <c r="I82" s="298"/>
      <c r="J82" s="298"/>
      <c r="K82" s="368"/>
      <c r="L82" s="298"/>
      <c r="M82" s="233"/>
      <c r="N82" s="331"/>
      <c r="R82" s="12"/>
      <c r="S82" s="12"/>
      <c r="T82" s="12"/>
    </row>
    <row r="83" spans="1:22" ht="15" thickBot="1" x14ac:dyDescent="0.4">
      <c r="A83" s="306"/>
      <c r="B83" s="309"/>
      <c r="C83" s="90" t="s">
        <v>408</v>
      </c>
      <c r="D83" s="3" t="s">
        <v>254</v>
      </c>
      <c r="E83" s="299"/>
      <c r="F83" s="299"/>
      <c r="G83" s="299"/>
      <c r="H83" s="299"/>
      <c r="I83" s="299"/>
      <c r="J83" s="299"/>
      <c r="K83" s="369"/>
      <c r="L83" s="299"/>
      <c r="M83" s="303"/>
      <c r="N83" s="333"/>
      <c r="R83" s="12"/>
      <c r="S83" s="12"/>
      <c r="T83" s="12"/>
    </row>
    <row r="84" spans="1:22" x14ac:dyDescent="0.35">
      <c r="A84" s="304" t="s">
        <v>409</v>
      </c>
      <c r="B84" s="307" t="s">
        <v>129</v>
      </c>
      <c r="C84" s="101" t="s">
        <v>410</v>
      </c>
      <c r="D84" s="82" t="s">
        <v>250</v>
      </c>
      <c r="E84" s="272" t="s">
        <v>418</v>
      </c>
      <c r="F84" s="272" t="s">
        <v>441</v>
      </c>
      <c r="G84" s="272" t="s">
        <v>537</v>
      </c>
      <c r="H84" s="272" t="s">
        <v>477</v>
      </c>
      <c r="I84" s="272" t="s">
        <v>436</v>
      </c>
      <c r="J84" s="272" t="s">
        <v>157</v>
      </c>
      <c r="K84" s="367" t="s">
        <v>1100</v>
      </c>
      <c r="L84" s="272"/>
      <c r="M84" s="302"/>
      <c r="N84" s="334"/>
      <c r="R84" s="12" t="str">
        <f>IF(OR(J84='Drop downs'!$G$7,J84='Drop downs'!$G$5), B84&amp;": "&amp;K84&amp;CHAR(10),"")</f>
        <v/>
      </c>
      <c r="S84" s="12" t="str">
        <f>IF(J84='Drop downs'!$G$2,B84&amp;": "&amp;K84&amp;""," ")</f>
        <v xml:space="preserve"> </v>
      </c>
      <c r="T84" s="12" t="str">
        <f>IF(LE1_Development_Principles!E84='Drop downs'!$B$6,LE1_Development_Principles!B84&amp;": "&amp;LE1_Development_Principles!K84&amp;"","")</f>
        <v/>
      </c>
      <c r="U84" t="str">
        <f t="shared" si="1"/>
        <v/>
      </c>
      <c r="V84" t="str">
        <f>IF(N84&gt;0,B84&amp;":"&amp;N84&amp;"
","")</f>
        <v/>
      </c>
    </row>
    <row r="85" spans="1:22" x14ac:dyDescent="0.35">
      <c r="A85" s="305"/>
      <c r="B85" s="308"/>
      <c r="C85" s="84" t="s">
        <v>411</v>
      </c>
      <c r="D85" s="3" t="s">
        <v>254</v>
      </c>
      <c r="E85" s="298"/>
      <c r="F85" s="298"/>
      <c r="G85" s="298"/>
      <c r="H85" s="298"/>
      <c r="I85" s="298"/>
      <c r="J85" s="298"/>
      <c r="K85" s="368"/>
      <c r="L85" s="298"/>
      <c r="M85" s="233"/>
      <c r="N85" s="331"/>
      <c r="R85" s="12"/>
      <c r="S85" s="12"/>
      <c r="T85" s="12"/>
    </row>
    <row r="86" spans="1:22" x14ac:dyDescent="0.35">
      <c r="A86" s="305"/>
      <c r="B86" s="308"/>
      <c r="C86" s="84" t="s">
        <v>412</v>
      </c>
      <c r="D86" s="3" t="s">
        <v>254</v>
      </c>
      <c r="E86" s="298"/>
      <c r="F86" s="298"/>
      <c r="G86" s="298"/>
      <c r="H86" s="298"/>
      <c r="I86" s="298"/>
      <c r="J86" s="298"/>
      <c r="K86" s="368"/>
      <c r="L86" s="298"/>
      <c r="M86" s="233"/>
      <c r="N86" s="331"/>
      <c r="R86" s="12"/>
      <c r="S86" s="12"/>
      <c r="T86" s="12"/>
    </row>
    <row r="87" spans="1:22" ht="15" thickBot="1" x14ac:dyDescent="0.4">
      <c r="A87" s="306"/>
      <c r="B87" s="309"/>
      <c r="C87" s="87" t="s">
        <v>413</v>
      </c>
      <c r="D87" s="80" t="s">
        <v>254</v>
      </c>
      <c r="E87" s="299"/>
      <c r="F87" s="299"/>
      <c r="G87" s="299"/>
      <c r="H87" s="299"/>
      <c r="I87" s="299"/>
      <c r="J87" s="299"/>
      <c r="K87" s="369"/>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IIA1: The policy supports the achievement of objective IIA1 as it supports retail, leisure and cultural development or extensions within appropriate town centres. Community facilities in town centres are able to be supported where compliant with Policy CI1. This would support economic growth in town centres by continuing or increasing the level of footfall. It would also support the provision of new and existing businesses within town centres. All proposals should contribute to the vitality and vibrancy of the centre or parade. The policy resists proposals for new retail, leisure and cultural development in out of centre locations, and any such developments will need to undertake a sequential test to demonstrate that there are no appropriate town centre sites, followed by edge of centre sites. Therefore, due to the provision of economic growth and the support provided to new and existing businesses, a potential significant positive effect is recorded.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sn2P85AIQEwLWBKRYjfy20BWrmd+odHgxq32+VQQKK2BmUDkdBRc5tcv2X5kHGSDsTpbZKtAo9dnqOFbqd+jjg==" saltValue="//lBXNWm6l+DBFxAB9RHgg=="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656" priority="50">
      <formula>$D50="No"</formula>
    </cfRule>
  </conditionalFormatting>
  <conditionalFormatting sqref="C8:D87">
    <cfRule type="expression" dxfId="1655" priority="49">
      <formula>$D8="No"</formula>
    </cfRule>
  </conditionalFormatting>
  <conditionalFormatting sqref="J8 J28">
    <cfRule type="cellIs" dxfId="1654" priority="86" operator="equal">
      <formula>"Minor Positive"</formula>
    </cfRule>
    <cfRule type="cellIs" dxfId="1653" priority="85" operator="equal">
      <formula>"Neutral"</formula>
    </cfRule>
    <cfRule type="cellIs" dxfId="1652" priority="84" operator="equal">
      <formula>"Uncertain"</formula>
    </cfRule>
    <cfRule type="cellIs" dxfId="1651" priority="83" operator="equal">
      <formula>"Minor Negative"</formula>
    </cfRule>
    <cfRule type="cellIs" dxfId="1650" priority="82" operator="equal">
      <formula>"Significant Negative"</formula>
    </cfRule>
    <cfRule type="cellIs" dxfId="1649" priority="87" operator="equal">
      <formula>"Significant Positive"</formula>
    </cfRule>
  </conditionalFormatting>
  <conditionalFormatting sqref="J18">
    <cfRule type="cellIs" dxfId="1648" priority="1" operator="equal">
      <formula>"Significant Negative"</formula>
    </cfRule>
    <cfRule type="cellIs" dxfId="1647" priority="2" operator="equal">
      <formula>"Minor Negative"</formula>
    </cfRule>
    <cfRule type="cellIs" dxfId="1646" priority="3" operator="equal">
      <formula>"Uncertain"</formula>
    </cfRule>
    <cfRule type="cellIs" dxfId="1645" priority="4" operator="equal">
      <formula>"Neutral"</formula>
    </cfRule>
    <cfRule type="cellIs" dxfId="1644" priority="5" operator="equal">
      <formula>"Minor Positive"</formula>
    </cfRule>
    <cfRule type="cellIs" dxfId="1643" priority="6" operator="equal">
      <formula>"Significant Positive"</formula>
    </cfRule>
  </conditionalFormatting>
  <conditionalFormatting sqref="J20">
    <cfRule type="cellIs" dxfId="1642" priority="73" operator="equal">
      <formula>"Neutral"</formula>
    </cfRule>
    <cfRule type="cellIs" dxfId="1641" priority="75" operator="equal">
      <formula>"Significant Positive"</formula>
    </cfRule>
    <cfRule type="cellIs" dxfId="1640" priority="74" operator="equal">
      <formula>"Minor Positive"</formula>
    </cfRule>
    <cfRule type="cellIs" dxfId="1639" priority="72" operator="equal">
      <formula>"Uncertain"</formula>
    </cfRule>
    <cfRule type="cellIs" dxfId="1638" priority="71" operator="equal">
      <formula>"Minor Negative"</formula>
    </cfRule>
    <cfRule type="cellIs" dxfId="1637" priority="70" operator="equal">
      <formula>"Significant Negative"</formula>
    </cfRule>
  </conditionalFormatting>
  <conditionalFormatting sqref="J36">
    <cfRule type="cellIs" dxfId="1636" priority="14" operator="equal">
      <formula>"Minor Negative"</formula>
    </cfRule>
    <cfRule type="cellIs" dxfId="1635" priority="15" operator="equal">
      <formula>"Uncertain"</formula>
    </cfRule>
    <cfRule type="cellIs" dxfId="1634" priority="16" operator="equal">
      <formula>"Neutral"</formula>
    </cfRule>
    <cfRule type="cellIs" dxfId="1633" priority="17" operator="equal">
      <formula>"Minor Positive"</formula>
    </cfRule>
    <cfRule type="cellIs" dxfId="1632" priority="18" operator="equal">
      <formula>"Significant Positive"</formula>
    </cfRule>
    <cfRule type="cellIs" dxfId="1631" priority="13" operator="equal">
      <formula>"Significant Negative"</formula>
    </cfRule>
  </conditionalFormatting>
  <conditionalFormatting sqref="J42">
    <cfRule type="cellIs" dxfId="1630" priority="61" operator="equal">
      <formula>"Neutral"</formula>
    </cfRule>
    <cfRule type="cellIs" dxfId="1629" priority="58" operator="equal">
      <formula>"Significant Negative"</formula>
    </cfRule>
    <cfRule type="cellIs" dxfId="1628" priority="60" operator="equal">
      <formula>"Uncertain"</formula>
    </cfRule>
    <cfRule type="cellIs" dxfId="1627" priority="62" operator="equal">
      <formula>"Minor Positive"</formula>
    </cfRule>
    <cfRule type="cellIs" dxfId="1626" priority="63" operator="equal">
      <formula>"Significant Positive"</formula>
    </cfRule>
    <cfRule type="cellIs" dxfId="1625" priority="59" operator="equal">
      <formula>"Minor Negative"</formula>
    </cfRule>
  </conditionalFormatting>
  <conditionalFormatting sqref="J47">
    <cfRule type="cellIs" dxfId="1624" priority="48" operator="equal">
      <formula>"Significant Positive"</formula>
    </cfRule>
    <cfRule type="cellIs" dxfId="1623" priority="44" operator="equal">
      <formula>"Minor Negative"</formula>
    </cfRule>
    <cfRule type="cellIs" dxfId="1622" priority="45" operator="equal">
      <formula>"Uncertain"</formula>
    </cfRule>
    <cfRule type="cellIs" dxfId="1621" priority="46" operator="equal">
      <formula>"Neutral"</formula>
    </cfRule>
    <cfRule type="cellIs" dxfId="1620" priority="47" operator="equal">
      <formula>"Minor Positive"</formula>
    </cfRule>
    <cfRule type="cellIs" dxfId="1619" priority="43" operator="equal">
      <formula>"Significant Negative"</formula>
    </cfRule>
  </conditionalFormatting>
  <conditionalFormatting sqref="J49">
    <cfRule type="cellIs" dxfId="1618" priority="19" operator="equal">
      <formula>"Significant Negative"</formula>
    </cfRule>
    <cfRule type="cellIs" dxfId="1617" priority="20" operator="equal">
      <formula>"Minor Negative"</formula>
    </cfRule>
    <cfRule type="cellIs" dxfId="1616" priority="21" operator="equal">
      <formula>"Uncertain"</formula>
    </cfRule>
    <cfRule type="cellIs" dxfId="1615" priority="24" operator="equal">
      <formula>"Significant Positive"</formula>
    </cfRule>
    <cfRule type="cellIs" dxfId="1614" priority="23" operator="equal">
      <formula>"Minor Positive"</formula>
    </cfRule>
    <cfRule type="cellIs" dxfId="1613" priority="22" operator="equal">
      <formula>"Neutral"</formula>
    </cfRule>
  </conditionalFormatting>
  <conditionalFormatting sqref="J54">
    <cfRule type="cellIs" dxfId="1612" priority="32" operator="equal">
      <formula>"Minor Negative"</formula>
    </cfRule>
    <cfRule type="cellIs" dxfId="1611" priority="33" operator="equal">
      <formula>"Uncertain"</formula>
    </cfRule>
    <cfRule type="cellIs" dxfId="1610" priority="36" operator="equal">
      <formula>"Significant Positive"</formula>
    </cfRule>
    <cfRule type="cellIs" dxfId="1609" priority="34" operator="equal">
      <formula>"Neutral"</formula>
    </cfRule>
    <cfRule type="cellIs" dxfId="1608" priority="31" operator="equal">
      <formula>"Significant Negative"</formula>
    </cfRule>
    <cfRule type="cellIs" dxfId="1607" priority="35" operator="equal">
      <formula>"Minor Positive"</formula>
    </cfRule>
  </conditionalFormatting>
  <conditionalFormatting sqref="J57">
    <cfRule type="cellIs" dxfId="1606" priority="37" operator="equal">
      <formula>"Significant Negative"</formula>
    </cfRule>
    <cfRule type="cellIs" dxfId="1605" priority="38" operator="equal">
      <formula>"Minor Negative"</formula>
    </cfRule>
    <cfRule type="cellIs" dxfId="1604" priority="39" operator="equal">
      <formula>"Uncertain"</formula>
    </cfRule>
    <cfRule type="cellIs" dxfId="1603" priority="40" operator="equal">
      <formula>"Neutral"</formula>
    </cfRule>
    <cfRule type="cellIs" dxfId="1602" priority="41" operator="equal">
      <formula>"Minor Positive"</formula>
    </cfRule>
    <cfRule type="cellIs" dxfId="1601" priority="42" operator="equal">
      <formula>"Significant Positive"</formula>
    </cfRule>
  </conditionalFormatting>
  <conditionalFormatting sqref="J65 J77 J84">
    <cfRule type="cellIs" dxfId="1600" priority="27" operator="equal">
      <formula>"Uncertain"</formula>
    </cfRule>
    <cfRule type="cellIs" dxfId="1599" priority="25" operator="equal">
      <formula>"Significant Negative"</formula>
    </cfRule>
    <cfRule type="cellIs" dxfId="1598" priority="29" operator="equal">
      <formula>"Minor Positive"</formula>
    </cfRule>
    <cfRule type="cellIs" dxfId="1597" priority="30" operator="equal">
      <formula>"Significant Positive"</formula>
    </cfRule>
    <cfRule type="cellIs" dxfId="1596" priority="28" operator="equal">
      <formula>"Neutral"</formula>
    </cfRule>
    <cfRule type="cellIs" dxfId="1595" priority="26" operator="equal">
      <formula>"Minor Negative"</formula>
    </cfRule>
  </conditionalFormatting>
  <conditionalFormatting sqref="J72">
    <cfRule type="cellIs" dxfId="1594" priority="7" operator="equal">
      <formula>"Significant Negative"</formula>
    </cfRule>
    <cfRule type="cellIs" dxfId="1593" priority="9" operator="equal">
      <formula>"Uncertain"</formula>
    </cfRule>
    <cfRule type="cellIs" dxfId="1592" priority="8" operator="equal">
      <formula>"Minor Negative"</formula>
    </cfRule>
    <cfRule type="cellIs" dxfId="1591" priority="12" operator="equal">
      <formula>"Significant Positive"</formula>
    </cfRule>
    <cfRule type="cellIs" dxfId="1590" priority="11" operator="equal">
      <formula>"Minor Positive"</formula>
    </cfRule>
    <cfRule type="cellIs" dxfId="1589" priority="10"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74FF2BC-DF5E-457B-911E-93A874EE13F6}">
          <x14:formula1>
            <xm:f>'Drop downs'!$A$2:$A$3</xm:f>
          </x14:formula1>
          <xm:sqref>D8:D87</xm:sqref>
        </x14:dataValidation>
        <x14:dataValidation type="list" allowBlank="1" showInputMessage="1" showErrorMessage="1" xr:uid="{AEF14425-7285-4F1C-81E6-DF889237BFB5}">
          <x14:formula1>
            <xm:f>'Drop downs'!$J$2:$J$3</xm:f>
          </x14:formula1>
          <xm:sqref>L8 L18 L20 L28 L36 L42 L84 L54 L57 L65 L72 L77 L47 L49</xm:sqref>
        </x14:dataValidation>
        <x14:dataValidation type="list" allowBlank="1" showInputMessage="1" showErrorMessage="1" xr:uid="{1F327A16-34E3-400C-80B7-16780851AE2E}">
          <x14:formula1>
            <xm:f>'Drop downs'!$B$2:$B$4</xm:f>
          </x14:formula1>
          <xm:sqref>E8 E72 E20 E28 E49 E42 E47 E84 E65 E36 E54 E57 E77 E18</xm:sqref>
        </x14:dataValidation>
        <x14:dataValidation type="list" allowBlank="1" showInputMessage="1" showErrorMessage="1" xr:uid="{12066972-ED78-4276-A1DB-0E4A7610E3D5}">
          <x14:formula1>
            <xm:f>'Drop downs'!$C$2:$C$5</xm:f>
          </x14:formula1>
          <xm:sqref>F8 F72 F20 F28 F49 F42 F47 F84 F65 F36 F54 F57 F77 F18</xm:sqref>
        </x14:dataValidation>
        <x14:dataValidation type="list" allowBlank="1" showInputMessage="1" showErrorMessage="1" xr:uid="{093362A7-C65E-4A79-880F-5208F5660EF8}">
          <x14:formula1>
            <xm:f>'Drop downs'!$D$2:$D$7</xm:f>
          </x14:formula1>
          <xm:sqref>G8 G72 G20 G28 G49 G42 G47 G84 G65 G36 G54 G57 G77 G18</xm:sqref>
        </x14:dataValidation>
        <x14:dataValidation type="list" allowBlank="1" showInputMessage="1" showErrorMessage="1" xr:uid="{0805AB3E-B0B9-4DEE-8288-5AEC57A7CA47}">
          <x14:formula1>
            <xm:f>'Drop downs'!$E$2:$E$6</xm:f>
          </x14:formula1>
          <xm:sqref>H8 H72 H20 H28 H49 H42 H47 H84 H65 H36 H54 H57 H77 H18</xm:sqref>
        </x14:dataValidation>
        <x14:dataValidation type="list" allowBlank="1" showInputMessage="1" showErrorMessage="1" xr:uid="{1C9CBFD2-A9E9-477A-BDA3-703112051979}">
          <x14:formula1>
            <xm:f>'Drop downs'!$F$2:$F$6</xm:f>
          </x14:formula1>
          <xm:sqref>I8 I72 I20 I28 I49 I42 I47 I84 I65 I36 I54 I57 I77 I18</xm:sqref>
        </x14:dataValidation>
        <x14:dataValidation type="list" allowBlank="1" showInputMessage="1" showErrorMessage="1" xr:uid="{ABB1E9E4-A398-47BA-9E53-11F83D04712D}">
          <x14:formula1>
            <xm:f>'Drop downs'!$G$2:$G$7</xm:f>
          </x14:formula1>
          <xm:sqref>J8 J72 J20 J28 J49 J42 J47 J84 J65 J36 J54 J57 J77 J18</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2800C-E9BD-4160-B926-9A1ECC496A2C}">
  <sheetPr codeName="Sheet121">
    <tabColor rgb="FF7030A0"/>
  </sheetPr>
  <dimension ref="A1:T98"/>
  <sheetViews>
    <sheetView zoomScale="70" zoomScaleNormal="70" workbookViewId="0">
      <selection activeCell="C67" sqref="C67"/>
    </sheetView>
  </sheetViews>
  <sheetFormatPr defaultColWidth="8.54296875" defaultRowHeight="14.5" x14ac:dyDescent="0.35"/>
  <cols>
    <col min="1" max="1" width="46.453125" bestFit="1" customWidth="1"/>
    <col min="2" max="2" width="5.453125" hidden="1" customWidth="1"/>
    <col min="3" max="3" width="95.453125" customWidth="1"/>
    <col min="4" max="4" width="24.453125" customWidth="1"/>
    <col min="5" max="5" width="27.453125" customWidth="1"/>
    <col min="6" max="6" width="20.7265625" customWidth="1"/>
    <col min="7" max="7" width="10.54296875" customWidth="1"/>
    <col min="8" max="8" width="14.453125" customWidth="1"/>
    <col min="9" max="9" width="16.54296875" customWidth="1"/>
    <col min="10" max="10" width="56.453125" customWidth="1"/>
    <col min="11" max="11" width="16.54296875" customWidth="1"/>
    <col min="12" max="12" width="41.453125" customWidth="1"/>
    <col min="13" max="14" width="9.453125" customWidth="1"/>
    <col min="15" max="16" width="8.54296875" customWidth="1"/>
    <col min="17" max="17" width="20.54296875" customWidth="1"/>
    <col min="18" max="18" width="12.54296875" customWidth="1"/>
    <col min="19" max="19" width="21" customWidth="1"/>
    <col min="20" max="20" width="12.54296875" customWidth="1"/>
  </cols>
  <sheetData>
    <row r="1" spans="1:20" x14ac:dyDescent="0.35">
      <c r="A1" s="74" t="s">
        <v>28</v>
      </c>
      <c r="C1" s="263" t="s">
        <v>1101</v>
      </c>
      <c r="D1" s="263"/>
      <c r="E1" s="263"/>
      <c r="F1" s="264"/>
      <c r="H1" s="7"/>
      <c r="I1" s="7"/>
      <c r="J1" s="7"/>
    </row>
    <row r="2" spans="1:20" x14ac:dyDescent="0.35">
      <c r="A2" s="74" t="s">
        <v>29</v>
      </c>
      <c r="B2" s="9"/>
      <c r="C2" s="263" t="s">
        <v>316</v>
      </c>
      <c r="D2" s="263"/>
      <c r="E2" s="263"/>
      <c r="F2" s="264"/>
      <c r="H2" s="8"/>
      <c r="I2" s="8"/>
      <c r="J2" s="8"/>
    </row>
    <row r="3" spans="1:20" x14ac:dyDescent="0.35">
      <c r="A3" s="75" t="s">
        <v>30</v>
      </c>
      <c r="B3" s="4"/>
      <c r="C3" s="232" t="s">
        <v>1102</v>
      </c>
      <c r="D3" s="232"/>
      <c r="E3" s="232"/>
      <c r="F3" s="232"/>
      <c r="H3" s="8"/>
      <c r="I3" s="8"/>
      <c r="J3" s="8"/>
    </row>
    <row r="4" spans="1:20" ht="17.25" customHeight="1" x14ac:dyDescent="0.35">
      <c r="A4" s="75" t="s">
        <v>31</v>
      </c>
      <c r="B4" s="17"/>
      <c r="C4" s="440" t="s">
        <v>444</v>
      </c>
      <c r="D4" s="229"/>
      <c r="E4" s="229"/>
      <c r="F4" s="230"/>
      <c r="H4" s="8"/>
      <c r="I4" s="8"/>
      <c r="J4" s="8"/>
    </row>
    <row r="5" spans="1:20" ht="44.15" customHeight="1" thickBot="1" x14ac:dyDescent="0.4">
      <c r="A5" s="74" t="s">
        <v>1103</v>
      </c>
      <c r="B5" s="13"/>
      <c r="C5" s="441" t="s">
        <v>1104</v>
      </c>
      <c r="D5" s="441"/>
      <c r="E5" s="442"/>
      <c r="F5" s="442"/>
    </row>
    <row r="6" spans="1:20" ht="15" thickBot="1" x14ac:dyDescent="0.4">
      <c r="A6" s="443"/>
      <c r="B6" s="443"/>
      <c r="C6" s="443"/>
      <c r="D6" s="104"/>
      <c r="E6" s="444"/>
      <c r="F6" s="445"/>
      <c r="G6" s="445"/>
      <c r="H6" s="445"/>
      <c r="I6" s="445"/>
      <c r="J6" s="445"/>
      <c r="K6" s="445"/>
      <c r="L6" s="445"/>
      <c r="M6" s="445"/>
      <c r="N6" s="446"/>
      <c r="Q6" s="18"/>
      <c r="R6" s="18"/>
      <c r="S6" s="18"/>
      <c r="T6" s="18"/>
    </row>
    <row r="7" spans="1:20" ht="15.5" x14ac:dyDescent="0.35">
      <c r="A7" s="225" t="s">
        <v>33</v>
      </c>
      <c r="B7" s="225"/>
      <c r="C7" s="225"/>
      <c r="D7" s="76"/>
      <c r="E7" s="112"/>
      <c r="F7" s="105"/>
      <c r="G7" s="105"/>
      <c r="H7" s="105"/>
      <c r="I7" s="105"/>
      <c r="J7" s="105"/>
      <c r="K7" s="105"/>
      <c r="L7" s="105"/>
      <c r="M7" t="s">
        <v>46</v>
      </c>
      <c r="N7" t="s">
        <v>320</v>
      </c>
      <c r="Q7" s="2">
        <f>A89</f>
        <v>0</v>
      </c>
      <c r="R7" s="2">
        <f>A91</f>
        <v>0</v>
      </c>
      <c r="S7" s="2">
        <f>A93</f>
        <v>0</v>
      </c>
      <c r="T7" t="s">
        <v>46</v>
      </c>
    </row>
    <row r="8" spans="1:20" ht="31" x14ac:dyDescent="0.35">
      <c r="A8" s="78" t="s">
        <v>1105</v>
      </c>
      <c r="B8" s="78" t="s">
        <v>35</v>
      </c>
      <c r="C8" s="78" t="s">
        <v>68</v>
      </c>
      <c r="D8" s="78" t="s">
        <v>45</v>
      </c>
      <c r="E8" s="78" t="s">
        <v>1106</v>
      </c>
      <c r="F8" s="59"/>
      <c r="G8" s="59"/>
      <c r="H8" s="59"/>
      <c r="I8" s="6"/>
      <c r="J8" s="6"/>
      <c r="K8" s="6"/>
      <c r="L8" s="6"/>
      <c r="N8" s="173"/>
      <c r="Q8" s="12" t="str">
        <f>IF(OR(I8='Drop downs'!$G$7,I8='Drop downs'!$G$5), B8&amp;": "&amp;J8&amp;CHAR(10),"")</f>
        <v/>
      </c>
      <c r="R8" s="12" t="str">
        <f>IF(I8='Drop downs'!$G$2,B8&amp;": "&amp;J8&amp;""," ")</f>
        <v xml:space="preserve"> </v>
      </c>
      <c r="S8" s="12" t="str">
        <f>IF(LE1_ALT_1!E8='Drop downs'!$B$6,LE1_ALT_1!B8&amp;": "&amp;LE1_ALT_1!J8&amp;"","")</f>
        <v/>
      </c>
      <c r="T8" t="str">
        <f>IF(L8&gt;0,B8&amp;":"&amp;L8&amp;"
","")</f>
        <v/>
      </c>
    </row>
    <row r="9" spans="1:20" ht="58" x14ac:dyDescent="0.35">
      <c r="A9" s="14" t="s">
        <v>1101</v>
      </c>
      <c r="B9" s="28"/>
      <c r="C9" s="14" t="s">
        <v>1107</v>
      </c>
      <c r="D9" s="28"/>
      <c r="E9" s="28"/>
      <c r="F9" s="59"/>
      <c r="G9" s="59"/>
      <c r="H9" s="59"/>
      <c r="I9" s="6"/>
      <c r="J9" s="6"/>
      <c r="K9" s="6"/>
      <c r="L9" s="6"/>
      <c r="N9" s="173"/>
      <c r="Q9" s="12"/>
      <c r="R9" s="12"/>
      <c r="S9" s="12"/>
      <c r="T9" s="2"/>
    </row>
    <row r="10" spans="1:20" x14ac:dyDescent="0.35">
      <c r="A10" s="110"/>
      <c r="B10" s="108"/>
      <c r="C10" s="59"/>
      <c r="D10" s="6"/>
      <c r="E10" s="59"/>
      <c r="F10" s="59"/>
      <c r="G10" s="59"/>
      <c r="H10" s="59"/>
      <c r="I10" s="6"/>
      <c r="J10" s="6"/>
      <c r="K10" s="6"/>
      <c r="L10" s="6"/>
      <c r="N10" s="173"/>
      <c r="Q10" s="12"/>
      <c r="R10" s="12"/>
      <c r="S10" s="12"/>
    </row>
    <row r="11" spans="1:20" x14ac:dyDescent="0.35">
      <c r="A11" s="110"/>
      <c r="B11" s="108"/>
      <c r="C11" s="59"/>
      <c r="D11" s="6"/>
      <c r="E11" s="59"/>
      <c r="F11" s="59"/>
      <c r="G11" s="59"/>
      <c r="H11" s="59"/>
      <c r="I11" s="6"/>
      <c r="J11" s="6"/>
      <c r="K11" s="6"/>
      <c r="L11" s="6"/>
      <c r="N11" s="173"/>
      <c r="Q11" s="12"/>
      <c r="R11" s="12"/>
      <c r="S11" s="12"/>
    </row>
    <row r="12" spans="1:20" x14ac:dyDescent="0.35">
      <c r="A12" s="110"/>
      <c r="B12" s="108"/>
      <c r="C12" s="59"/>
      <c r="D12" s="6"/>
      <c r="E12" s="59"/>
      <c r="F12" s="59"/>
      <c r="G12" s="59"/>
      <c r="H12" s="59"/>
      <c r="I12" s="6"/>
      <c r="J12" s="6"/>
      <c r="K12" s="6"/>
      <c r="L12" s="6"/>
      <c r="N12" s="173"/>
      <c r="Q12" s="12"/>
      <c r="R12" s="12"/>
      <c r="S12" s="12"/>
    </row>
    <row r="13" spans="1:20" x14ac:dyDescent="0.35">
      <c r="A13" s="110"/>
      <c r="B13" s="108"/>
      <c r="C13" s="59"/>
      <c r="D13" s="6"/>
      <c r="E13" s="59"/>
      <c r="F13" s="59"/>
      <c r="G13" s="59"/>
      <c r="H13" s="59"/>
      <c r="I13" s="6"/>
      <c r="J13" s="6"/>
      <c r="K13" s="6"/>
      <c r="L13" s="6"/>
      <c r="N13" s="173"/>
      <c r="Q13" s="12"/>
      <c r="R13" s="12"/>
      <c r="S13" s="12"/>
    </row>
    <row r="14" spans="1:20" x14ac:dyDescent="0.35">
      <c r="A14" s="110"/>
      <c r="B14" s="108"/>
      <c r="C14" s="59"/>
      <c r="D14" s="6"/>
      <c r="E14" s="59"/>
      <c r="F14" s="59"/>
      <c r="G14" s="59"/>
      <c r="H14" s="59"/>
      <c r="I14" s="6"/>
      <c r="J14" s="6"/>
      <c r="K14" s="6"/>
      <c r="L14" s="6"/>
      <c r="N14" s="173"/>
      <c r="Q14" s="12"/>
      <c r="R14" s="12"/>
      <c r="S14" s="12"/>
    </row>
    <row r="15" spans="1:20" x14ac:dyDescent="0.35">
      <c r="A15" s="110"/>
      <c r="B15" s="108"/>
      <c r="C15" s="59"/>
      <c r="D15" s="6"/>
      <c r="E15" s="59"/>
      <c r="F15" s="59"/>
      <c r="G15" s="59"/>
      <c r="H15" s="59"/>
      <c r="I15" s="6"/>
      <c r="J15" s="6"/>
      <c r="K15" s="6"/>
      <c r="L15" s="6"/>
      <c r="N15" s="173"/>
      <c r="Q15" s="12"/>
      <c r="R15" s="12"/>
      <c r="S15" s="12"/>
    </row>
    <row r="16" spans="1:20" x14ac:dyDescent="0.35">
      <c r="A16" s="110"/>
      <c r="B16" s="108"/>
      <c r="C16" s="59"/>
      <c r="D16" s="6"/>
      <c r="E16" s="59"/>
      <c r="F16" s="59"/>
      <c r="G16" s="59"/>
      <c r="H16" s="59"/>
      <c r="I16" s="6"/>
      <c r="J16" s="6"/>
      <c r="K16" s="6"/>
      <c r="L16" s="6"/>
      <c r="N16" s="173"/>
      <c r="Q16" s="12"/>
      <c r="R16" s="12"/>
      <c r="S16" s="12"/>
    </row>
    <row r="17" spans="1:20" x14ac:dyDescent="0.35">
      <c r="A17" s="110"/>
      <c r="B17" s="108"/>
      <c r="C17" s="59"/>
      <c r="D17" s="6"/>
      <c r="E17" s="59"/>
      <c r="F17" s="59"/>
      <c r="G17" s="59"/>
      <c r="H17" s="59"/>
      <c r="I17" s="6"/>
      <c r="J17" s="6"/>
      <c r="K17" s="6"/>
      <c r="L17" s="6"/>
      <c r="N17" s="173"/>
      <c r="Q17" s="12"/>
      <c r="R17" s="12"/>
      <c r="S17" s="12"/>
    </row>
    <row r="18" spans="1:20" ht="39" customHeight="1" x14ac:dyDescent="0.35">
      <c r="A18" s="111"/>
      <c r="B18" s="59"/>
      <c r="C18" s="59"/>
      <c r="D18" s="6"/>
      <c r="E18" s="6"/>
      <c r="F18" s="6"/>
      <c r="G18" s="6"/>
      <c r="H18" s="6"/>
      <c r="I18" s="6"/>
      <c r="J18" s="6"/>
      <c r="K18" s="6"/>
      <c r="L18" s="6"/>
      <c r="N18" s="173"/>
      <c r="Q18" s="12" t="str">
        <f>IF(OR(I18='Drop downs'!$G$7,I18='Drop downs'!$G$5), B18&amp;": "&amp;J18&amp;CHAR(10),"")</f>
        <v/>
      </c>
      <c r="R18" s="12" t="str">
        <f>IF(I18='Drop downs'!$G$2,B18&amp;": "&amp;J18&amp;""," ")</f>
        <v xml:space="preserve"> </v>
      </c>
      <c r="S18" s="12" t="str">
        <f>IF(LE1_ALT_1!E18='Drop downs'!$B$6,LE1_ALT_1!B18&amp;": "&amp;LE1_ALT_1!J18&amp;"","")</f>
        <v xml:space="preserve">: </v>
      </c>
      <c r="T18" t="str">
        <f>IF(L18&gt;0,B18&amp;":"&amp;L18&amp;"
","")</f>
        <v/>
      </c>
    </row>
    <row r="19" spans="1:20" ht="50.25" customHeight="1" x14ac:dyDescent="0.35">
      <c r="A19" s="111"/>
      <c r="B19" s="59"/>
      <c r="C19" s="59"/>
      <c r="D19" s="59"/>
      <c r="E19" s="6"/>
      <c r="F19" s="6"/>
      <c r="G19" s="6"/>
      <c r="H19" s="6"/>
      <c r="I19" s="6"/>
      <c r="J19" s="6"/>
      <c r="K19" s="6"/>
      <c r="L19" s="6"/>
      <c r="N19" s="173"/>
      <c r="Q19" s="12"/>
      <c r="R19" s="12"/>
      <c r="S19" s="12"/>
    </row>
    <row r="20" spans="1:20" x14ac:dyDescent="0.35">
      <c r="A20" s="110"/>
      <c r="B20" s="59"/>
      <c r="C20" s="59"/>
      <c r="D20" s="59"/>
      <c r="E20" s="6"/>
      <c r="F20" s="6"/>
      <c r="G20" s="6"/>
      <c r="H20" s="6"/>
      <c r="I20" s="6"/>
      <c r="J20" s="6"/>
      <c r="K20" s="6"/>
      <c r="L20" s="6"/>
      <c r="N20" s="173"/>
      <c r="Q20" s="12" t="str">
        <f>IF(OR(I20='Drop downs'!$G$7,I20='Drop downs'!$G$5), B20&amp;": "&amp;J20&amp;CHAR(10),"")</f>
        <v/>
      </c>
      <c r="R20" s="12" t="str">
        <f>IF(I20='Drop downs'!$G$2,B20&amp;": "&amp;J20&amp;""," ")</f>
        <v xml:space="preserve"> </v>
      </c>
      <c r="S20" s="12" t="str">
        <f>IF(LE1_ALT_1!E20='Drop downs'!$B$6,LE1_ALT_1!B20&amp;": "&amp;LE1_ALT_1!J20&amp;"","")</f>
        <v xml:space="preserve">: </v>
      </c>
      <c r="T20" t="str">
        <f>IF(L20&gt;0,B20&amp;":"&amp;L20&amp;"
","")</f>
        <v/>
      </c>
    </row>
    <row r="21" spans="1:20" x14ac:dyDescent="0.35">
      <c r="A21" s="110"/>
      <c r="B21" s="59"/>
      <c r="C21" s="59"/>
      <c r="D21" s="59"/>
      <c r="E21" s="6"/>
      <c r="F21" s="6"/>
      <c r="G21" s="6"/>
      <c r="H21" s="6"/>
      <c r="I21" s="6"/>
      <c r="J21" s="6"/>
      <c r="K21" s="6"/>
      <c r="L21" s="6"/>
      <c r="N21" s="173"/>
      <c r="Q21" s="12"/>
      <c r="R21" s="12"/>
      <c r="S21" s="12"/>
    </row>
    <row r="22" spans="1:20" ht="14.5" customHeight="1" x14ac:dyDescent="0.35">
      <c r="A22" s="110"/>
      <c r="B22" s="59"/>
      <c r="C22" s="59"/>
      <c r="D22" s="59"/>
      <c r="E22" s="6"/>
      <c r="F22" s="6"/>
      <c r="G22" s="6"/>
      <c r="H22" s="6"/>
      <c r="I22" s="6"/>
      <c r="J22" s="6"/>
      <c r="K22" s="6"/>
      <c r="L22" s="6"/>
      <c r="N22" s="173"/>
      <c r="Q22" s="12"/>
      <c r="R22" s="12"/>
      <c r="S22" s="12"/>
    </row>
    <row r="23" spans="1:20" x14ac:dyDescent="0.35">
      <c r="A23" s="110"/>
      <c r="B23" s="59"/>
      <c r="C23" s="59"/>
      <c r="D23" s="59"/>
      <c r="E23" s="6"/>
      <c r="F23" s="6"/>
      <c r="G23" s="6"/>
      <c r="H23" s="6"/>
      <c r="I23" s="6"/>
      <c r="J23" s="6"/>
      <c r="K23" s="6"/>
      <c r="L23" s="6"/>
      <c r="N23" s="173"/>
      <c r="Q23" s="12"/>
      <c r="R23" s="12"/>
      <c r="S23" s="12"/>
    </row>
    <row r="24" spans="1:20" ht="14.5" customHeight="1" x14ac:dyDescent="0.35">
      <c r="A24" s="110"/>
      <c r="B24" s="59"/>
      <c r="C24" s="59"/>
      <c r="D24" s="59"/>
      <c r="E24" s="6"/>
      <c r="F24" s="6"/>
      <c r="G24" s="6"/>
      <c r="H24" s="6"/>
      <c r="I24" s="6"/>
      <c r="J24" s="6"/>
      <c r="K24" s="6"/>
      <c r="L24" s="6"/>
      <c r="N24" s="173"/>
      <c r="Q24" s="12"/>
      <c r="R24" s="12"/>
      <c r="S24" s="12"/>
    </row>
    <row r="25" spans="1:20" x14ac:dyDescent="0.35">
      <c r="A25" s="110"/>
      <c r="B25" s="59"/>
      <c r="C25" s="59"/>
      <c r="D25" s="59"/>
      <c r="E25" s="6"/>
      <c r="F25" s="6"/>
      <c r="G25" s="6"/>
      <c r="H25" s="6"/>
      <c r="I25" s="6"/>
      <c r="J25" s="6"/>
      <c r="K25" s="6"/>
      <c r="L25" s="6"/>
      <c r="N25" s="173"/>
      <c r="Q25" s="12"/>
      <c r="R25" s="12"/>
      <c r="S25" s="12"/>
    </row>
    <row r="26" spans="1:20" ht="14.5" customHeight="1" x14ac:dyDescent="0.35">
      <c r="A26" s="110"/>
      <c r="B26" s="59"/>
      <c r="C26" s="59"/>
      <c r="D26" s="59"/>
      <c r="E26" s="6"/>
      <c r="F26" s="6"/>
      <c r="G26" s="6"/>
      <c r="H26" s="6"/>
      <c r="I26" s="6"/>
      <c r="J26" s="6"/>
      <c r="K26" s="6"/>
      <c r="L26" s="6"/>
      <c r="N26" s="173"/>
      <c r="Q26" s="12"/>
      <c r="R26" s="12"/>
      <c r="S26" s="12"/>
    </row>
    <row r="27" spans="1:20" x14ac:dyDescent="0.35">
      <c r="A27" s="110"/>
      <c r="B27" s="59"/>
      <c r="C27" s="59"/>
      <c r="D27" s="59"/>
      <c r="E27" s="6"/>
      <c r="F27" s="6"/>
      <c r="G27" s="6"/>
      <c r="H27" s="6"/>
      <c r="I27" s="6"/>
      <c r="J27" s="6"/>
      <c r="K27" s="6"/>
      <c r="L27" s="6"/>
      <c r="N27" s="173"/>
      <c r="Q27" s="12"/>
      <c r="R27" s="12"/>
      <c r="S27" s="12"/>
    </row>
    <row r="28" spans="1:20" x14ac:dyDescent="0.35">
      <c r="A28" s="110"/>
      <c r="B28" s="59"/>
      <c r="C28" s="106"/>
      <c r="D28" s="59"/>
      <c r="E28" s="6"/>
      <c r="F28" s="6"/>
      <c r="G28" s="6"/>
      <c r="H28" s="6"/>
      <c r="I28" s="6"/>
      <c r="J28" s="6"/>
      <c r="K28" s="6"/>
      <c r="L28" s="6"/>
      <c r="N28" s="173"/>
      <c r="Q28" s="12" t="str">
        <f>IF(OR(I28='Drop downs'!$G$7,I28='Drop downs'!$G$5), B28&amp;": "&amp;J28&amp;CHAR(10),"")</f>
        <v/>
      </c>
      <c r="R28" s="12" t="str">
        <f>IF(I28='Drop downs'!$G$2,B28&amp;": "&amp;J28&amp;""," ")</f>
        <v xml:space="preserve"> </v>
      </c>
      <c r="S28" s="12" t="str">
        <f>IF(LE1_ALT_1!E28='Drop downs'!$B$6,LE1_ALT_1!B28&amp;": "&amp;LE1_ALT_1!J28&amp;"","")</f>
        <v xml:space="preserve">: </v>
      </c>
      <c r="T28" t="str">
        <f>IF(L28&gt;0,B28&amp;":"&amp;L28&amp;"
","")</f>
        <v/>
      </c>
    </row>
    <row r="29" spans="1:20" x14ac:dyDescent="0.35">
      <c r="A29" s="110"/>
      <c r="B29" s="59"/>
      <c r="C29" s="106"/>
      <c r="D29" s="59"/>
      <c r="E29" s="6"/>
      <c r="F29" s="6"/>
      <c r="G29" s="6"/>
      <c r="H29" s="6"/>
      <c r="I29" s="6"/>
      <c r="J29" s="6"/>
      <c r="K29" s="6"/>
      <c r="L29" s="6"/>
      <c r="N29" s="173"/>
      <c r="Q29" s="12"/>
      <c r="R29" s="12"/>
      <c r="S29" s="12"/>
    </row>
    <row r="30" spans="1:20" x14ac:dyDescent="0.35">
      <c r="A30" s="110"/>
      <c r="B30" s="59"/>
      <c r="C30" s="106"/>
      <c r="D30" s="59"/>
      <c r="E30" s="6"/>
      <c r="F30" s="6"/>
      <c r="G30" s="6"/>
      <c r="H30" s="6"/>
      <c r="I30" s="6"/>
      <c r="J30" s="6"/>
      <c r="K30" s="6"/>
      <c r="L30" s="6"/>
      <c r="N30" s="173"/>
      <c r="Q30" s="12"/>
      <c r="R30" s="12"/>
      <c r="S30" s="12"/>
    </row>
    <row r="31" spans="1:20" ht="30" customHeight="1" x14ac:dyDescent="0.35">
      <c r="A31" s="110"/>
      <c r="B31" s="59"/>
      <c r="C31" s="106"/>
      <c r="D31" s="59"/>
      <c r="E31" s="6"/>
      <c r="F31" s="6"/>
      <c r="G31" s="6"/>
      <c r="H31" s="6"/>
      <c r="I31" s="6"/>
      <c r="J31" s="6"/>
      <c r="K31" s="6"/>
      <c r="L31" s="6"/>
      <c r="N31" s="173"/>
      <c r="Q31" s="12"/>
      <c r="R31" s="12"/>
      <c r="S31" s="12"/>
    </row>
    <row r="32" spans="1:20" x14ac:dyDescent="0.35">
      <c r="A32" s="110"/>
      <c r="B32" s="59"/>
      <c r="C32" s="106"/>
      <c r="D32" s="59"/>
      <c r="E32" s="6"/>
      <c r="F32" s="6"/>
      <c r="G32" s="6"/>
      <c r="H32" s="6"/>
      <c r="I32" s="6"/>
      <c r="J32" s="6"/>
      <c r="K32" s="6"/>
      <c r="L32" s="6"/>
      <c r="N32" s="173"/>
      <c r="Q32" s="12"/>
      <c r="R32" s="12"/>
      <c r="S32" s="12"/>
    </row>
    <row r="33" spans="1:20" x14ac:dyDescent="0.35">
      <c r="A33" s="110"/>
      <c r="B33" s="59"/>
      <c r="C33" s="106"/>
      <c r="D33" s="59"/>
      <c r="E33" s="6"/>
      <c r="F33" s="6"/>
      <c r="G33" s="6"/>
      <c r="H33" s="6"/>
      <c r="I33" s="6"/>
      <c r="J33" s="6"/>
      <c r="K33" s="6"/>
      <c r="L33" s="6"/>
      <c r="N33" s="173"/>
      <c r="Q33" s="12"/>
      <c r="R33" s="12"/>
      <c r="S33" s="12"/>
    </row>
    <row r="34" spans="1:20" x14ac:dyDescent="0.35">
      <c r="A34" s="110"/>
      <c r="B34" s="59"/>
      <c r="C34" s="106"/>
      <c r="D34" s="59"/>
      <c r="E34" s="6"/>
      <c r="F34" s="6"/>
      <c r="G34" s="6"/>
      <c r="H34" s="6"/>
      <c r="I34" s="6"/>
      <c r="J34" s="6"/>
      <c r="K34" s="6"/>
      <c r="L34" s="6"/>
      <c r="N34" s="173"/>
      <c r="Q34" s="12"/>
      <c r="R34" s="12"/>
      <c r="S34" s="12"/>
    </row>
    <row r="35" spans="1:20" x14ac:dyDescent="0.35">
      <c r="A35" s="110"/>
      <c r="B35" s="59"/>
      <c r="C35" s="106"/>
      <c r="D35" s="59"/>
      <c r="E35" s="6"/>
      <c r="F35" s="6"/>
      <c r="G35" s="6"/>
      <c r="H35" s="6"/>
      <c r="I35" s="6"/>
      <c r="J35" s="6"/>
      <c r="K35" s="6"/>
      <c r="L35" s="6"/>
      <c r="N35" s="173"/>
      <c r="Q35" s="12"/>
      <c r="R35" s="12"/>
      <c r="S35" s="12"/>
    </row>
    <row r="36" spans="1:20" x14ac:dyDescent="0.35">
      <c r="A36" s="110"/>
      <c r="B36" s="59"/>
      <c r="C36" s="59"/>
      <c r="D36" s="59"/>
      <c r="E36" s="6"/>
      <c r="F36" s="6"/>
      <c r="G36" s="6"/>
      <c r="H36" s="6"/>
      <c r="I36" s="6"/>
      <c r="J36" s="6"/>
      <c r="K36" s="6"/>
      <c r="L36" s="6"/>
      <c r="N36" s="173"/>
      <c r="Q36" s="12" t="str">
        <f>IF(OR(I36='Drop downs'!$G$7,I36='Drop downs'!$G$5), B36&amp;": "&amp;J36&amp;CHAR(10),"")</f>
        <v/>
      </c>
      <c r="R36" s="12" t="str">
        <f>IF(I36='Drop downs'!$G$2,B36&amp;": "&amp;J36&amp;""," ")</f>
        <v xml:space="preserve"> </v>
      </c>
      <c r="S36" s="12" t="str">
        <f>IF(LE1_ALT_1!E36='Drop downs'!$B$6,LE1_ALT_1!B36&amp;": "&amp;LE1_ALT_1!J36&amp;"","")</f>
        <v xml:space="preserve">: </v>
      </c>
      <c r="T36" t="str">
        <f>IF(L36&gt;0,B36&amp;":"&amp;L36&amp;"
","")</f>
        <v/>
      </c>
    </row>
    <row r="37" spans="1:20" x14ac:dyDescent="0.35">
      <c r="A37" s="110"/>
      <c r="B37" s="59"/>
      <c r="C37" s="59"/>
      <c r="D37" s="59"/>
      <c r="E37" s="6"/>
      <c r="F37" s="6"/>
      <c r="G37" s="6"/>
      <c r="H37" s="6"/>
      <c r="I37" s="6"/>
      <c r="J37" s="6"/>
      <c r="K37" s="6"/>
      <c r="L37" s="6"/>
      <c r="N37" s="173"/>
      <c r="Q37" s="12"/>
      <c r="R37" s="12"/>
      <c r="S37" s="12"/>
    </row>
    <row r="38" spans="1:20" x14ac:dyDescent="0.35">
      <c r="A38" s="110"/>
      <c r="B38" s="59"/>
      <c r="C38" s="59"/>
      <c r="D38" s="59"/>
      <c r="E38" s="6"/>
      <c r="F38" s="6"/>
      <c r="G38" s="6"/>
      <c r="H38" s="6"/>
      <c r="I38" s="6"/>
      <c r="J38" s="6"/>
      <c r="K38" s="6"/>
      <c r="L38" s="6"/>
      <c r="N38" s="173"/>
      <c r="Q38" s="12"/>
      <c r="R38" s="12"/>
      <c r="S38" s="12"/>
    </row>
    <row r="39" spans="1:20" x14ac:dyDescent="0.35">
      <c r="A39" s="110"/>
      <c r="B39" s="59"/>
      <c r="C39" s="59"/>
      <c r="D39" s="59"/>
      <c r="E39" s="6"/>
      <c r="F39" s="6"/>
      <c r="G39" s="6"/>
      <c r="H39" s="6"/>
      <c r="I39" s="6"/>
      <c r="J39" s="6"/>
      <c r="K39" s="6"/>
      <c r="L39" s="6"/>
      <c r="N39" s="173"/>
      <c r="Q39" s="12"/>
      <c r="R39" s="12"/>
      <c r="S39" s="12"/>
    </row>
    <row r="40" spans="1:20" x14ac:dyDescent="0.35">
      <c r="A40" s="110"/>
      <c r="B40" s="59"/>
      <c r="C40" s="59"/>
      <c r="D40" s="59"/>
      <c r="E40" s="6"/>
      <c r="F40" s="6"/>
      <c r="G40" s="6"/>
      <c r="H40" s="6"/>
      <c r="I40" s="6"/>
      <c r="J40" s="6"/>
      <c r="K40" s="6"/>
      <c r="L40" s="6"/>
      <c r="N40" s="173"/>
      <c r="Q40" s="12"/>
      <c r="R40" s="12"/>
      <c r="S40" s="12"/>
    </row>
    <row r="41" spans="1:20" x14ac:dyDescent="0.35">
      <c r="A41" s="110"/>
      <c r="B41" s="59"/>
      <c r="C41" s="59"/>
      <c r="D41" s="59"/>
      <c r="E41" s="6"/>
      <c r="F41" s="6"/>
      <c r="G41" s="6"/>
      <c r="H41" s="6"/>
      <c r="I41" s="6"/>
      <c r="J41" s="6"/>
      <c r="K41" s="6"/>
      <c r="L41" s="6"/>
      <c r="N41" s="173"/>
      <c r="Q41" s="12"/>
      <c r="R41" s="12"/>
      <c r="S41" s="12"/>
    </row>
    <row r="42" spans="1:20" x14ac:dyDescent="0.35">
      <c r="A42" s="110"/>
      <c r="B42" s="59"/>
      <c r="C42" s="59"/>
      <c r="D42" s="59"/>
      <c r="E42" s="6"/>
      <c r="F42" s="6"/>
      <c r="G42" s="6"/>
      <c r="H42" s="6"/>
      <c r="I42" s="6"/>
      <c r="J42" s="6"/>
      <c r="K42" s="6"/>
      <c r="L42" s="6"/>
      <c r="N42" s="173"/>
      <c r="Q42" s="12" t="str">
        <f>IF(OR(I42='Drop downs'!$G$7,I42='Drop downs'!$G$5), B42&amp;": "&amp;J42&amp;CHAR(10),"")</f>
        <v/>
      </c>
      <c r="R42" s="12" t="str">
        <f>IF(I42='Drop downs'!$G$2,B42&amp;": "&amp;J42&amp;""," ")</f>
        <v xml:space="preserve"> </v>
      </c>
      <c r="S42" s="12" t="str">
        <f>IF(LE1_ALT_1!E42='Drop downs'!$B$6,LE1_ALT_1!B42&amp;": "&amp;LE1_ALT_1!J42&amp;"","")</f>
        <v xml:space="preserve">: </v>
      </c>
      <c r="T42" t="str">
        <f>IF(L42&gt;0,B42&amp;":"&amp;L42&amp;"
","")</f>
        <v/>
      </c>
    </row>
    <row r="43" spans="1:20" ht="30" customHeight="1" x14ac:dyDescent="0.35">
      <c r="A43" s="110"/>
      <c r="B43" s="59"/>
      <c r="C43" s="59"/>
      <c r="D43" s="59"/>
      <c r="E43" s="6"/>
      <c r="F43" s="6"/>
      <c r="G43" s="6"/>
      <c r="H43" s="6"/>
      <c r="I43" s="6"/>
      <c r="J43" s="6"/>
      <c r="K43" s="6"/>
      <c r="L43" s="6"/>
      <c r="N43" s="173"/>
      <c r="Q43" s="12"/>
      <c r="R43" s="12"/>
      <c r="S43" s="12"/>
    </row>
    <row r="44" spans="1:20" x14ac:dyDescent="0.35">
      <c r="A44" s="110"/>
      <c r="B44" s="59"/>
      <c r="C44" s="59"/>
      <c r="D44" s="59"/>
      <c r="E44" s="6"/>
      <c r="F44" s="6"/>
      <c r="G44" s="6"/>
      <c r="H44" s="6"/>
      <c r="I44" s="6"/>
      <c r="J44" s="6"/>
      <c r="K44" s="6"/>
      <c r="L44" s="6"/>
      <c r="N44" s="173"/>
      <c r="Q44" s="12"/>
      <c r="R44" s="12"/>
      <c r="S44" s="12"/>
    </row>
    <row r="45" spans="1:20" x14ac:dyDescent="0.35">
      <c r="A45" s="110"/>
      <c r="B45" s="59"/>
      <c r="C45" s="59"/>
      <c r="D45" s="59"/>
      <c r="E45" s="6"/>
      <c r="F45" s="6"/>
      <c r="G45" s="6"/>
      <c r="H45" s="6"/>
      <c r="I45" s="6"/>
      <c r="J45" s="6"/>
      <c r="K45" s="6"/>
      <c r="L45" s="6"/>
      <c r="N45" s="173"/>
      <c r="Q45" s="12"/>
      <c r="R45" s="12"/>
      <c r="S45" s="12"/>
    </row>
    <row r="46" spans="1:20" x14ac:dyDescent="0.35">
      <c r="A46" s="110"/>
      <c r="B46" s="59"/>
      <c r="C46" s="59"/>
      <c r="D46" s="59"/>
      <c r="E46" s="6"/>
      <c r="F46" s="6"/>
      <c r="G46" s="6"/>
      <c r="H46" s="6"/>
      <c r="I46" s="6"/>
      <c r="J46" s="6"/>
      <c r="K46" s="6"/>
      <c r="L46" s="6"/>
      <c r="N46" s="173"/>
      <c r="Q46" s="12"/>
      <c r="R46" s="12"/>
      <c r="S46" s="12"/>
    </row>
    <row r="47" spans="1:20" x14ac:dyDescent="0.35">
      <c r="A47" s="110"/>
      <c r="B47" s="59"/>
      <c r="C47" s="59"/>
      <c r="D47" s="59"/>
      <c r="E47" s="6"/>
      <c r="F47" s="6"/>
      <c r="G47" s="6"/>
      <c r="H47" s="6"/>
      <c r="I47" s="6"/>
      <c r="J47" s="6"/>
      <c r="K47" s="6"/>
      <c r="L47" s="6"/>
      <c r="N47" s="173"/>
      <c r="Q47" s="12" t="str">
        <f>IF(OR(I47='Drop downs'!$G$7,I47='Drop downs'!$G$5), B47&amp;": "&amp;J47&amp;CHAR(10),"")</f>
        <v/>
      </c>
      <c r="R47" s="12" t="str">
        <f>IF(I47='Drop downs'!$G$2,B47&amp;": "&amp;J47&amp;""," ")</f>
        <v xml:space="preserve"> </v>
      </c>
      <c r="S47" s="12" t="str">
        <f>IF(LE1_ALT_1!E47='Drop downs'!$B$6,LE1_ALT_1!B47&amp;": "&amp;LE1_ALT_1!J47&amp;"","")</f>
        <v xml:space="preserve">: </v>
      </c>
      <c r="T47" t="str">
        <f>IF(L47&gt;0,B47&amp;":"&amp;L47&amp;"
","")</f>
        <v/>
      </c>
    </row>
    <row r="48" spans="1:20" ht="52.5" customHeight="1" x14ac:dyDescent="0.35">
      <c r="A48" s="110"/>
      <c r="B48" s="59"/>
      <c r="C48" s="59"/>
      <c r="D48" s="59"/>
      <c r="E48" s="6"/>
      <c r="F48" s="6"/>
      <c r="G48" s="6"/>
      <c r="H48" s="6"/>
      <c r="I48" s="6"/>
      <c r="J48" s="6"/>
      <c r="K48" s="6"/>
      <c r="L48" s="6"/>
      <c r="N48" s="173"/>
      <c r="Q48" s="12" t="str">
        <f>IF(OR(I48='Drop downs'!$G$7,I48='Drop downs'!$G$5), B48&amp;": "&amp;J48&amp;CHAR(10),"")</f>
        <v/>
      </c>
      <c r="R48" s="12" t="str">
        <f>IF(I48='Drop downs'!$G$2,B48&amp;": "&amp;J48&amp;""," ")</f>
        <v xml:space="preserve"> </v>
      </c>
      <c r="S48" s="12" t="str">
        <f>IF(LE1_ALT_1!E48='Drop downs'!$B$6,LE1_ALT_1!B48&amp;": "&amp;LE1_ALT_1!J48&amp;"","")</f>
        <v xml:space="preserve">: </v>
      </c>
    </row>
    <row r="49" spans="1:20" x14ac:dyDescent="0.35">
      <c r="A49" s="110"/>
      <c r="B49" s="59"/>
      <c r="C49" s="59"/>
      <c r="D49" s="59"/>
      <c r="E49" s="6"/>
      <c r="F49" s="6"/>
      <c r="G49" s="6"/>
      <c r="H49" s="6"/>
      <c r="I49" s="6"/>
      <c r="J49" s="6"/>
      <c r="K49" s="6"/>
      <c r="L49" s="6"/>
      <c r="N49" s="173"/>
      <c r="Q49" s="12" t="str">
        <f>IF(OR(I49='Drop downs'!$G$7,I49='Drop downs'!$G$5), B49&amp;": "&amp;J49&amp;CHAR(10),"")</f>
        <v/>
      </c>
      <c r="R49" s="12" t="str">
        <f>IF(I49='Drop downs'!$G$2,B49&amp;": "&amp;J49&amp;""," ")</f>
        <v xml:space="preserve"> </v>
      </c>
      <c r="S49" s="12" t="str">
        <f>IF(LE1_ALT_1!E49='Drop downs'!$B$6,LE1_ALT_1!B49&amp;": "&amp;LE1_ALT_1!J49&amp;"","")</f>
        <v xml:space="preserve">: </v>
      </c>
      <c r="T49" t="str">
        <f>IF(L49&gt;0,B49&amp;":"&amp;L49&amp;"
","")</f>
        <v/>
      </c>
    </row>
    <row r="50" spans="1:20" x14ac:dyDescent="0.35">
      <c r="A50" s="110"/>
      <c r="B50" s="59"/>
      <c r="C50" s="59"/>
      <c r="D50" s="59"/>
      <c r="E50" s="6"/>
      <c r="F50" s="6"/>
      <c r="G50" s="6"/>
      <c r="H50" s="6"/>
      <c r="I50" s="6"/>
      <c r="J50" s="6"/>
      <c r="K50" s="6"/>
      <c r="L50" s="6"/>
      <c r="N50" s="173"/>
      <c r="Q50" s="12"/>
      <c r="R50" s="12"/>
      <c r="S50" s="12"/>
    </row>
    <row r="51" spans="1:20" x14ac:dyDescent="0.35">
      <c r="A51" s="110"/>
      <c r="B51" s="59"/>
      <c r="C51" s="107"/>
      <c r="D51" s="59"/>
      <c r="E51" s="6"/>
      <c r="F51" s="6"/>
      <c r="G51" s="6"/>
      <c r="H51" s="6"/>
      <c r="I51" s="6"/>
      <c r="J51" s="6"/>
      <c r="K51" s="6"/>
      <c r="L51" s="6"/>
      <c r="N51" s="173"/>
      <c r="Q51" s="12"/>
      <c r="R51" s="12"/>
      <c r="S51" s="12"/>
    </row>
    <row r="52" spans="1:20" x14ac:dyDescent="0.35">
      <c r="A52" s="110"/>
      <c r="B52" s="59"/>
      <c r="C52" s="59"/>
      <c r="D52" s="59"/>
      <c r="E52" s="6"/>
      <c r="F52" s="6"/>
      <c r="G52" s="6"/>
      <c r="H52" s="6"/>
      <c r="I52" s="6"/>
      <c r="J52" s="6"/>
      <c r="K52" s="6"/>
      <c r="L52" s="6"/>
      <c r="N52" s="173"/>
      <c r="Q52" s="12"/>
      <c r="R52" s="12"/>
      <c r="S52" s="12"/>
    </row>
    <row r="53" spans="1:20" x14ac:dyDescent="0.35">
      <c r="A53" s="110"/>
      <c r="B53" s="59"/>
      <c r="C53" s="59"/>
      <c r="D53" s="59"/>
      <c r="E53" s="6"/>
      <c r="F53" s="6"/>
      <c r="G53" s="6"/>
      <c r="H53" s="6"/>
      <c r="I53" s="6"/>
      <c r="J53" s="6"/>
      <c r="K53" s="6"/>
      <c r="L53" s="6"/>
      <c r="N53" s="173"/>
      <c r="Q53" s="12"/>
      <c r="R53" s="12"/>
      <c r="S53" s="12"/>
    </row>
    <row r="54" spans="1:20" ht="29.25" customHeight="1" x14ac:dyDescent="0.35">
      <c r="A54" s="110"/>
      <c r="B54" s="59"/>
      <c r="C54" s="108"/>
      <c r="D54" s="59"/>
      <c r="E54" s="6"/>
      <c r="F54" s="6"/>
      <c r="G54" s="6"/>
      <c r="H54" s="6"/>
      <c r="I54" s="6"/>
      <c r="J54" s="6"/>
      <c r="K54" s="6"/>
      <c r="L54" s="6"/>
      <c r="N54" s="173"/>
      <c r="Q54" s="12" t="str">
        <f>IF(OR(I54='Drop downs'!$G$7,I54='Drop downs'!$G$5), B54&amp;": "&amp;J54&amp;CHAR(10),"")</f>
        <v/>
      </c>
      <c r="R54" s="12" t="str">
        <f>IF(I54='Drop downs'!$G$2,B54&amp;": "&amp;J54&amp;""," ")</f>
        <v xml:space="preserve"> </v>
      </c>
      <c r="S54" s="12" t="str">
        <f>IF(LE1_ALT_1!E54='Drop downs'!$B$6,LE1_ALT_1!B54&amp;": "&amp;LE1_ALT_1!J54&amp;"","")</f>
        <v xml:space="preserve">: </v>
      </c>
      <c r="T54" t="str">
        <f>IF(L54&gt;0,B54&amp;":"&amp;L54&amp;"
","")</f>
        <v/>
      </c>
    </row>
    <row r="55" spans="1:20" ht="14.5" customHeight="1" x14ac:dyDescent="0.35">
      <c r="A55" s="110"/>
      <c r="B55" s="59"/>
      <c r="C55" s="108"/>
      <c r="D55" s="59"/>
      <c r="E55" s="6"/>
      <c r="F55" s="6"/>
      <c r="G55" s="6"/>
      <c r="H55" s="6"/>
      <c r="I55" s="6"/>
      <c r="J55" s="6"/>
      <c r="K55" s="6"/>
      <c r="L55" s="6"/>
      <c r="N55" s="173"/>
      <c r="Q55" s="12"/>
      <c r="R55" s="12"/>
      <c r="S55" s="12"/>
    </row>
    <row r="56" spans="1:20" x14ac:dyDescent="0.35">
      <c r="A56" s="110"/>
      <c r="B56" s="59"/>
      <c r="C56" s="2"/>
      <c r="D56" s="59"/>
      <c r="E56" s="6"/>
      <c r="F56" s="6"/>
      <c r="G56" s="6"/>
      <c r="H56" s="6"/>
      <c r="I56" s="6"/>
      <c r="J56" s="6"/>
      <c r="K56" s="6"/>
      <c r="L56" s="6"/>
      <c r="N56" s="173"/>
      <c r="Q56" s="12"/>
      <c r="R56" s="12"/>
      <c r="S56" s="12"/>
    </row>
    <row r="57" spans="1:20" x14ac:dyDescent="0.35">
      <c r="A57" s="110"/>
      <c r="B57" s="59"/>
      <c r="C57" s="59"/>
      <c r="D57" s="59"/>
      <c r="E57" s="6"/>
      <c r="F57" s="6"/>
      <c r="G57" s="6"/>
      <c r="H57" s="6"/>
      <c r="I57" s="6"/>
      <c r="J57" s="6"/>
      <c r="K57" s="6"/>
      <c r="L57" s="6"/>
      <c r="N57" s="173"/>
      <c r="Q57" s="12" t="str">
        <f>IF(OR(I57='Drop downs'!$G$7,I57='Drop downs'!$G$5), B57&amp;": "&amp;J57&amp;CHAR(10),"")</f>
        <v/>
      </c>
      <c r="R57" s="12" t="str">
        <f>IF(I57='Drop downs'!$G$2,B57&amp;": "&amp;J57&amp;""," ")</f>
        <v xml:space="preserve"> </v>
      </c>
      <c r="S57" s="12" t="str">
        <f>IF(LE1_ALT_1!E57='Drop downs'!$B$6,LE1_ALT_1!B57&amp;": "&amp;LE1_ALT_1!J57&amp;"","")</f>
        <v xml:space="preserve">: </v>
      </c>
      <c r="T57" t="str">
        <f>IF(L57&gt;0,B57&amp;":"&amp;L57&amp;"
","")</f>
        <v/>
      </c>
    </row>
    <row r="58" spans="1:20" x14ac:dyDescent="0.35">
      <c r="A58" s="110"/>
      <c r="B58" s="59"/>
      <c r="C58" s="59"/>
      <c r="D58" s="59"/>
      <c r="E58" s="6"/>
      <c r="F58" s="6"/>
      <c r="G58" s="6"/>
      <c r="H58" s="6"/>
      <c r="I58" s="6"/>
      <c r="J58" s="6"/>
      <c r="K58" s="6"/>
      <c r="L58" s="6"/>
      <c r="N58" s="173"/>
      <c r="Q58" s="12"/>
      <c r="R58" s="12"/>
      <c r="S58" s="12"/>
    </row>
    <row r="59" spans="1:20" x14ac:dyDescent="0.35">
      <c r="A59" s="110"/>
      <c r="B59" s="59"/>
      <c r="C59" s="59"/>
      <c r="D59" s="59"/>
      <c r="E59" s="6"/>
      <c r="F59" s="6"/>
      <c r="G59" s="6"/>
      <c r="H59" s="6"/>
      <c r="I59" s="6"/>
      <c r="J59" s="6"/>
      <c r="K59" s="6"/>
      <c r="L59" s="6"/>
      <c r="N59" s="173"/>
      <c r="Q59" s="12"/>
      <c r="R59" s="12"/>
      <c r="S59" s="12"/>
    </row>
    <row r="60" spans="1:20" x14ac:dyDescent="0.35">
      <c r="A60" s="110"/>
      <c r="B60" s="59"/>
      <c r="C60" s="59"/>
      <c r="D60" s="59"/>
      <c r="E60" s="6"/>
      <c r="F60" s="6"/>
      <c r="G60" s="6"/>
      <c r="H60" s="6"/>
      <c r="I60" s="6"/>
      <c r="J60" s="6"/>
      <c r="K60" s="6"/>
      <c r="L60" s="6"/>
      <c r="N60" s="173"/>
      <c r="Q60" s="12"/>
      <c r="R60" s="12"/>
      <c r="S60" s="12"/>
    </row>
    <row r="61" spans="1:20" x14ac:dyDescent="0.35">
      <c r="A61" s="110"/>
      <c r="B61" s="59"/>
      <c r="C61" s="59"/>
      <c r="D61" s="59"/>
      <c r="E61" s="6"/>
      <c r="F61" s="6"/>
      <c r="G61" s="6"/>
      <c r="H61" s="6"/>
      <c r="I61" s="6"/>
      <c r="J61" s="6"/>
      <c r="K61" s="6"/>
      <c r="L61" s="6"/>
      <c r="N61" s="173"/>
      <c r="Q61" s="12"/>
      <c r="R61" s="12"/>
      <c r="S61" s="12"/>
    </row>
    <row r="62" spans="1:20" x14ac:dyDescent="0.35">
      <c r="A62" s="110"/>
      <c r="B62" s="59"/>
      <c r="C62" s="59"/>
      <c r="D62" s="59"/>
      <c r="E62" s="6"/>
      <c r="F62" s="6"/>
      <c r="G62" s="6"/>
      <c r="H62" s="6"/>
      <c r="I62" s="6"/>
      <c r="J62" s="6"/>
      <c r="K62" s="6"/>
      <c r="L62" s="6"/>
      <c r="N62" s="173"/>
      <c r="Q62" s="12"/>
      <c r="R62" s="12"/>
      <c r="S62" s="12"/>
    </row>
    <row r="63" spans="1:20" x14ac:dyDescent="0.35">
      <c r="A63" s="110"/>
      <c r="B63" s="59"/>
      <c r="C63" s="59"/>
      <c r="D63" s="59"/>
      <c r="E63" s="6"/>
      <c r="F63" s="6"/>
      <c r="G63" s="6"/>
      <c r="H63" s="6"/>
      <c r="I63" s="6"/>
      <c r="J63" s="6"/>
      <c r="K63" s="6"/>
      <c r="L63" s="6"/>
      <c r="N63" s="173"/>
      <c r="Q63" s="12"/>
      <c r="R63" s="12"/>
      <c r="S63" s="12"/>
    </row>
    <row r="64" spans="1:20" ht="15" thickBot="1" x14ac:dyDescent="0.4">
      <c r="A64" s="110"/>
      <c r="B64" s="59"/>
      <c r="C64" s="59"/>
      <c r="D64" s="59"/>
      <c r="E64" s="6"/>
      <c r="F64" s="6"/>
      <c r="G64" s="6"/>
      <c r="H64" s="6"/>
      <c r="I64" s="6"/>
      <c r="J64" s="6"/>
      <c r="K64" s="6"/>
      <c r="L64" s="6"/>
      <c r="N64" s="173"/>
      <c r="Q64" s="12"/>
      <c r="R64" s="12"/>
      <c r="S64" s="12"/>
    </row>
    <row r="65" spans="1:20" x14ac:dyDescent="0.35">
      <c r="A65" s="110"/>
      <c r="B65" s="59"/>
      <c r="C65" s="85" t="s">
        <v>452</v>
      </c>
      <c r="D65" s="59"/>
      <c r="E65" s="6"/>
      <c r="F65" s="6"/>
      <c r="G65" s="6"/>
      <c r="H65" s="6"/>
      <c r="I65" s="6"/>
      <c r="J65" s="6"/>
      <c r="K65" s="6"/>
      <c r="L65" s="6"/>
      <c r="N65" s="173"/>
      <c r="Q65" s="12" t="str">
        <f>IF(OR(I65='Drop downs'!$G$7,I65='Drop downs'!$G$5), B65&amp;": "&amp;J65&amp;CHAR(10),"")</f>
        <v/>
      </c>
      <c r="R65" s="12" t="str">
        <f>IF(I65='Drop downs'!$G$2,B65&amp;": "&amp;J65&amp;""," ")</f>
        <v xml:space="preserve"> </v>
      </c>
      <c r="S65" s="12" t="str">
        <f>IF(LE1_ALT_1!E65='Drop downs'!$B$6,LE1_ALT_1!B65&amp;": "&amp;LE1_ALT_1!J65&amp;"","")</f>
        <v xml:space="preserve">: </v>
      </c>
      <c r="T65" t="str">
        <f>IF(L65&gt;0,B65&amp;":"&amp;L65&amp;"
","")</f>
        <v/>
      </c>
    </row>
    <row r="66" spans="1:20" x14ac:dyDescent="0.35">
      <c r="A66" s="110"/>
      <c r="B66" s="59"/>
      <c r="C66" s="83" t="s">
        <v>389</v>
      </c>
      <c r="D66" s="59"/>
      <c r="E66" s="6"/>
      <c r="F66" s="6"/>
      <c r="G66" s="6"/>
      <c r="H66" s="6"/>
      <c r="I66" s="6"/>
      <c r="J66" s="6"/>
      <c r="K66" s="6"/>
      <c r="L66" s="6"/>
      <c r="N66" s="173"/>
      <c r="Q66" s="12"/>
      <c r="R66" s="12"/>
      <c r="S66" s="12"/>
    </row>
    <row r="67" spans="1:20" ht="29" x14ac:dyDescent="0.35">
      <c r="A67" s="110"/>
      <c r="B67" s="59"/>
      <c r="C67" s="83" t="s">
        <v>390</v>
      </c>
      <c r="D67" s="59"/>
      <c r="E67" s="6"/>
      <c r="F67" s="6"/>
      <c r="G67" s="6"/>
      <c r="H67" s="6"/>
      <c r="I67" s="6"/>
      <c r="J67" s="6"/>
      <c r="K67" s="6"/>
      <c r="L67" s="6"/>
      <c r="N67" s="173"/>
      <c r="Q67" s="12"/>
      <c r="R67" s="12"/>
      <c r="S67" s="12"/>
    </row>
    <row r="68" spans="1:20" x14ac:dyDescent="0.35">
      <c r="A68" s="110"/>
      <c r="B68" s="59"/>
      <c r="C68" s="83" t="s">
        <v>391</v>
      </c>
      <c r="D68" s="59"/>
      <c r="E68" s="6"/>
      <c r="F68" s="6"/>
      <c r="G68" s="6"/>
      <c r="H68" s="6"/>
      <c r="I68" s="6"/>
      <c r="J68" s="6"/>
      <c r="K68" s="6"/>
      <c r="L68" s="6"/>
      <c r="N68" s="173"/>
      <c r="Q68" s="12"/>
      <c r="R68" s="12"/>
      <c r="S68" s="12"/>
    </row>
    <row r="69" spans="1:20" x14ac:dyDescent="0.35">
      <c r="A69" s="110"/>
      <c r="B69" s="59"/>
      <c r="C69" s="83" t="s">
        <v>454</v>
      </c>
      <c r="D69" s="59"/>
      <c r="E69" s="6"/>
      <c r="F69" s="6"/>
      <c r="G69" s="6"/>
      <c r="H69" s="6"/>
      <c r="I69" s="6"/>
      <c r="J69" s="6"/>
      <c r="K69" s="6"/>
      <c r="L69" s="6"/>
      <c r="N69" s="173"/>
      <c r="Q69" s="12"/>
      <c r="R69" s="12"/>
      <c r="S69" s="12"/>
    </row>
    <row r="70" spans="1:20" x14ac:dyDescent="0.35">
      <c r="A70" s="110"/>
      <c r="B70" s="59"/>
      <c r="C70" s="106"/>
      <c r="D70" s="59"/>
      <c r="E70" s="6"/>
      <c r="F70" s="6"/>
      <c r="G70" s="6"/>
      <c r="H70" s="6"/>
      <c r="I70" s="6"/>
      <c r="J70" s="6"/>
      <c r="K70" s="6"/>
      <c r="L70" s="6"/>
      <c r="N70" s="173"/>
      <c r="Q70" s="12"/>
      <c r="R70" s="12"/>
      <c r="S70" s="12"/>
    </row>
    <row r="71" spans="1:20" x14ac:dyDescent="0.35">
      <c r="A71" s="110"/>
      <c r="B71" s="59"/>
      <c r="C71" s="106"/>
      <c r="D71" s="59"/>
      <c r="E71" s="6"/>
      <c r="F71" s="6"/>
      <c r="G71" s="6"/>
      <c r="H71" s="6"/>
      <c r="I71" s="6"/>
      <c r="J71" s="6"/>
      <c r="K71" s="6"/>
      <c r="L71" s="6"/>
      <c r="N71" s="173"/>
      <c r="Q71" s="12"/>
      <c r="R71" s="12"/>
      <c r="S71" s="12"/>
    </row>
    <row r="72" spans="1:20" x14ac:dyDescent="0.35">
      <c r="A72" s="110"/>
      <c r="B72" s="59"/>
      <c r="C72" s="106"/>
      <c r="D72" s="59"/>
      <c r="E72" s="6"/>
      <c r="F72" s="6"/>
      <c r="G72" s="6"/>
      <c r="H72" s="6"/>
      <c r="I72" s="6"/>
      <c r="J72" s="6"/>
      <c r="K72" s="6"/>
      <c r="L72" s="6"/>
      <c r="N72" s="173"/>
      <c r="Q72" s="12" t="str">
        <f>IF(OR(I72='Drop downs'!$G$7,I72='Drop downs'!$G$5), B72&amp;": "&amp;J72&amp;CHAR(10),"")</f>
        <v/>
      </c>
      <c r="R72" s="12" t="str">
        <f>IF(I72='Drop downs'!$G$2,B72&amp;": "&amp;J72&amp;""," ")</f>
        <v xml:space="preserve"> </v>
      </c>
      <c r="S72" s="12" t="str">
        <f>IF(LE1_ALT_1!E72='Drop downs'!$B$6,LE1_ALT_1!B72&amp;": "&amp;LE1_ALT_1!J72&amp;"","")</f>
        <v xml:space="preserve">: </v>
      </c>
      <c r="T72" t="str">
        <f>IF(L72&gt;0,B72&amp;":"&amp;L72&amp;"
","")</f>
        <v/>
      </c>
    </row>
    <row r="73" spans="1:20" x14ac:dyDescent="0.35">
      <c r="A73" s="110"/>
      <c r="B73" s="59"/>
      <c r="C73" s="106"/>
      <c r="D73" s="59"/>
      <c r="E73" s="6"/>
      <c r="F73" s="6"/>
      <c r="G73" s="6"/>
      <c r="H73" s="6"/>
      <c r="I73" s="6"/>
      <c r="J73" s="6"/>
      <c r="K73" s="6"/>
      <c r="L73" s="6"/>
      <c r="N73" s="173"/>
      <c r="Q73" s="12"/>
      <c r="R73" s="12"/>
      <c r="S73" s="12"/>
    </row>
    <row r="74" spans="1:20" x14ac:dyDescent="0.35">
      <c r="A74" s="110"/>
      <c r="B74" s="59"/>
      <c r="C74" s="106"/>
      <c r="D74" s="59"/>
      <c r="E74" s="6"/>
      <c r="F74" s="6"/>
      <c r="G74" s="6"/>
      <c r="H74" s="6"/>
      <c r="I74" s="6"/>
      <c r="J74" s="6"/>
      <c r="K74" s="6"/>
      <c r="L74" s="6"/>
      <c r="N74" s="173"/>
      <c r="Q74" s="12"/>
      <c r="R74" s="12"/>
      <c r="S74" s="12"/>
    </row>
    <row r="75" spans="1:20" x14ac:dyDescent="0.35">
      <c r="A75" s="110"/>
      <c r="B75" s="59"/>
      <c r="C75" s="106"/>
      <c r="D75" s="59"/>
      <c r="E75" s="6"/>
      <c r="F75" s="6"/>
      <c r="G75" s="6"/>
      <c r="H75" s="6"/>
      <c r="I75" s="6"/>
      <c r="J75" s="6"/>
      <c r="K75" s="6"/>
      <c r="L75" s="6"/>
      <c r="N75" s="173"/>
      <c r="Q75" s="12"/>
      <c r="R75" s="12"/>
      <c r="S75" s="12"/>
    </row>
    <row r="76" spans="1:20" x14ac:dyDescent="0.35">
      <c r="A76" s="110"/>
      <c r="B76" s="59"/>
      <c r="C76" s="109"/>
      <c r="D76" s="59"/>
      <c r="E76" s="6"/>
      <c r="F76" s="6"/>
      <c r="G76" s="6"/>
      <c r="H76" s="6"/>
      <c r="I76" s="6"/>
      <c r="J76" s="6"/>
      <c r="K76" s="6"/>
      <c r="L76" s="6"/>
      <c r="N76" s="173"/>
      <c r="Q76" s="12"/>
      <c r="R76" s="12"/>
      <c r="S76" s="12"/>
    </row>
    <row r="77" spans="1:20" x14ac:dyDescent="0.35">
      <c r="A77" s="111"/>
      <c r="B77" s="59"/>
      <c r="C77" s="106"/>
      <c r="D77" s="59"/>
      <c r="E77" s="6"/>
      <c r="F77" s="6"/>
      <c r="G77" s="6"/>
      <c r="H77" s="6"/>
      <c r="I77" s="6"/>
      <c r="J77" s="6"/>
      <c r="K77" s="6"/>
      <c r="L77" s="6"/>
      <c r="N77" s="173"/>
      <c r="Q77" s="12" t="str">
        <f>IF(OR(I77='Drop downs'!$G$7,I77='Drop downs'!$G$5), B77&amp;": "&amp;J77&amp;CHAR(10),"")</f>
        <v/>
      </c>
      <c r="R77" s="12" t="str">
        <f>IF(I77='Drop downs'!$G$2,B77&amp;": "&amp;J77&amp;""," ")</f>
        <v xml:space="preserve"> </v>
      </c>
      <c r="S77" s="12" t="str">
        <f>IF(LE1_ALT_1!E77='Drop downs'!$B$6,LE1_ALT_1!B77&amp;": "&amp;LE1_ALT_1!J77&amp;"","")</f>
        <v xml:space="preserve">: </v>
      </c>
      <c r="T77" t="str">
        <f>IF(L77&gt;0,B77&amp;":"&amp;L77&amp;"
","")</f>
        <v/>
      </c>
    </row>
    <row r="78" spans="1:20" x14ac:dyDescent="0.35">
      <c r="A78" s="111"/>
      <c r="B78" s="59"/>
      <c r="C78" s="106"/>
      <c r="D78" s="59"/>
      <c r="E78" s="6"/>
      <c r="F78" s="6"/>
      <c r="G78" s="6"/>
      <c r="H78" s="6"/>
      <c r="I78" s="6"/>
      <c r="J78" s="6"/>
      <c r="K78" s="6"/>
      <c r="L78" s="6"/>
      <c r="N78" s="173"/>
      <c r="Q78" s="12"/>
      <c r="R78" s="12"/>
      <c r="S78" s="12"/>
    </row>
    <row r="79" spans="1:20" x14ac:dyDescent="0.35">
      <c r="A79" s="111"/>
      <c r="B79" s="59"/>
      <c r="C79" s="106"/>
      <c r="D79" s="59"/>
      <c r="E79" s="6"/>
      <c r="F79" s="6"/>
      <c r="G79" s="6"/>
      <c r="H79" s="6"/>
      <c r="I79" s="6"/>
      <c r="J79" s="6"/>
      <c r="K79" s="6"/>
      <c r="L79" s="6"/>
      <c r="N79" s="173"/>
      <c r="Q79" s="12"/>
      <c r="R79" s="12"/>
      <c r="S79" s="12"/>
    </row>
    <row r="80" spans="1:20" x14ac:dyDescent="0.35">
      <c r="A80" s="111"/>
      <c r="B80" s="59"/>
      <c r="C80" s="109"/>
      <c r="D80" s="59"/>
      <c r="E80" s="6"/>
      <c r="F80" s="6"/>
      <c r="G80" s="6"/>
      <c r="H80" s="6"/>
      <c r="I80" s="6"/>
      <c r="J80" s="6"/>
      <c r="K80" s="6"/>
      <c r="L80" s="6"/>
      <c r="N80" s="173"/>
      <c r="Q80" s="12"/>
      <c r="R80" s="12"/>
      <c r="S80" s="12"/>
    </row>
    <row r="81" spans="1:20" x14ac:dyDescent="0.35">
      <c r="A81" s="111"/>
      <c r="B81" s="59"/>
      <c r="C81" s="109"/>
      <c r="D81" s="59"/>
      <c r="E81" s="6"/>
      <c r="F81" s="6"/>
      <c r="G81" s="6"/>
      <c r="H81" s="6"/>
      <c r="I81" s="6"/>
      <c r="J81" s="6"/>
      <c r="K81" s="6"/>
      <c r="L81" s="6"/>
      <c r="N81" s="173"/>
      <c r="Q81" s="12"/>
      <c r="R81" s="12"/>
      <c r="S81" s="12"/>
    </row>
    <row r="82" spans="1:20" x14ac:dyDescent="0.35">
      <c r="A82" s="111"/>
      <c r="B82" s="59"/>
      <c r="C82" s="109"/>
      <c r="D82" s="59"/>
      <c r="E82" s="6"/>
      <c r="F82" s="6"/>
      <c r="G82" s="6"/>
      <c r="H82" s="6"/>
      <c r="I82" s="6"/>
      <c r="J82" s="6"/>
      <c r="K82" s="6"/>
      <c r="L82" s="6"/>
      <c r="N82" s="173"/>
      <c r="Q82" s="12"/>
      <c r="R82" s="12"/>
      <c r="S82" s="12"/>
    </row>
    <row r="83" spans="1:20" x14ac:dyDescent="0.35">
      <c r="A83" s="111"/>
      <c r="B83" s="59"/>
      <c r="C83" s="2"/>
      <c r="D83" s="59"/>
      <c r="E83" s="6"/>
      <c r="F83" s="6"/>
      <c r="G83" s="6"/>
      <c r="H83" s="6"/>
      <c r="I83" s="6"/>
      <c r="J83" s="6"/>
      <c r="K83" s="6"/>
      <c r="L83" s="6"/>
      <c r="N83" s="173"/>
      <c r="Q83" s="12"/>
      <c r="R83" s="12"/>
      <c r="S83" s="12"/>
    </row>
    <row r="84" spans="1:20" x14ac:dyDescent="0.35">
      <c r="A84" s="111"/>
      <c r="B84" s="59"/>
      <c r="C84" s="109"/>
      <c r="D84" s="59"/>
      <c r="E84" s="6"/>
      <c r="F84" s="6"/>
      <c r="G84" s="6"/>
      <c r="H84" s="6"/>
      <c r="I84" s="6"/>
      <c r="J84" s="6"/>
      <c r="K84" s="6"/>
      <c r="L84" s="6"/>
      <c r="N84" s="173"/>
      <c r="Q84" s="12" t="str">
        <f>IF(OR(I84='Drop downs'!$G$7,I84='Drop downs'!$G$5), B84&amp;": "&amp;J84&amp;CHAR(10),"")</f>
        <v/>
      </c>
      <c r="R84" s="12" t="str">
        <f>IF(I84='Drop downs'!$G$2,B84&amp;": "&amp;J84&amp;""," ")</f>
        <v xml:space="preserve"> </v>
      </c>
      <c r="S84" s="12" t="str">
        <f>IF(LE1_ALT_1!E84='Drop downs'!$B$6,LE1_ALT_1!B84&amp;": "&amp;LE1_ALT_1!J84&amp;"","")</f>
        <v xml:space="preserve">: </v>
      </c>
      <c r="T84" t="str">
        <f>IF(L84&gt;0,B84&amp;":"&amp;L84&amp;"
","")</f>
        <v/>
      </c>
    </row>
    <row r="85" spans="1:20" x14ac:dyDescent="0.35">
      <c r="A85" s="111"/>
      <c r="B85" s="59"/>
      <c r="C85" s="109"/>
      <c r="D85" s="59"/>
      <c r="E85" s="6"/>
      <c r="F85" s="6"/>
      <c r="G85" s="6"/>
      <c r="H85" s="6"/>
      <c r="I85" s="6"/>
      <c r="J85" s="6"/>
      <c r="K85" s="6"/>
      <c r="L85" s="6"/>
      <c r="N85" s="173"/>
      <c r="Q85" s="12"/>
      <c r="R85" s="12"/>
      <c r="S85" s="12"/>
    </row>
    <row r="86" spans="1:20" x14ac:dyDescent="0.35">
      <c r="A86" s="111"/>
      <c r="B86" s="59"/>
      <c r="C86" s="109"/>
      <c r="D86" s="59"/>
      <c r="E86" s="6"/>
      <c r="F86" s="6"/>
      <c r="G86" s="6"/>
      <c r="H86" s="6"/>
      <c r="I86" s="6"/>
      <c r="J86" s="6"/>
      <c r="K86" s="6"/>
      <c r="L86" s="6"/>
      <c r="N86" s="173"/>
      <c r="Q86" s="12"/>
      <c r="R86" s="12"/>
      <c r="S86" s="12"/>
    </row>
    <row r="87" spans="1:20" x14ac:dyDescent="0.35">
      <c r="A87" s="111"/>
      <c r="B87" s="59"/>
      <c r="C87" s="109"/>
      <c r="D87" s="6"/>
      <c r="E87" s="6"/>
      <c r="F87" s="6"/>
      <c r="G87" s="6"/>
      <c r="H87" s="6"/>
      <c r="I87" s="6"/>
      <c r="J87" s="6"/>
      <c r="K87" s="6"/>
      <c r="L87" s="6"/>
      <c r="N87" s="173"/>
      <c r="Q87" s="12" t="str">
        <f>IF(OR(I87='Drop downs'!$G$7,I87='Drop downs'!$G$5), B87&amp;": "&amp;J87&amp;CHAR(10),"")</f>
        <v/>
      </c>
      <c r="R87" s="12" t="str">
        <f>IF(I87='Drop downs'!$G$2,B87&amp;": "&amp;J87&amp;""," ")</f>
        <v xml:space="preserve"> </v>
      </c>
      <c r="S87" s="12" t="str">
        <f>IF(LE1_ALT_1!E87='Drop downs'!$B$6,LE1_ALT_1!B87&amp;": "&amp;LE1_ALT_1!J87&amp;"","")</f>
        <v xml:space="preserve">: </v>
      </c>
    </row>
    <row r="88" spans="1:20" ht="15" thickBot="1" x14ac:dyDescent="0.4"/>
    <row r="89" spans="1:20" x14ac:dyDescent="0.35">
      <c r="A89" s="447"/>
      <c r="B89" s="448"/>
      <c r="C89" s="448"/>
      <c r="D89" s="448"/>
      <c r="E89" s="448"/>
      <c r="F89" s="448"/>
      <c r="G89" s="448"/>
      <c r="H89" s="448"/>
      <c r="I89" s="448"/>
      <c r="J89" s="448"/>
      <c r="K89" s="448"/>
      <c r="L89" s="448"/>
      <c r="M89" s="448"/>
      <c r="N89" s="449"/>
    </row>
    <row r="90" spans="1:20" s="2" customFormat="1" ht="129" customHeight="1" x14ac:dyDescent="0.35">
      <c r="A90" s="338"/>
      <c r="B90" s="339"/>
      <c r="C90" s="339"/>
      <c r="D90" s="339"/>
      <c r="E90" s="339"/>
      <c r="F90" s="339"/>
      <c r="G90" s="339"/>
      <c r="H90" s="339"/>
      <c r="I90" s="339"/>
      <c r="J90" s="339"/>
      <c r="K90" s="339"/>
      <c r="L90" s="339"/>
      <c r="M90" s="339"/>
      <c r="N90" s="340"/>
    </row>
    <row r="91" spans="1:20" x14ac:dyDescent="0.35">
      <c r="A91" s="450"/>
      <c r="B91" s="451"/>
      <c r="C91" s="451"/>
      <c r="D91" s="451"/>
      <c r="E91" s="451"/>
      <c r="F91" s="451"/>
      <c r="G91" s="451"/>
      <c r="H91" s="451"/>
      <c r="I91" s="451"/>
      <c r="J91" s="451"/>
      <c r="K91" s="451"/>
      <c r="L91" s="451"/>
      <c r="M91" s="451"/>
      <c r="N91" s="452"/>
    </row>
    <row r="92" spans="1:20" ht="50.5" customHeight="1" x14ac:dyDescent="0.35">
      <c r="A92" s="338"/>
      <c r="B92" s="339"/>
      <c r="C92" s="339"/>
      <c r="D92" s="339"/>
      <c r="E92" s="339"/>
      <c r="F92" s="339"/>
      <c r="G92" s="339"/>
      <c r="H92" s="339"/>
      <c r="I92" s="339"/>
      <c r="J92" s="339"/>
      <c r="K92" s="339"/>
      <c r="L92" s="339"/>
      <c r="M92" s="339"/>
      <c r="N92" s="340"/>
    </row>
    <row r="93" spans="1:20" x14ac:dyDescent="0.35">
      <c r="A93" s="450"/>
      <c r="B93" s="451"/>
      <c r="C93" s="451"/>
      <c r="D93" s="451"/>
      <c r="E93" s="451"/>
      <c r="F93" s="451"/>
      <c r="G93" s="451"/>
      <c r="H93" s="451"/>
      <c r="I93" s="451"/>
      <c r="J93" s="451"/>
      <c r="K93" s="451"/>
      <c r="L93" s="451"/>
      <c r="M93" s="451"/>
      <c r="N93" s="452"/>
    </row>
    <row r="94" spans="1:20" ht="150" customHeight="1" x14ac:dyDescent="0.35">
      <c r="A94" s="292"/>
      <c r="B94" s="293"/>
      <c r="C94" s="293"/>
      <c r="D94" s="293"/>
      <c r="E94" s="293"/>
      <c r="F94" s="293"/>
      <c r="G94" s="293"/>
      <c r="H94" s="293"/>
      <c r="I94" s="293"/>
      <c r="J94" s="293"/>
      <c r="K94" s="293"/>
      <c r="L94" s="293"/>
      <c r="M94" s="293"/>
      <c r="N94" s="294"/>
    </row>
    <row r="95" spans="1:20" x14ac:dyDescent="0.35">
      <c r="A95" s="450" t="s">
        <v>63</v>
      </c>
      <c r="B95" s="451"/>
      <c r="C95" s="451"/>
      <c r="D95" s="451"/>
      <c r="E95" s="451"/>
      <c r="F95" s="451"/>
      <c r="G95" s="451"/>
      <c r="H95" s="451"/>
      <c r="I95" s="451"/>
      <c r="J95" s="451"/>
      <c r="K95" s="451"/>
      <c r="L95" s="451"/>
      <c r="M95" s="451"/>
      <c r="N95" s="452"/>
    </row>
    <row r="96" spans="1:20" ht="186.75" customHeight="1" thickBot="1" x14ac:dyDescent="0.4">
      <c r="A96" s="341"/>
      <c r="B96" s="342"/>
      <c r="C96" s="342"/>
      <c r="D96" s="342"/>
      <c r="E96" s="342"/>
      <c r="F96" s="342"/>
      <c r="G96" s="342"/>
      <c r="H96" s="342"/>
      <c r="I96" s="342"/>
      <c r="J96" s="342"/>
      <c r="K96" s="342"/>
      <c r="L96" s="342"/>
      <c r="M96" s="342"/>
      <c r="N96" s="343"/>
    </row>
    <row r="97" spans="1:14" x14ac:dyDescent="0.35">
      <c r="A97" s="450" t="s">
        <v>320</v>
      </c>
      <c r="B97" s="451"/>
      <c r="C97" s="451"/>
      <c r="D97" s="451"/>
      <c r="E97" s="451"/>
      <c r="F97" s="451"/>
      <c r="G97" s="451"/>
      <c r="H97" s="451"/>
      <c r="I97" s="451"/>
      <c r="J97" s="451"/>
      <c r="K97" s="451"/>
      <c r="L97" s="451"/>
      <c r="M97" s="451"/>
      <c r="N97" s="452"/>
    </row>
    <row r="98" spans="1:14" ht="186.75" customHeight="1" thickBot="1" x14ac:dyDescent="0.4">
      <c r="A98" s="341"/>
      <c r="B98" s="342"/>
      <c r="C98" s="342"/>
      <c r="D98" s="342"/>
      <c r="E98" s="342"/>
      <c r="F98" s="342"/>
      <c r="G98" s="342"/>
      <c r="H98" s="342"/>
      <c r="I98" s="342"/>
      <c r="J98" s="342"/>
      <c r="K98" s="342"/>
      <c r="L98" s="342"/>
      <c r="M98" s="342"/>
      <c r="N98" s="343"/>
    </row>
  </sheetData>
  <sheetProtection algorithmName="SHA-512" hashValue="Jg0zFnNJiXBH4Hapmp9mT5mYfmbO+iEWwdmgG/prWbkZ8/rTpj4iCkuf4ddx0G+SUNRxnbtfxpHVhMh9jicjrw==" saltValue="5fK6sLz1pNzmImv6hAkBQg==" spinCount="100000" sheet="1" objects="1" scenarios="1"/>
  <mergeCells count="18">
    <mergeCell ref="A94:N94"/>
    <mergeCell ref="A95:N95"/>
    <mergeCell ref="A96:N96"/>
    <mergeCell ref="A97:N97"/>
    <mergeCell ref="A98:N98"/>
    <mergeCell ref="A89:N89"/>
    <mergeCell ref="A90:N90"/>
    <mergeCell ref="A91:N91"/>
    <mergeCell ref="A92:N92"/>
    <mergeCell ref="A93:N93"/>
    <mergeCell ref="A7:C7"/>
    <mergeCell ref="C1:F1"/>
    <mergeCell ref="C2:F2"/>
    <mergeCell ref="C3:F3"/>
    <mergeCell ref="C4:F4"/>
    <mergeCell ref="C5:F5"/>
    <mergeCell ref="A6:C6"/>
    <mergeCell ref="E6:N6"/>
  </mergeCells>
  <conditionalFormatting sqref="C8:C20">
    <cfRule type="expression" dxfId="1588" priority="2">
      <formula>$D8="No"</formula>
    </cfRule>
  </conditionalFormatting>
  <conditionalFormatting sqref="C50:C53">
    <cfRule type="expression" dxfId="1587" priority="3">
      <formula>$D50="No"</formula>
    </cfRule>
  </conditionalFormatting>
  <conditionalFormatting sqref="C21:D87">
    <cfRule type="expression" dxfId="1586" priority="1">
      <formula>$D21="No"</formula>
    </cfRule>
  </conditionalFormatting>
  <conditionalFormatting sqref="D8 D19:D20">
    <cfRule type="expression" dxfId="1585" priority="4">
      <formula>$D8="No"</formula>
    </cfRule>
  </conditionalFormatting>
  <conditionalFormatting sqref="I8 I18 I28 I49 I57 I65 I72 I77 I84">
    <cfRule type="cellIs" dxfId="1584" priority="36" operator="equal">
      <formula>"Minor Negative"</formula>
    </cfRule>
    <cfRule type="cellIs" dxfId="1583" priority="37" operator="equal">
      <formula>"Uncertain"</formula>
    </cfRule>
    <cfRule type="cellIs" dxfId="1582" priority="38" operator="equal">
      <formula>"Neutral"</formula>
    </cfRule>
    <cfRule type="cellIs" dxfId="1581" priority="39" operator="equal">
      <formula>"Minor Positive"</formula>
    </cfRule>
    <cfRule type="cellIs" dxfId="1580" priority="40" operator="equal">
      <formula>"Significant Positive"</formula>
    </cfRule>
    <cfRule type="cellIs" dxfId="1579" priority="35" operator="equal">
      <formula>"Significant Negative"</formula>
    </cfRule>
  </conditionalFormatting>
  <conditionalFormatting sqref="I20">
    <cfRule type="cellIs" dxfId="1578" priority="27" operator="equal">
      <formula>"Minor Positive"</formula>
    </cfRule>
    <cfRule type="cellIs" dxfId="1577" priority="28" operator="equal">
      <formula>"Significant Positive"</formula>
    </cfRule>
    <cfRule type="cellIs" dxfId="1576" priority="23" operator="equal">
      <formula>"Significant Negative"</formula>
    </cfRule>
    <cfRule type="cellIs" dxfId="1575" priority="24" operator="equal">
      <formula>"Minor Negative"</formula>
    </cfRule>
    <cfRule type="cellIs" dxfId="1574" priority="25" operator="equal">
      <formula>"Uncertain"</formula>
    </cfRule>
    <cfRule type="cellIs" dxfId="1573" priority="26" operator="equal">
      <formula>"Neutral"</formula>
    </cfRule>
  </conditionalFormatting>
  <conditionalFormatting sqref="I36">
    <cfRule type="cellIs" dxfId="1572" priority="17" operator="equal">
      <formula>"Significant Negative"</formula>
    </cfRule>
    <cfRule type="cellIs" dxfId="1571" priority="18" operator="equal">
      <formula>"Minor Negative"</formula>
    </cfRule>
    <cfRule type="cellIs" dxfId="1570" priority="19" operator="equal">
      <formula>"Uncertain"</formula>
    </cfRule>
    <cfRule type="cellIs" dxfId="1569" priority="20" operator="equal">
      <formula>"Neutral"</formula>
    </cfRule>
    <cfRule type="cellIs" dxfId="1568" priority="22" operator="equal">
      <formula>"Significant Positive"</formula>
    </cfRule>
    <cfRule type="cellIs" dxfId="1567" priority="21" operator="equal">
      <formula>"Minor Positive"</formula>
    </cfRule>
  </conditionalFormatting>
  <conditionalFormatting sqref="I42">
    <cfRule type="cellIs" dxfId="1566" priority="11" operator="equal">
      <formula>"Significant Negative"</formula>
    </cfRule>
    <cfRule type="cellIs" dxfId="1565" priority="12" operator="equal">
      <formula>"Minor Negative"</formula>
    </cfRule>
    <cfRule type="cellIs" dxfId="1564" priority="13" operator="equal">
      <formula>"Uncertain"</formula>
    </cfRule>
    <cfRule type="cellIs" dxfId="1563" priority="14" operator="equal">
      <formula>"Neutral"</formula>
    </cfRule>
    <cfRule type="cellIs" dxfId="1562" priority="15" operator="equal">
      <formula>"Minor Positive"</formula>
    </cfRule>
    <cfRule type="cellIs" dxfId="1561" priority="16" operator="equal">
      <formula>"Significant Positive"</formula>
    </cfRule>
  </conditionalFormatting>
  <conditionalFormatting sqref="I47">
    <cfRule type="cellIs" dxfId="1560" priority="29" operator="equal">
      <formula>"Significant Negative"</formula>
    </cfRule>
    <cfRule type="cellIs" dxfId="1559" priority="30" operator="equal">
      <formula>"Minor Negative"</formula>
    </cfRule>
    <cfRule type="cellIs" dxfId="1558" priority="31" operator="equal">
      <formula>"Uncertain"</formula>
    </cfRule>
    <cfRule type="cellIs" dxfId="1557" priority="32" operator="equal">
      <formula>"Neutral"</formula>
    </cfRule>
    <cfRule type="cellIs" dxfId="1556" priority="33" operator="equal">
      <formula>"Minor Positive"</formula>
    </cfRule>
    <cfRule type="cellIs" dxfId="1555" priority="34" operator="equal">
      <formula>"Significant Positive"</formula>
    </cfRule>
  </conditionalFormatting>
  <conditionalFormatting sqref="I54">
    <cfRule type="cellIs" dxfId="1554" priority="5" operator="equal">
      <formula>"Significant Negative"</formula>
    </cfRule>
    <cfRule type="cellIs" dxfId="1553" priority="6" operator="equal">
      <formula>"Minor Negative"</formula>
    </cfRule>
    <cfRule type="cellIs" dxfId="1552" priority="7" operator="equal">
      <formula>"Uncertain"</formula>
    </cfRule>
    <cfRule type="cellIs" dxfId="1551" priority="8" operator="equal">
      <formula>"Neutral"</formula>
    </cfRule>
    <cfRule type="cellIs" dxfId="1550" priority="9" operator="equal">
      <formula>"Minor Positive"</formula>
    </cfRule>
    <cfRule type="cellIs" dxfId="1549" priority="10"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7">
        <x14:dataValidation type="list" allowBlank="1" showInputMessage="1" showErrorMessage="1" xr:uid="{886A7711-617E-4C73-92A7-9D19A71BB071}">
          <x14:formula1>
            <xm:f>'Drop downs'!$A$2:$A$3</xm:f>
          </x14:formula1>
          <xm:sqref>D8 D19:D87</xm:sqref>
        </x14:dataValidation>
        <x14:dataValidation type="list" allowBlank="1" showInputMessage="1" showErrorMessage="1" xr:uid="{ACD21EF7-0FC6-4B6D-84BE-5EB9D02541CC}">
          <x14:formula1>
            <xm:f>'Drop downs'!$J$2:$J$3</xm:f>
          </x14:formula1>
          <xm:sqref>K8 K18 K20 K28 K36 K42 K84 K54 K57 K65 K72 K77 K47 K49</xm:sqref>
        </x14:dataValidation>
        <x14:dataValidation type="list" allowBlank="1" showInputMessage="1" showErrorMessage="1" xr:uid="{0A06FC65-ED18-45E3-B282-1023A40C53E7}">
          <x14:formula1>
            <xm:f>'Drop downs'!$B$2:$B$4</xm:f>
          </x14:formula1>
          <xm:sqref>E8 E18 E20 E28 E36 E42 E84 E54 E57 E65 E72 E77 E47 E49</xm:sqref>
        </x14:dataValidation>
        <x14:dataValidation type="list" allowBlank="1" showInputMessage="1" showErrorMessage="1" xr:uid="{20F2F9AF-FA5D-4BC1-B4B7-5869FCB8C49C}">
          <x14:formula1>
            <xm:f>'Drop downs'!$D$2:$D$7</xm:f>
          </x14:formula1>
          <xm:sqref>F8 F18 F20 F28 F36 F42 F84 F54 F57 F65 F72 F77 F47 F49</xm:sqref>
        </x14:dataValidation>
        <x14:dataValidation type="list" allowBlank="1" showInputMessage="1" showErrorMessage="1" xr:uid="{16DE62A8-F164-4EC2-876A-CF3B44D3A4D5}">
          <x14:formula1>
            <xm:f>'Drop downs'!$E$2:$E$6</xm:f>
          </x14:formula1>
          <xm:sqref>G8 G18 G20 G28 G36 G42 G84 G54 G57 G65 G72 G77 G47 G49</xm:sqref>
        </x14:dataValidation>
        <x14:dataValidation type="list" allowBlank="1" showInputMessage="1" showErrorMessage="1" xr:uid="{69EECC08-84DF-42D8-A70A-9181C2AC1046}">
          <x14:formula1>
            <xm:f>'Drop downs'!$F$2:$F$6</xm:f>
          </x14:formula1>
          <xm:sqref>H8 H18 H20 H28 H36 H42 H84 H54 H57 H65 H72 H77 H47 H49</xm:sqref>
        </x14:dataValidation>
        <x14:dataValidation type="list" allowBlank="1" showInputMessage="1" showErrorMessage="1" xr:uid="{D40487E8-717D-4ADA-A353-75C981B6ECEF}">
          <x14:formula1>
            <xm:f>'Drop downs'!$G$2:$G$7</xm:f>
          </x14:formula1>
          <xm:sqref>I8 I18 I20 I28 I36 I42 I84 I54 I57 I65 I72 I77 I47 I49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AD95F-B179-4FE6-A6B3-522BDE523577}">
  <sheetPr codeName="Sheet44">
    <tabColor theme="4" tint="0.79998168889431442"/>
  </sheetPr>
  <dimension ref="A1:S51"/>
  <sheetViews>
    <sheetView workbookViewId="0"/>
  </sheetViews>
  <sheetFormatPr defaultColWidth="8.54296875" defaultRowHeight="14.5" x14ac:dyDescent="0.35"/>
  <cols>
    <col min="1" max="1" width="108.453125" customWidth="1"/>
    <col min="2" max="2" width="47" hidden="1" customWidth="1"/>
    <col min="3" max="3" width="9.453125" customWidth="1"/>
    <col min="4" max="4" width="11.54296875" customWidth="1"/>
    <col min="5" max="5" width="9.54296875" customWidth="1"/>
    <col min="6" max="6" width="10.54296875" customWidth="1"/>
    <col min="7" max="7" width="14.453125" customWidth="1"/>
    <col min="8" max="8" width="16.54296875" customWidth="1"/>
    <col min="9" max="9" width="56.453125" customWidth="1"/>
    <col min="10" max="10" width="12.54296875" customWidth="1"/>
    <col min="11" max="11" width="41.453125" customWidth="1"/>
    <col min="12" max="12" width="9.453125" customWidth="1"/>
    <col min="13" max="14" width="0" hidden="1" customWidth="1"/>
    <col min="15" max="15" width="16.54296875" hidden="1" customWidth="1"/>
    <col min="16" max="16" width="20.54296875" hidden="1" customWidth="1"/>
    <col min="17" max="17" width="12.54296875" hidden="1" customWidth="1"/>
    <col min="18" max="18" width="21" hidden="1" customWidth="1"/>
    <col min="19" max="19" width="12.54296875" hidden="1" customWidth="1"/>
  </cols>
  <sheetData>
    <row r="1" spans="1:19" x14ac:dyDescent="0.35">
      <c r="A1" s="51" t="s">
        <v>28</v>
      </c>
      <c r="C1" s="261"/>
      <c r="D1" s="262"/>
      <c r="E1" s="16"/>
      <c r="G1" s="7"/>
      <c r="H1" s="7"/>
      <c r="I1" s="7"/>
      <c r="O1" s="8"/>
    </row>
    <row r="2" spans="1:19" x14ac:dyDescent="0.35">
      <c r="A2" s="51" t="s">
        <v>29</v>
      </c>
      <c r="B2" s="9"/>
      <c r="C2" s="263"/>
      <c r="D2" s="264"/>
      <c r="G2" s="8"/>
      <c r="H2" s="8"/>
      <c r="I2" s="8"/>
      <c r="O2" s="8"/>
    </row>
    <row r="3" spans="1:19" x14ac:dyDescent="0.35">
      <c r="A3" s="52" t="s">
        <v>30</v>
      </c>
      <c r="B3" s="4"/>
      <c r="C3" s="47"/>
      <c r="D3" s="48"/>
      <c r="G3" s="8"/>
      <c r="H3" s="8"/>
      <c r="I3" s="8"/>
      <c r="O3" s="8"/>
    </row>
    <row r="4" spans="1:19" ht="17.25" customHeight="1" x14ac:dyDescent="0.35">
      <c r="A4" s="52" t="s">
        <v>31</v>
      </c>
      <c r="B4" s="17"/>
      <c r="C4" s="229"/>
      <c r="D4" s="230"/>
      <c r="G4" s="8"/>
      <c r="H4" s="8"/>
      <c r="I4" s="8"/>
      <c r="O4" s="8"/>
    </row>
    <row r="6" spans="1:19" ht="30.75" customHeight="1" x14ac:dyDescent="0.35">
      <c r="A6" s="265" t="s">
        <v>245</v>
      </c>
      <c r="B6" s="265"/>
      <c r="C6" s="266" t="s">
        <v>33</v>
      </c>
      <c r="D6" s="266"/>
      <c r="E6" s="266"/>
      <c r="F6" s="266"/>
      <c r="G6" s="266"/>
      <c r="H6" s="266"/>
      <c r="I6" s="266"/>
      <c r="J6" s="266"/>
      <c r="K6" s="266"/>
      <c r="O6" s="18"/>
      <c r="P6" s="18"/>
      <c r="Q6" s="18"/>
      <c r="R6" s="18"/>
      <c r="S6" s="18"/>
    </row>
    <row r="7" spans="1:19" ht="46.5" x14ac:dyDescent="0.35">
      <c r="A7" s="53" t="s">
        <v>248</v>
      </c>
      <c r="B7" s="53" t="s">
        <v>35</v>
      </c>
      <c r="C7" s="53" t="s">
        <v>38</v>
      </c>
      <c r="D7" s="53" t="s">
        <v>39</v>
      </c>
      <c r="E7" s="53" t="s">
        <v>40</v>
      </c>
      <c r="F7" s="53" t="s">
        <v>41</v>
      </c>
      <c r="G7" s="53" t="s">
        <v>42</v>
      </c>
      <c r="H7" s="53" t="s">
        <v>43</v>
      </c>
      <c r="I7" s="53" t="s">
        <v>44</v>
      </c>
      <c r="J7" s="53" t="s">
        <v>45</v>
      </c>
      <c r="K7" s="53" t="s">
        <v>46</v>
      </c>
      <c r="O7" s="1" t="s">
        <v>47</v>
      </c>
      <c r="P7" s="2" t="str">
        <f>A43</f>
        <v>Significant Negative and Uncertain Effects</v>
      </c>
      <c r="Q7" s="2" t="str">
        <f>A45</f>
        <v>Significant Positive Effects</v>
      </c>
      <c r="R7" s="2" t="str">
        <f>A47</f>
        <v>Potential Cumulative Effects Identified</v>
      </c>
    </row>
    <row r="8" spans="1:19" x14ac:dyDescent="0.35">
      <c r="A8" s="267" t="s">
        <v>251</v>
      </c>
      <c r="B8" s="267" t="s">
        <v>116</v>
      </c>
      <c r="C8" s="258"/>
      <c r="D8" s="258"/>
      <c r="E8" s="258"/>
      <c r="F8" s="258"/>
      <c r="G8" s="258"/>
      <c r="H8" s="270"/>
      <c r="I8" s="270"/>
      <c r="J8" s="258"/>
      <c r="K8" s="273"/>
      <c r="O8" s="10" t="e">
        <f>MATCH(#REF!,#REF!, 0)</f>
        <v>#REF!</v>
      </c>
      <c r="P8" s="12" t="str">
        <f>IF(OR(H8='Drop downs'!$G$7,H8='Drop downs'!$G$5), B8&amp;": "&amp;I8&amp;CHAR(10),"")</f>
        <v/>
      </c>
      <c r="Q8" s="12" t="str">
        <f>IF(H8='Drop downs'!$G$2,B8&amp;": "&amp;I8&amp;""," ")</f>
        <v xml:space="preserve"> </v>
      </c>
      <c r="R8" s="12" t="str">
        <f>IF('Option C'!C8='Drop downs'!$B$6,'Option C'!B8&amp;": "&amp;'Option C'!I8&amp;"","")</f>
        <v xml:space="preserve">IIA1: </v>
      </c>
    </row>
    <row r="9" spans="1:19" x14ac:dyDescent="0.35">
      <c r="A9" s="268"/>
      <c r="B9" s="268"/>
      <c r="C9" s="259"/>
      <c r="D9" s="259"/>
      <c r="E9" s="259"/>
      <c r="F9" s="259"/>
      <c r="G9" s="259"/>
      <c r="H9" s="271"/>
      <c r="I9" s="271"/>
      <c r="J9" s="259"/>
      <c r="K9" s="274"/>
      <c r="O9" s="10"/>
      <c r="P9" s="12"/>
      <c r="Q9" s="12"/>
      <c r="R9" s="12"/>
    </row>
    <row r="10" spans="1:19" x14ac:dyDescent="0.35">
      <c r="A10" s="268"/>
      <c r="B10" s="268"/>
      <c r="C10" s="259"/>
      <c r="D10" s="259"/>
      <c r="E10" s="259"/>
      <c r="F10" s="259"/>
      <c r="G10" s="259"/>
      <c r="H10" s="271"/>
      <c r="I10" s="271"/>
      <c r="J10" s="259"/>
      <c r="K10" s="274"/>
      <c r="O10" s="10"/>
      <c r="P10" s="12"/>
      <c r="Q10" s="12"/>
      <c r="R10" s="12"/>
    </row>
    <row r="11" spans="1:19" x14ac:dyDescent="0.35">
      <c r="A11" s="268"/>
      <c r="B11" s="268"/>
      <c r="C11" s="259"/>
      <c r="D11" s="259"/>
      <c r="E11" s="259"/>
      <c r="F11" s="259"/>
      <c r="G11" s="259"/>
      <c r="H11" s="271"/>
      <c r="I11" s="271"/>
      <c r="J11" s="259"/>
      <c r="K11" s="274"/>
      <c r="O11" s="10"/>
      <c r="P11" s="12"/>
      <c r="Q11" s="12"/>
      <c r="R11" s="12"/>
    </row>
    <row r="12" spans="1:19" x14ac:dyDescent="0.35">
      <c r="A12" s="268"/>
      <c r="B12" s="268"/>
      <c r="C12" s="259"/>
      <c r="D12" s="259"/>
      <c r="E12" s="259"/>
      <c r="F12" s="259"/>
      <c r="G12" s="259"/>
      <c r="H12" s="271"/>
      <c r="I12" s="271"/>
      <c r="J12" s="259"/>
      <c r="K12" s="274"/>
      <c r="O12" s="10"/>
      <c r="P12" s="12"/>
      <c r="Q12" s="12"/>
      <c r="R12" s="12"/>
    </row>
    <row r="13" spans="1:19" x14ac:dyDescent="0.35">
      <c r="A13" s="268"/>
      <c r="B13" s="268"/>
      <c r="C13" s="259"/>
      <c r="D13" s="259"/>
      <c r="E13" s="259"/>
      <c r="F13" s="259"/>
      <c r="G13" s="259"/>
      <c r="H13" s="271"/>
      <c r="I13" s="271"/>
      <c r="J13" s="259"/>
      <c r="K13" s="274"/>
      <c r="O13" s="10"/>
      <c r="P13" s="12"/>
      <c r="Q13" s="12"/>
      <c r="R13" s="12"/>
    </row>
    <row r="14" spans="1:19" x14ac:dyDescent="0.35">
      <c r="A14" s="268"/>
      <c r="B14" s="268"/>
      <c r="C14" s="259"/>
      <c r="D14" s="259"/>
      <c r="E14" s="259"/>
      <c r="F14" s="259"/>
      <c r="G14" s="259"/>
      <c r="H14" s="271"/>
      <c r="I14" s="271"/>
      <c r="J14" s="259"/>
      <c r="K14" s="274"/>
      <c r="O14" s="10"/>
      <c r="P14" s="12"/>
      <c r="Q14" s="12"/>
      <c r="R14" s="12"/>
    </row>
    <row r="15" spans="1:19" x14ac:dyDescent="0.35">
      <c r="A15" s="268"/>
      <c r="B15" s="268"/>
      <c r="C15" s="259"/>
      <c r="D15" s="259"/>
      <c r="E15" s="259"/>
      <c r="F15" s="259"/>
      <c r="G15" s="259"/>
      <c r="H15" s="271"/>
      <c r="I15" s="271"/>
      <c r="J15" s="259"/>
      <c r="K15" s="274"/>
      <c r="O15" s="10"/>
      <c r="P15" s="12"/>
      <c r="Q15" s="12"/>
      <c r="R15" s="12"/>
    </row>
    <row r="16" spans="1:19" x14ac:dyDescent="0.35">
      <c r="A16" s="268"/>
      <c r="B16" s="268"/>
      <c r="C16" s="259"/>
      <c r="D16" s="259"/>
      <c r="E16" s="259"/>
      <c r="F16" s="259"/>
      <c r="G16" s="259"/>
      <c r="H16" s="271"/>
      <c r="I16" s="271"/>
      <c r="J16" s="259"/>
      <c r="K16" s="274"/>
      <c r="O16" s="10"/>
      <c r="P16" s="12"/>
      <c r="Q16" s="12"/>
      <c r="R16" s="12"/>
    </row>
    <row r="17" spans="1:18" x14ac:dyDescent="0.35">
      <c r="A17" s="269"/>
      <c r="B17" s="269"/>
      <c r="C17" s="260"/>
      <c r="D17" s="260"/>
      <c r="E17" s="260"/>
      <c r="F17" s="260"/>
      <c r="G17" s="260"/>
      <c r="H17" s="272"/>
      <c r="I17" s="272"/>
      <c r="J17" s="260"/>
      <c r="K17" s="275"/>
      <c r="O17" s="10"/>
      <c r="P17" s="12"/>
      <c r="Q17" s="12"/>
      <c r="R17" s="12"/>
    </row>
    <row r="18" spans="1:18" x14ac:dyDescent="0.35">
      <c r="A18" s="278" t="s">
        <v>249</v>
      </c>
      <c r="B18" s="263"/>
      <c r="C18" s="263"/>
      <c r="D18" s="263"/>
      <c r="E18" s="263"/>
      <c r="F18" s="263"/>
      <c r="G18" s="263"/>
      <c r="H18" s="263"/>
      <c r="I18" s="263"/>
      <c r="J18" s="264"/>
      <c r="K18" s="49" t="s">
        <v>254</v>
      </c>
      <c r="O18" s="10"/>
      <c r="P18" s="12"/>
      <c r="Q18" s="12"/>
      <c r="R18" s="12"/>
    </row>
    <row r="19" spans="1:18" x14ac:dyDescent="0.35">
      <c r="A19" s="278" t="s">
        <v>252</v>
      </c>
      <c r="B19" s="263"/>
      <c r="C19" s="263"/>
      <c r="D19" s="263"/>
      <c r="E19" s="263"/>
      <c r="F19" s="263"/>
      <c r="G19" s="263"/>
      <c r="H19" s="263"/>
      <c r="I19" s="263"/>
      <c r="J19" s="264"/>
      <c r="K19" s="49" t="s">
        <v>254</v>
      </c>
      <c r="O19" s="10"/>
      <c r="P19" s="12"/>
      <c r="Q19" s="12"/>
      <c r="R19" s="12"/>
    </row>
    <row r="20" spans="1:18" x14ac:dyDescent="0.35">
      <c r="A20" s="278" t="s">
        <v>253</v>
      </c>
      <c r="B20" s="263"/>
      <c r="C20" s="263"/>
      <c r="D20" s="263"/>
      <c r="E20" s="263"/>
      <c r="F20" s="263"/>
      <c r="G20" s="263"/>
      <c r="H20" s="263"/>
      <c r="I20" s="263"/>
      <c r="J20" s="264"/>
      <c r="K20" s="49"/>
      <c r="O20" s="10"/>
      <c r="P20" s="12"/>
      <c r="Q20" s="12"/>
      <c r="R20" s="12"/>
    </row>
    <row r="21" spans="1:18" x14ac:dyDescent="0.35">
      <c r="A21" s="278" t="s">
        <v>255</v>
      </c>
      <c r="B21" s="263"/>
      <c r="C21" s="263"/>
      <c r="D21" s="263"/>
      <c r="E21" s="263"/>
      <c r="F21" s="263"/>
      <c r="G21" s="263"/>
      <c r="H21" s="263"/>
      <c r="I21" s="263"/>
      <c r="J21" s="264"/>
      <c r="K21" s="49"/>
      <c r="O21" s="10"/>
      <c r="P21" s="12"/>
      <c r="Q21" s="12"/>
      <c r="R21" s="12"/>
    </row>
    <row r="22" spans="1:18" x14ac:dyDescent="0.35">
      <c r="A22" s="278" t="s">
        <v>256</v>
      </c>
      <c r="B22" s="263"/>
      <c r="C22" s="263"/>
      <c r="D22" s="263"/>
      <c r="E22" s="263"/>
      <c r="F22" s="263"/>
      <c r="G22" s="263"/>
      <c r="H22" s="263"/>
      <c r="I22" s="263"/>
      <c r="J22" s="264"/>
      <c r="K22" s="49" t="s">
        <v>254</v>
      </c>
      <c r="O22" s="10"/>
      <c r="P22" s="12"/>
      <c r="Q22" s="12"/>
      <c r="R22" s="12"/>
    </row>
    <row r="23" spans="1:18" x14ac:dyDescent="0.35">
      <c r="A23" s="278" t="s">
        <v>257</v>
      </c>
      <c r="B23" s="263"/>
      <c r="C23" s="263"/>
      <c r="D23" s="263"/>
      <c r="E23" s="263"/>
      <c r="F23" s="263"/>
      <c r="G23" s="263"/>
      <c r="H23" s="263"/>
      <c r="I23" s="263"/>
      <c r="J23" s="264"/>
      <c r="K23" s="49" t="s">
        <v>250</v>
      </c>
      <c r="O23" s="10"/>
      <c r="P23" s="12"/>
      <c r="Q23" s="12"/>
      <c r="R23" s="12"/>
    </row>
    <row r="24" spans="1:18" x14ac:dyDescent="0.35">
      <c r="A24" s="278" t="s">
        <v>258</v>
      </c>
      <c r="B24" s="263"/>
      <c r="C24" s="263"/>
      <c r="D24" s="263"/>
      <c r="E24" s="263"/>
      <c r="F24" s="263"/>
      <c r="G24" s="263"/>
      <c r="H24" s="263"/>
      <c r="I24" s="263"/>
      <c r="J24" s="264"/>
      <c r="K24" s="49"/>
      <c r="O24" s="10"/>
      <c r="P24" s="12"/>
      <c r="Q24" s="12"/>
      <c r="R24" s="12"/>
    </row>
    <row r="25" spans="1:18" x14ac:dyDescent="0.35">
      <c r="A25" s="278" t="s">
        <v>259</v>
      </c>
      <c r="B25" s="263"/>
      <c r="C25" s="263"/>
      <c r="D25" s="263"/>
      <c r="E25" s="263"/>
      <c r="F25" s="263"/>
      <c r="G25" s="263"/>
      <c r="H25" s="263"/>
      <c r="I25" s="263"/>
      <c r="J25" s="264"/>
      <c r="K25" s="49"/>
      <c r="O25" s="10"/>
      <c r="P25" s="12"/>
      <c r="Q25" s="12"/>
      <c r="R25" s="12"/>
    </row>
    <row r="26" spans="1:18" x14ac:dyDescent="0.35">
      <c r="A26" s="278" t="s">
        <v>260</v>
      </c>
      <c r="B26" s="263"/>
      <c r="C26" s="263"/>
      <c r="D26" s="263"/>
      <c r="E26" s="263"/>
      <c r="F26" s="263"/>
      <c r="G26" s="263"/>
      <c r="H26" s="263"/>
      <c r="I26" s="263"/>
      <c r="J26" s="264"/>
      <c r="K26" s="49"/>
      <c r="O26" s="10"/>
      <c r="P26" s="12"/>
      <c r="Q26" s="12"/>
      <c r="R26" s="12"/>
    </row>
    <row r="27" spans="1:18" x14ac:dyDescent="0.35">
      <c r="A27" s="278" t="s">
        <v>261</v>
      </c>
      <c r="B27" s="263"/>
      <c r="C27" s="263"/>
      <c r="D27" s="263"/>
      <c r="E27" s="263"/>
      <c r="F27" s="263"/>
      <c r="G27" s="263"/>
      <c r="H27" s="263"/>
      <c r="I27" s="263"/>
      <c r="J27" s="264"/>
      <c r="K27" s="28"/>
      <c r="O27" s="10" t="e">
        <f>MATCH(#REF!,#REF!, 0)</f>
        <v>#REF!</v>
      </c>
      <c r="P27" s="12" t="str">
        <f>IF(OR(H27='Drop downs'!$G$7,H27='Drop downs'!$G$5), B27&amp;": "&amp;I27&amp;CHAR(10),"")</f>
        <v/>
      </c>
      <c r="Q27" s="12" t="str">
        <f>IF(H27='Drop downs'!$G$2,B27&amp;": "&amp;I27&amp;""," ")</f>
        <v xml:space="preserve"> </v>
      </c>
      <c r="R27" s="12" t="str">
        <f>IF('Option C'!C27='Drop downs'!$B$6,'Option C'!B27&amp;": "&amp;'Option C'!I27&amp;"","")</f>
        <v xml:space="preserve">: </v>
      </c>
    </row>
    <row r="28" spans="1:18" ht="115.4" customHeight="1" x14ac:dyDescent="0.35">
      <c r="A28" s="15" t="s">
        <v>266</v>
      </c>
      <c r="B28" s="3" t="s">
        <v>267</v>
      </c>
      <c r="C28" s="14"/>
      <c r="D28" s="14"/>
      <c r="E28" s="14"/>
      <c r="F28" s="14"/>
      <c r="G28" s="14"/>
      <c r="H28" s="14"/>
      <c r="I28" s="14"/>
      <c r="J28" s="14"/>
      <c r="K28" s="28"/>
      <c r="O28" s="10" t="e">
        <f>MATCH(#REF!,#REF!, 0)</f>
        <v>#REF!</v>
      </c>
      <c r="P28" s="12" t="str">
        <f>IF(OR(H28='Drop downs'!$G$7,H28='Drop downs'!$G$5), B28&amp;": "&amp;I28&amp;CHAR(10),"")</f>
        <v/>
      </c>
      <c r="Q28" s="12" t="str">
        <f>IF(H28='Drop downs'!$G$2,B28&amp;": "&amp;I28&amp;""," ")</f>
        <v xml:space="preserve"> </v>
      </c>
      <c r="R28" s="12" t="str">
        <f>IF('Option C'!C28='Drop downs'!$B$6,'Option C'!B28&amp;": "&amp;'Option C'!I28&amp;"","")</f>
        <v xml:space="preserve">SO3: </v>
      </c>
    </row>
    <row r="29" spans="1:18" ht="170.15" customHeight="1" x14ac:dyDescent="0.35">
      <c r="A29" s="15" t="s">
        <v>269</v>
      </c>
      <c r="B29" s="3" t="s">
        <v>270</v>
      </c>
      <c r="C29" s="14"/>
      <c r="D29" s="14"/>
      <c r="E29" s="14"/>
      <c r="F29" s="14"/>
      <c r="G29" s="14"/>
      <c r="H29" s="14"/>
      <c r="I29" s="14"/>
      <c r="J29" s="14"/>
      <c r="K29" s="28"/>
      <c r="O29" s="10" t="e">
        <f>MATCH(#REF!,#REF!, 0)</f>
        <v>#REF!</v>
      </c>
      <c r="P29" s="12" t="str">
        <f>IF(OR(H29='Drop downs'!$G$7,H29='Drop downs'!$G$5), B29&amp;": "&amp;I29&amp;CHAR(10),"")</f>
        <v/>
      </c>
      <c r="Q29" s="12" t="str">
        <f>IF(H29='Drop downs'!$G$2,B29&amp;": "&amp;I29&amp;""," ")</f>
        <v xml:space="preserve"> </v>
      </c>
      <c r="R29" s="12" t="str">
        <f>IF('Option C'!C29='Drop downs'!$B$6,'Option C'!B29&amp;": "&amp;'Option C'!I29&amp;"","")</f>
        <v xml:space="preserve">SO4: </v>
      </c>
    </row>
    <row r="30" spans="1:18" ht="80.150000000000006" customHeight="1" x14ac:dyDescent="0.35">
      <c r="A30" s="15" t="s">
        <v>272</v>
      </c>
      <c r="B30" s="3" t="s">
        <v>273</v>
      </c>
      <c r="C30" s="14"/>
      <c r="D30" s="14"/>
      <c r="E30" s="14"/>
      <c r="F30" s="14"/>
      <c r="G30" s="14"/>
      <c r="H30" s="14"/>
      <c r="I30" s="21"/>
      <c r="J30" s="14"/>
      <c r="K30" s="14"/>
      <c r="O30" s="10" t="e">
        <f>MATCH(#REF!,#REF!, 0)</f>
        <v>#REF!</v>
      </c>
      <c r="P30" s="12" t="str">
        <f>IF(OR(H30='Drop downs'!$G$7,H30='Drop downs'!$G$5), B30&amp;": "&amp;I30&amp;CHAR(10),"")</f>
        <v/>
      </c>
      <c r="Q30" s="12" t="str">
        <f>IF(H30='Drop downs'!$G$2,B30&amp;": "&amp;I30&amp;""," ")</f>
        <v xml:space="preserve"> </v>
      </c>
      <c r="R30" s="12" t="str">
        <f>IF('Option C'!C30='Drop downs'!$B$6,'Option C'!B30&amp;": "&amp;'Option C'!I30&amp;"","")</f>
        <v xml:space="preserve">SO5: </v>
      </c>
    </row>
    <row r="31" spans="1:18" ht="90" customHeight="1" x14ac:dyDescent="0.35">
      <c r="A31" s="15" t="s">
        <v>275</v>
      </c>
      <c r="B31" s="3" t="s">
        <v>276</v>
      </c>
      <c r="C31" s="14"/>
      <c r="D31" s="14"/>
      <c r="E31" s="14"/>
      <c r="F31" s="14"/>
      <c r="G31" s="14"/>
      <c r="H31" s="14"/>
      <c r="I31" s="21"/>
      <c r="J31" s="14"/>
      <c r="K31" s="14"/>
      <c r="O31" s="10" t="e">
        <f>MATCH(#REF!,#REF!, 0)</f>
        <v>#REF!</v>
      </c>
      <c r="P31" s="12" t="str">
        <f>IF(OR(H31='Drop downs'!$G$7,H31='Drop downs'!$G$5), B31&amp;": "&amp;I31&amp;CHAR(10),"")</f>
        <v/>
      </c>
      <c r="Q31" s="12" t="str">
        <f>IF(H31='Drop downs'!$G$2,B31&amp;": "&amp;I31&amp;""," ")</f>
        <v xml:space="preserve"> </v>
      </c>
      <c r="R31" s="12" t="str">
        <f>IF('Option C'!C31='Drop downs'!$B$6,'Option C'!B31&amp;": "&amp;'Option C'!I31&amp;"","")</f>
        <v xml:space="preserve">SO6: </v>
      </c>
    </row>
    <row r="32" spans="1:18" ht="150" customHeight="1" x14ac:dyDescent="0.35">
      <c r="A32" s="15" t="s">
        <v>278</v>
      </c>
      <c r="B32" s="3" t="s">
        <v>279</v>
      </c>
      <c r="C32" s="14"/>
      <c r="D32" s="14"/>
      <c r="E32" s="14"/>
      <c r="F32" s="14"/>
      <c r="G32" s="14"/>
      <c r="H32" s="14"/>
      <c r="I32" s="14"/>
      <c r="J32" s="14"/>
      <c r="K32" s="14"/>
      <c r="O32" s="10" t="e">
        <f>MATCH(#REF!,#REF!, 0)</f>
        <v>#REF!</v>
      </c>
      <c r="P32" s="12" t="str">
        <f>IF(OR(H32='Drop downs'!$G$7,H32='Drop downs'!$G$5), B32&amp;": "&amp;I32&amp;CHAR(10),"")</f>
        <v/>
      </c>
      <c r="Q32" s="12" t="str">
        <f>IF(H32='Drop downs'!$G$2,B32&amp;": "&amp;I32&amp;""," ")</f>
        <v xml:space="preserve"> </v>
      </c>
      <c r="R32" s="12" t="str">
        <f>IF('Option C'!C32='Drop downs'!$B$6,'Option C'!B32&amp;": "&amp;'Option C'!I32&amp;"","")</f>
        <v xml:space="preserve">SO7: </v>
      </c>
    </row>
    <row r="33" spans="1:18" ht="220.4" customHeight="1" x14ac:dyDescent="0.35">
      <c r="A33" s="15" t="s">
        <v>281</v>
      </c>
      <c r="B33" s="3" t="s">
        <v>282</v>
      </c>
      <c r="C33" s="14"/>
      <c r="D33" s="14"/>
      <c r="E33" s="14"/>
      <c r="F33" s="14"/>
      <c r="G33" s="14"/>
      <c r="H33" s="14"/>
      <c r="I33" s="14"/>
      <c r="J33" s="14"/>
      <c r="K33" s="14"/>
      <c r="O33" s="10" t="e">
        <f>MATCH(#REF!,#REF!, 0)</f>
        <v>#REF!</v>
      </c>
      <c r="P33" s="12" t="str">
        <f>IF(OR(H33='Drop downs'!$G$7,H33='Drop downs'!$G$5), B33&amp;": "&amp;I33&amp;CHAR(10),"")</f>
        <v/>
      </c>
      <c r="Q33" s="12" t="str">
        <f>IF(H33='Drop downs'!$G$2,B33&amp;": "&amp;I33&amp;""," ")</f>
        <v xml:space="preserve"> </v>
      </c>
      <c r="R33" s="12" t="str">
        <f>IF('Option C'!C33='Drop downs'!$B$6,'Option C'!B33&amp;": "&amp;'Option C'!I33&amp;"","")</f>
        <v xml:space="preserve">SO8: </v>
      </c>
    </row>
    <row r="34" spans="1:18" ht="150" customHeight="1" x14ac:dyDescent="0.35">
      <c r="A34" s="15" t="s">
        <v>284</v>
      </c>
      <c r="B34" s="3" t="s">
        <v>285</v>
      </c>
      <c r="C34" s="14"/>
      <c r="D34" s="14"/>
      <c r="E34" s="14"/>
      <c r="F34" s="14"/>
      <c r="G34" s="14"/>
      <c r="H34" s="14"/>
      <c r="I34" s="14"/>
      <c r="J34" s="14"/>
      <c r="K34" s="14"/>
      <c r="O34" s="10" t="e">
        <f>MATCH(#REF!,#REF!, 0)</f>
        <v>#REF!</v>
      </c>
      <c r="P34" s="12" t="str">
        <f>IF(OR(H34='Drop downs'!$G$7,H34='Drop downs'!$G$5), B34&amp;": "&amp;I34&amp;CHAR(10),"")</f>
        <v/>
      </c>
      <c r="Q34" s="12" t="str">
        <f>IF(H34='Drop downs'!$G$2,B34&amp;": "&amp;I34&amp;""," ")</f>
        <v xml:space="preserve"> </v>
      </c>
      <c r="R34" s="12" t="str">
        <f>IF('Option C'!C34='Drop downs'!$B$6,'Option C'!B34&amp;": "&amp;'Option C'!I34&amp;"","")</f>
        <v xml:space="preserve">SO9: </v>
      </c>
    </row>
    <row r="35" spans="1:18" ht="150" customHeight="1" x14ac:dyDescent="0.35">
      <c r="A35" s="3" t="s">
        <v>287</v>
      </c>
      <c r="B35" s="3" t="s">
        <v>288</v>
      </c>
      <c r="C35" s="14"/>
      <c r="D35" s="14"/>
      <c r="E35" s="14"/>
      <c r="F35" s="14"/>
      <c r="G35" s="14"/>
      <c r="H35" s="14"/>
      <c r="I35" s="6"/>
      <c r="J35" s="14"/>
      <c r="K35" s="24"/>
      <c r="O35" s="10" t="e">
        <f>MATCH(#REF!,#REF!, 0)</f>
        <v>#REF!</v>
      </c>
      <c r="P35" s="12" t="str">
        <f>IF(OR(H35='Drop downs'!$G$7,H35='Drop downs'!$G$5), B35&amp;": "&amp;I35&amp;CHAR(10),"")</f>
        <v/>
      </c>
      <c r="Q35" s="12" t="str">
        <f>IF(H35='Drop downs'!$G$2,B35&amp;": "&amp;I35&amp;""," ")</f>
        <v xml:space="preserve"> </v>
      </c>
      <c r="R35" s="12" t="str">
        <f>IF('Option C'!C35='Drop downs'!$B$6,'Option C'!B35&amp;": "&amp;'Option C'!I35&amp;"","")</f>
        <v xml:space="preserve">SO10: </v>
      </c>
    </row>
    <row r="36" spans="1:18" ht="150" customHeight="1" x14ac:dyDescent="0.35">
      <c r="A36" s="15" t="s">
        <v>290</v>
      </c>
      <c r="B36" s="3" t="s">
        <v>291</v>
      </c>
      <c r="C36" s="14"/>
      <c r="D36" s="14"/>
      <c r="E36" s="14"/>
      <c r="F36" s="14"/>
      <c r="G36" s="14"/>
      <c r="H36" s="14"/>
      <c r="I36" s="14"/>
      <c r="J36" s="14"/>
      <c r="K36" s="30"/>
      <c r="O36" s="10" t="e">
        <f>MATCH(#REF!,#REF!, 0)</f>
        <v>#REF!</v>
      </c>
      <c r="P36" s="12" t="str">
        <f>IF(OR(H36='Drop downs'!$G$7,H36='Drop downs'!$G$5), B36&amp;": "&amp;I36&amp;CHAR(10),"")</f>
        <v/>
      </c>
      <c r="Q36" s="12" t="str">
        <f>IF(H36='Drop downs'!$G$2,B36&amp;": "&amp;I36&amp;""," ")</f>
        <v xml:space="preserve"> </v>
      </c>
      <c r="R36" s="12" t="str">
        <f>IF('Option C'!C36='Drop downs'!$B$6,'Option C'!B36&amp;": "&amp;'Option C'!I36&amp;"","")</f>
        <v xml:space="preserve">SO11: </v>
      </c>
    </row>
    <row r="37" spans="1:18" ht="170.15" customHeight="1" x14ac:dyDescent="0.35">
      <c r="A37" s="15" t="s">
        <v>293</v>
      </c>
      <c r="B37" s="3" t="s">
        <v>294</v>
      </c>
      <c r="C37" s="14"/>
      <c r="D37" s="14"/>
      <c r="E37" s="14"/>
      <c r="F37" s="14"/>
      <c r="G37" s="14"/>
      <c r="H37" s="14"/>
      <c r="I37" s="27"/>
      <c r="J37" s="14"/>
      <c r="K37" s="6"/>
      <c r="O37" s="10" t="e">
        <f>MATCH(#REF!,#REF!, 0)</f>
        <v>#REF!</v>
      </c>
      <c r="P37" s="12" t="str">
        <f>IF(OR(H37='Drop downs'!$G$7,H37='Drop downs'!$G$5), B37&amp;": "&amp;I37&amp;CHAR(10),"")</f>
        <v/>
      </c>
      <c r="Q37" s="12" t="str">
        <f>IF(H37='Drop downs'!$G$2,B37&amp;": "&amp;I37&amp;""," ")</f>
        <v xml:space="preserve"> </v>
      </c>
      <c r="R37" s="12" t="str">
        <f>IF('Option C'!C37='Drop downs'!$B$6,'Option C'!B37&amp;": "&amp;'Option C'!I37&amp;"","")</f>
        <v xml:space="preserve">SO12: </v>
      </c>
    </row>
    <row r="38" spans="1:18" ht="180" customHeight="1" x14ac:dyDescent="0.35">
      <c r="A38" s="15" t="s">
        <v>296</v>
      </c>
      <c r="B38" s="3" t="s">
        <v>297</v>
      </c>
      <c r="C38" s="14"/>
      <c r="D38" s="14"/>
      <c r="E38" s="14"/>
      <c r="F38" s="14"/>
      <c r="G38" s="14"/>
      <c r="H38" s="14"/>
      <c r="I38" s="25"/>
      <c r="J38" s="14"/>
      <c r="K38" s="14"/>
      <c r="O38" s="10" t="e">
        <f>MATCH(#REF!,#REF!, 0)</f>
        <v>#REF!</v>
      </c>
      <c r="P38" s="12" t="str">
        <f>IF(OR(H38='Drop downs'!$G$7,H38='Drop downs'!$G$5), B38&amp;": "&amp;I38&amp;CHAR(10),"")</f>
        <v/>
      </c>
      <c r="Q38" s="12" t="str">
        <f>IF(H38='Drop downs'!$G$2,B38&amp;": "&amp;I38&amp;""," ")</f>
        <v xml:space="preserve"> </v>
      </c>
      <c r="R38" s="12" t="str">
        <f>IF('Option C'!C38='Drop downs'!$B$6,'Option C'!B38&amp;": "&amp;'Option C'!I38&amp;"","")</f>
        <v xml:space="preserve">SO13: </v>
      </c>
    </row>
    <row r="39" spans="1:18" ht="120" customHeight="1" x14ac:dyDescent="0.35">
      <c r="A39" s="15" t="s">
        <v>299</v>
      </c>
      <c r="B39" s="3" t="s">
        <v>300</v>
      </c>
      <c r="C39" s="14"/>
      <c r="D39" s="14"/>
      <c r="E39" s="14"/>
      <c r="F39" s="14"/>
      <c r="G39" s="14"/>
      <c r="H39" s="14"/>
      <c r="I39" s="14"/>
      <c r="J39" s="14"/>
      <c r="K39" s="14"/>
      <c r="O39" s="10" t="e">
        <f>MATCH(#REF!,#REF!, 0)</f>
        <v>#REF!</v>
      </c>
      <c r="P39" s="12" t="str">
        <f>IF(OR(H39='Drop downs'!$G$7,H39='Drop downs'!$G$5), B39&amp;": "&amp;I39&amp;CHAR(10),"")</f>
        <v/>
      </c>
      <c r="Q39" s="12" t="str">
        <f>IF(H39='Drop downs'!$G$2,B39&amp;": "&amp;I39&amp;""," ")</f>
        <v xml:space="preserve"> </v>
      </c>
      <c r="R39" s="12" t="str">
        <f>IF('Option C'!C39='Drop downs'!$B$6,'Option C'!B39&amp;": "&amp;'Option C'!I39&amp;"","")</f>
        <v xml:space="preserve">SO14: </v>
      </c>
    </row>
    <row r="40" spans="1:18" ht="120" customHeight="1" x14ac:dyDescent="0.35">
      <c r="A40" s="15" t="s">
        <v>302</v>
      </c>
      <c r="B40" s="3" t="s">
        <v>303</v>
      </c>
      <c r="C40" s="14"/>
      <c r="D40" s="14"/>
      <c r="E40" s="14"/>
      <c r="F40" s="14"/>
      <c r="G40" s="14"/>
      <c r="H40" s="14"/>
      <c r="I40" s="14"/>
      <c r="J40" s="14"/>
      <c r="K40" s="14"/>
      <c r="O40" s="10" t="e">
        <f>MATCH(#REF!,#REF!, 0)</f>
        <v>#REF!</v>
      </c>
      <c r="P40" s="12" t="str">
        <f>IF(OR(H40='Drop downs'!$G$7,H40='Drop downs'!$G$5), B40&amp;": "&amp;I40&amp;CHAR(10),"")</f>
        <v/>
      </c>
      <c r="Q40" s="12" t="str">
        <f>IF(H40='Drop downs'!$G$2,B40&amp;": "&amp;I40&amp;""," ")</f>
        <v xml:space="preserve"> </v>
      </c>
      <c r="R40" s="12" t="str">
        <f>IF('Option C'!C40='Drop downs'!$B$6,'Option C'!B40&amp;": "&amp;'Option C'!I40&amp;"","")</f>
        <v xml:space="preserve">SO15: </v>
      </c>
    </row>
    <row r="41" spans="1:18" ht="120" customHeight="1" x14ac:dyDescent="0.35">
      <c r="A41" s="21" t="s">
        <v>305</v>
      </c>
      <c r="B41" s="21" t="s">
        <v>306</v>
      </c>
      <c r="C41" s="14"/>
      <c r="D41" s="14"/>
      <c r="E41" s="14"/>
      <c r="F41" s="14"/>
      <c r="G41" s="14"/>
      <c r="H41" s="14"/>
      <c r="I41" s="14"/>
      <c r="J41" s="14"/>
      <c r="K41" s="14"/>
      <c r="O41" s="10" t="e">
        <f>MATCH(#REF!,#REF!, 0)</f>
        <v>#REF!</v>
      </c>
      <c r="P41" s="12" t="str">
        <f>IF(OR(H41='Drop downs'!$G$7,H41='Drop downs'!$G$5), B41&amp;": "&amp;I41&amp;CHAR(10),"")</f>
        <v/>
      </c>
      <c r="Q41" s="12" t="str">
        <f>IF(H41='Drop downs'!$G$2,B41&amp;": "&amp;I41&amp;""," ")</f>
        <v xml:space="preserve"> </v>
      </c>
      <c r="R41" s="12" t="str">
        <f>IF('Option C'!C41='Drop downs'!$B$6,'Option C'!B41&amp;": "&amp;'Option C'!I41&amp;"","")</f>
        <v xml:space="preserve">SO16: </v>
      </c>
    </row>
    <row r="43" spans="1:18" x14ac:dyDescent="0.35">
      <c r="A43" s="276" t="s">
        <v>57</v>
      </c>
      <c r="B43" s="276"/>
      <c r="C43" s="276"/>
      <c r="D43" s="276"/>
      <c r="E43" s="276"/>
      <c r="F43" s="276"/>
      <c r="G43" s="276"/>
      <c r="H43" s="276"/>
      <c r="I43" s="276"/>
      <c r="J43" s="276"/>
      <c r="K43" s="276"/>
      <c r="O43" s="2"/>
    </row>
    <row r="44" spans="1:18" s="2" customFormat="1" ht="129" customHeight="1" x14ac:dyDescent="0.35">
      <c r="A44" s="236" t="str">
        <f>P8&amp;P27&amp;P28&amp;P29&amp;P30&amp;P31&amp;P32&amp;P33&amp;P34&amp;P35&amp;P36&amp;P37&amp;P38&amp;P39&amp;P40&amp;P41</f>
        <v/>
      </c>
      <c r="B44" s="236"/>
      <c r="C44" s="236"/>
      <c r="D44" s="236"/>
      <c r="E44" s="236"/>
      <c r="F44" s="236"/>
      <c r="G44" s="236"/>
      <c r="H44" s="236"/>
      <c r="I44" s="236"/>
      <c r="J44" s="236"/>
      <c r="K44" s="236"/>
    </row>
    <row r="45" spans="1:18" x14ac:dyDescent="0.35">
      <c r="A45" s="276" t="s">
        <v>59</v>
      </c>
      <c r="B45" s="276"/>
      <c r="C45" s="276"/>
      <c r="D45" s="276"/>
      <c r="E45" s="276"/>
      <c r="F45" s="276"/>
      <c r="G45" s="276"/>
      <c r="H45" s="276"/>
      <c r="I45" s="276"/>
      <c r="J45" s="276"/>
      <c r="K45" s="276"/>
      <c r="O45" s="2"/>
    </row>
    <row r="46" spans="1:18" ht="50.5" customHeight="1" x14ac:dyDescent="0.35">
      <c r="A46" s="236" t="str">
        <f>Q8&amp;Q27&amp;Q28&amp;Q29&amp;Q30&amp;Q31&amp;Q32&amp;Q33&amp;Q34&amp;Q35&amp;Q36&amp;Q37&amp;Q38&amp;Q39&amp;Q40&amp;Q41</f>
        <v xml:space="preserve">                </v>
      </c>
      <c r="B46" s="236"/>
      <c r="C46" s="236"/>
      <c r="D46" s="236"/>
      <c r="E46" s="236"/>
      <c r="F46" s="236"/>
      <c r="G46" s="236"/>
      <c r="H46" s="236"/>
      <c r="I46" s="236"/>
      <c r="J46" s="236"/>
      <c r="K46" s="236"/>
      <c r="O46" s="2"/>
    </row>
    <row r="47" spans="1:18" x14ac:dyDescent="0.35">
      <c r="A47" s="276" t="s">
        <v>61</v>
      </c>
      <c r="B47" s="276"/>
      <c r="C47" s="276"/>
      <c r="D47" s="276"/>
      <c r="E47" s="276"/>
      <c r="F47" s="276"/>
      <c r="G47" s="276"/>
      <c r="H47" s="276"/>
      <c r="I47" s="276"/>
      <c r="J47" s="276"/>
      <c r="K47" s="276"/>
      <c r="O47" s="2"/>
    </row>
    <row r="48" spans="1:18" ht="150" customHeight="1" x14ac:dyDescent="0.35">
      <c r="A48" s="232" t="s">
        <v>307</v>
      </c>
      <c r="B48" s="232"/>
      <c r="C48" s="232"/>
      <c r="D48" s="232"/>
      <c r="E48" s="232"/>
      <c r="F48" s="232"/>
      <c r="G48" s="232"/>
      <c r="H48" s="232"/>
      <c r="I48" s="232"/>
      <c r="J48" s="232"/>
      <c r="K48" s="232"/>
      <c r="O48" s="2"/>
    </row>
    <row r="49" spans="1:15" x14ac:dyDescent="0.35">
      <c r="A49" s="276" t="s">
        <v>63</v>
      </c>
      <c r="B49" s="276"/>
      <c r="C49" s="276"/>
      <c r="D49" s="276"/>
      <c r="E49" s="276"/>
      <c r="F49" s="276"/>
      <c r="G49" s="276"/>
      <c r="H49" s="276"/>
      <c r="I49" s="276"/>
      <c r="J49" s="276"/>
      <c r="K49" s="276"/>
      <c r="O49" s="2"/>
    </row>
    <row r="50" spans="1:15" ht="186.75" customHeight="1" x14ac:dyDescent="0.35">
      <c r="A50" s="232" t="s">
        <v>308</v>
      </c>
      <c r="B50" s="277"/>
      <c r="C50" s="232"/>
      <c r="D50" s="232"/>
      <c r="E50" s="232"/>
      <c r="F50" s="232"/>
      <c r="G50" s="232"/>
      <c r="H50" s="232"/>
      <c r="I50" s="232"/>
      <c r="J50" s="232"/>
      <c r="K50" s="232"/>
      <c r="O50" s="2"/>
    </row>
    <row r="51" spans="1:15" x14ac:dyDescent="0.35">
      <c r="O51" s="2"/>
    </row>
  </sheetData>
  <sheetProtection algorithmName="SHA-512" hashValue="Br/hcfeFnnHMhhbtNc2A0BELelLlmIGyEwt7PQAVHCLef5wZzKmWQ3iBRRKI1qPkAcDarWmIzPLoaJafANQQ4Q==" saltValue="AThXcKil+MLN5hZoXPTE4w==" spinCount="100000" sheet="1" objects="1" scenarios="1"/>
  <autoFilter ref="A7:K41" xr:uid="{D2C47CAF-421C-4D58-AA7A-22430CCF83D7}"/>
  <mergeCells count="34">
    <mergeCell ref="A50:K50"/>
    <mergeCell ref="A43:K43"/>
    <mergeCell ref="A44:K44"/>
    <mergeCell ref="A45:K45"/>
    <mergeCell ref="A46:K46"/>
    <mergeCell ref="A18:J18"/>
    <mergeCell ref="A19:J19"/>
    <mergeCell ref="A20:J20"/>
    <mergeCell ref="A21:J21"/>
    <mergeCell ref="A8:A17"/>
    <mergeCell ref="B8:B17"/>
    <mergeCell ref="A27:J27"/>
    <mergeCell ref="A47:K47"/>
    <mergeCell ref="A48:K48"/>
    <mergeCell ref="A49:K49"/>
    <mergeCell ref="A22:J22"/>
    <mergeCell ref="A23:J23"/>
    <mergeCell ref="A24:J24"/>
    <mergeCell ref="A25:J25"/>
    <mergeCell ref="A26:J26"/>
    <mergeCell ref="C1:D1"/>
    <mergeCell ref="C2:D2"/>
    <mergeCell ref="C4:D4"/>
    <mergeCell ref="C8:C17"/>
    <mergeCell ref="D8:D17"/>
    <mergeCell ref="A6:B6"/>
    <mergeCell ref="C6:K6"/>
    <mergeCell ref="H8:H17"/>
    <mergeCell ref="I8:I17"/>
    <mergeCell ref="J8:J17"/>
    <mergeCell ref="E8:E17"/>
    <mergeCell ref="F8:F17"/>
    <mergeCell ref="G8:G17"/>
    <mergeCell ref="K8:K17"/>
  </mergeCells>
  <conditionalFormatting sqref="A18:A27">
    <cfRule type="expression" dxfId="5219" priority="660">
      <formula>#REF!="No"</formula>
    </cfRule>
  </conditionalFormatting>
  <conditionalFormatting sqref="A18:K27">
    <cfRule type="expression" dxfId="5218" priority="661">
      <formula>$K18="No"</formula>
    </cfRule>
  </conditionalFormatting>
  <conditionalFormatting sqref="H8">
    <cfRule type="cellIs" dxfId="5217" priority="44" operator="equal">
      <formula>"Significant Negative"</formula>
    </cfRule>
    <cfRule type="cellIs" dxfId="5216" priority="45" operator="equal">
      <formula>"Minor Negative"</formula>
    </cfRule>
    <cfRule type="cellIs" dxfId="5215" priority="46" operator="equal">
      <formula>"Uncertain"</formula>
    </cfRule>
    <cfRule type="cellIs" dxfId="5214" priority="47" operator="equal">
      <formula>"Neutral"</formula>
    </cfRule>
    <cfRule type="cellIs" dxfId="5213" priority="48" operator="equal">
      <formula>"Minor Positive"</formula>
    </cfRule>
    <cfRule type="cellIs" dxfId="5212" priority="49" operator="equal">
      <formula>"Significant Positive"</formula>
    </cfRule>
  </conditionalFormatting>
  <conditionalFormatting sqref="H28:H41">
    <cfRule type="cellIs" dxfId="5211" priority="4" operator="equal">
      <formula>"Significant Negative"</formula>
    </cfRule>
    <cfRule type="cellIs" dxfId="5210" priority="5" operator="equal">
      <formula>"Minor Negative"</formula>
    </cfRule>
    <cfRule type="cellIs" dxfId="5209" priority="6" operator="equal">
      <formula>"Uncertain"</formula>
    </cfRule>
    <cfRule type="cellIs" dxfId="5208" priority="7" operator="equal">
      <formula>"Neutral"</formula>
    </cfRule>
    <cfRule type="cellIs" dxfId="5207" priority="8" operator="equal">
      <formula>"Minor Positive"</formula>
    </cfRule>
    <cfRule type="cellIs" dxfId="5206"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87E7A34-991E-4C4C-A8AD-C4669F903841}">
          <x14:formula1>
            <xm:f>'Drop downs'!$J$2:$J$3</xm:f>
          </x14:formula1>
          <xm:sqref>J8 J28:J41</xm:sqref>
        </x14:dataValidation>
        <x14:dataValidation type="list" allowBlank="1" showInputMessage="1" showErrorMessage="1" xr:uid="{587D8A5D-B5FA-4CD8-94E9-C702C3DE452F}">
          <x14:formula1>
            <xm:f>'Drop downs'!$B$2:$B$4</xm:f>
          </x14:formula1>
          <xm:sqref>C8 C28:C41</xm:sqref>
        </x14:dataValidation>
        <x14:dataValidation type="list" allowBlank="1" showInputMessage="1" showErrorMessage="1" xr:uid="{7518E567-6F7E-488B-BFE3-BE67D11B8021}">
          <x14:formula1>
            <xm:f>'Drop downs'!$C$2:$C$5</xm:f>
          </x14:formula1>
          <xm:sqref>D8 D28:D41</xm:sqref>
        </x14:dataValidation>
        <x14:dataValidation type="list" allowBlank="1" showInputMessage="1" showErrorMessage="1" xr:uid="{2B8AADC6-7947-446C-A17E-3B7CF670D549}">
          <x14:formula1>
            <xm:f>'Drop downs'!$D$2:$D$7</xm:f>
          </x14:formula1>
          <xm:sqref>E8 E28:E41</xm:sqref>
        </x14:dataValidation>
        <x14:dataValidation type="list" allowBlank="1" showInputMessage="1" showErrorMessage="1" xr:uid="{A4EBBBAD-FD54-4117-B137-4659A47240FA}">
          <x14:formula1>
            <xm:f>'Drop downs'!$E$2:$E$6</xm:f>
          </x14:formula1>
          <xm:sqref>F8 F28:F41</xm:sqref>
        </x14:dataValidation>
        <x14:dataValidation type="list" allowBlank="1" showInputMessage="1" showErrorMessage="1" xr:uid="{E5BA22FC-D8E1-4CBA-B0EA-B9DF18144C40}">
          <x14:formula1>
            <xm:f>'Drop downs'!$F$2:$F$6</xm:f>
          </x14:formula1>
          <xm:sqref>G8 G28:G41</xm:sqref>
        </x14:dataValidation>
        <x14:dataValidation type="list" allowBlank="1" showInputMessage="1" showErrorMessage="1" xr:uid="{73A7FE2E-8D75-41EA-A7A0-3803279B5950}">
          <x14:formula1>
            <xm:f>'Drop downs'!$G$2:$G$7</xm:f>
          </x14:formula1>
          <xm:sqref>H8 H28:H41</xm:sqref>
        </x14:dataValidation>
        <x14:dataValidation type="list" allowBlank="1" showInputMessage="1" showErrorMessage="1" xr:uid="{1B61ED17-420C-4C5F-9E5C-A58CC0A1807B}">
          <x14:formula1>
            <xm:f>'Drop downs'!$A$2:$A$3</xm:f>
          </x14:formula1>
          <xm:sqref>K18:K27</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AABFE-E110-4290-AFE9-8DEACC00E91D}">
  <sheetPr codeName="Sheet70">
    <tabColor theme="4" tint="0.79998168889431442"/>
  </sheetPr>
  <dimension ref="A1:V98"/>
  <sheetViews>
    <sheetView zoomScaleNormal="100" workbookViewId="0">
      <selection activeCell="D33" sqref="D33"/>
    </sheetView>
  </sheetViews>
  <sheetFormatPr defaultColWidth="8.54296875" defaultRowHeight="14.5" x14ac:dyDescent="0.35"/>
  <cols>
    <col min="1" max="1" width="46.453125" bestFit="1" customWidth="1"/>
    <col min="2" max="2" width="8.179687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1108</v>
      </c>
      <c r="D1" s="263"/>
      <c r="E1" s="263"/>
      <c r="F1" s="264"/>
      <c r="G1" s="16"/>
      <c r="I1" s="7"/>
      <c r="J1" s="7"/>
      <c r="K1" s="7"/>
    </row>
    <row r="2" spans="1:22" x14ac:dyDescent="0.35">
      <c r="A2" s="74" t="s">
        <v>29</v>
      </c>
      <c r="B2" s="9"/>
      <c r="C2" s="263" t="s">
        <v>316</v>
      </c>
      <c r="D2" s="263"/>
      <c r="E2" s="263"/>
      <c r="F2" s="264"/>
      <c r="I2" s="8"/>
      <c r="J2" s="8"/>
      <c r="K2" s="8"/>
    </row>
    <row r="3" spans="1:22" ht="43.5" customHeight="1" x14ac:dyDescent="0.35">
      <c r="A3" s="75" t="s">
        <v>30</v>
      </c>
      <c r="B3" s="4"/>
      <c r="C3" s="263" t="s">
        <v>1109</v>
      </c>
      <c r="D3" s="263"/>
      <c r="E3" s="263"/>
      <c r="F3" s="264"/>
      <c r="I3" s="8"/>
      <c r="J3" s="8"/>
      <c r="K3" s="8"/>
    </row>
    <row r="4" spans="1:22" ht="17.25" customHeight="1" x14ac:dyDescent="0.35">
      <c r="A4" s="75" t="s">
        <v>31</v>
      </c>
      <c r="B4" s="17"/>
      <c r="C4" s="229" t="s">
        <v>1030</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250</v>
      </c>
      <c r="E8" s="325" t="s">
        <v>418</v>
      </c>
      <c r="F8" s="325" t="s">
        <v>475</v>
      </c>
      <c r="G8" s="325" t="s">
        <v>424</v>
      </c>
      <c r="H8" s="325" t="s">
        <v>628</v>
      </c>
      <c r="I8" s="325" t="s">
        <v>422</v>
      </c>
      <c r="J8" s="310" t="s">
        <v>154</v>
      </c>
      <c r="K8" s="319" t="s">
        <v>1110</v>
      </c>
      <c r="L8" s="310"/>
      <c r="M8" s="314"/>
      <c r="N8" s="330"/>
      <c r="R8" s="12" t="str">
        <f>IF(OR(J8='Drop downs'!$G$7,J8='Drop downs'!$G$5), B8&amp;": "&amp;K8&amp;CHAR(10),"")</f>
        <v/>
      </c>
      <c r="S8" s="12" t="str">
        <f>IF(J8='Drop downs'!$G$2,B8&amp;": "&amp;K8&amp;""," ")</f>
        <v>IIA1: The policy supports the achievement of objective IIA1 as the development of the nighttime and evening economy helps to deliver economic growth across Harrow. Night-time economic facilities include restaurants, bars, nightclubs, shops and sporting venues. Additional nighttime economic activities include cleaning, wholesale and distribution, and transport and medical services. Support for existing, and provision of further night-time economic facilities will assist in continuing or increasing the level of footfall, and sustaining the vitality and vibrancy of Harrow. This will particularly be the case in Harrow Metropolitan Centre, which provides the optimal location for late night opening hours. The Council intends to produce a masterplan for the Metropolitan Town Centre, setting out where land uses, including night-time and evening economy, would be best directed to across the town centre. Therefore, due to the provision of economic growth and the support provided to new and existing businesses, a potential significant positive effect is recorded.</v>
      </c>
      <c r="T8" s="12" t="str">
        <f>IF(LE2_Nighttime_Evening_Economy!E8='Drop downs'!$B$6,LE2_Nighttime_Evening_Economy!B8&amp;": "&amp;LE2_Nighttime_Evening_Economy!K8&amp;"","")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250</v>
      </c>
      <c r="E10" s="326"/>
      <c r="F10" s="326"/>
      <c r="G10" s="326"/>
      <c r="H10" s="326"/>
      <c r="I10" s="326"/>
      <c r="J10" s="298"/>
      <c r="K10" s="236"/>
      <c r="L10" s="298"/>
      <c r="M10" s="233"/>
      <c r="N10" s="331"/>
      <c r="R10" s="12"/>
      <c r="S10" s="12"/>
      <c r="T10" s="12"/>
    </row>
    <row r="11" spans="1:22" x14ac:dyDescent="0.35">
      <c r="A11" s="317"/>
      <c r="B11" s="328"/>
      <c r="C11" s="24" t="s">
        <v>324</v>
      </c>
      <c r="D11" s="24" t="s">
        <v>250</v>
      </c>
      <c r="E11" s="326"/>
      <c r="F11" s="326"/>
      <c r="G11" s="326"/>
      <c r="H11" s="326"/>
      <c r="I11" s="326"/>
      <c r="J11" s="298"/>
      <c r="K11" s="236"/>
      <c r="L11" s="298"/>
      <c r="M11" s="233"/>
      <c r="N11" s="331"/>
      <c r="R11" s="12"/>
      <c r="S11" s="12"/>
      <c r="T11" s="12"/>
    </row>
    <row r="12" spans="1:22" x14ac:dyDescent="0.35">
      <c r="A12" s="317"/>
      <c r="B12" s="328"/>
      <c r="C12" s="24" t="s">
        <v>325</v>
      </c>
      <c r="D12" s="24" t="s">
        <v>250</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x14ac:dyDescent="0.35">
      <c r="A14" s="317"/>
      <c r="B14" s="328"/>
      <c r="C14" s="24" t="s">
        <v>327</v>
      </c>
      <c r="D14" s="24" t="s">
        <v>250</v>
      </c>
      <c r="E14" s="326"/>
      <c r="F14" s="326"/>
      <c r="G14" s="326"/>
      <c r="H14" s="326"/>
      <c r="I14" s="326"/>
      <c r="J14" s="298"/>
      <c r="K14" s="236"/>
      <c r="L14" s="298"/>
      <c r="M14" s="233"/>
      <c r="N14" s="331"/>
      <c r="R14" s="12"/>
      <c r="S14" s="12"/>
      <c r="T14" s="12"/>
    </row>
    <row r="15" spans="1:22" x14ac:dyDescent="0.35">
      <c r="A15" s="317"/>
      <c r="B15" s="328"/>
      <c r="C15" s="24" t="s">
        <v>328</v>
      </c>
      <c r="D15" s="24" t="s">
        <v>250</v>
      </c>
      <c r="E15" s="326"/>
      <c r="F15" s="326"/>
      <c r="G15" s="326"/>
      <c r="H15" s="326"/>
      <c r="I15" s="326"/>
      <c r="J15" s="298"/>
      <c r="K15" s="236"/>
      <c r="L15" s="298"/>
      <c r="M15" s="233"/>
      <c r="N15" s="331"/>
      <c r="R15" s="12"/>
      <c r="S15" s="12"/>
      <c r="T15" s="12"/>
    </row>
    <row r="16" spans="1:22" ht="29" x14ac:dyDescent="0.35">
      <c r="A16" s="317"/>
      <c r="B16" s="328"/>
      <c r="C16" s="24" t="s">
        <v>329</v>
      </c>
      <c r="D16" s="24" t="s">
        <v>250</v>
      </c>
      <c r="E16" s="326"/>
      <c r="F16" s="326"/>
      <c r="G16" s="326"/>
      <c r="H16" s="326"/>
      <c r="I16" s="326"/>
      <c r="J16" s="298"/>
      <c r="K16" s="236"/>
      <c r="L16" s="298"/>
      <c r="M16" s="233"/>
      <c r="N16" s="331"/>
      <c r="R16" s="12"/>
      <c r="S16" s="12"/>
      <c r="T16" s="12"/>
    </row>
    <row r="17" spans="1:22" ht="90" customHeight="1" thickBot="1" x14ac:dyDescent="0.4">
      <c r="A17" s="318"/>
      <c r="B17" s="267"/>
      <c r="C17" s="19" t="s">
        <v>330</v>
      </c>
      <c r="D17" s="19" t="s">
        <v>250</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250</v>
      </c>
      <c r="E18" s="310" t="s">
        <v>418</v>
      </c>
      <c r="F18" s="310" t="s">
        <v>419</v>
      </c>
      <c r="G18" s="310" t="s">
        <v>519</v>
      </c>
      <c r="H18" s="310" t="s">
        <v>628</v>
      </c>
      <c r="I18" s="310" t="s">
        <v>436</v>
      </c>
      <c r="J18" s="310" t="s">
        <v>157</v>
      </c>
      <c r="K18" s="319" t="s">
        <v>1111</v>
      </c>
      <c r="L18" s="310"/>
      <c r="M18" s="314"/>
      <c r="N18" s="330"/>
      <c r="R18" s="12" t="str">
        <f>IF(OR(J18='Drop downs'!$G$7,J18='Drop downs'!$G$5), B18&amp;": "&amp;K18&amp;CHAR(10),"")</f>
        <v/>
      </c>
      <c r="S18" s="12" t="str">
        <f>IF(J18='Drop downs'!$G$2,B18&amp;": "&amp;K18&amp;""," ")</f>
        <v xml:space="preserve"> </v>
      </c>
      <c r="T18" s="12" t="str">
        <f>IF(LE2_Nighttime_Evening_Economy!E18='Drop downs'!$B$6,LE2_Nighttime_Evening_Economy!B18&amp;": "&amp;LE2_Nighttime_Evening_Economy!K18&amp;"","")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254</v>
      </c>
      <c r="E20" s="310" t="s">
        <v>101</v>
      </c>
      <c r="F20" s="310" t="s">
        <v>101</v>
      </c>
      <c r="G20" s="310" t="s">
        <v>101</v>
      </c>
      <c r="H20" s="310" t="s">
        <v>101</v>
      </c>
      <c r="I20" s="310" t="s">
        <v>101</v>
      </c>
      <c r="J20" s="310" t="s">
        <v>159</v>
      </c>
      <c r="K20" s="319" t="s">
        <v>435</v>
      </c>
      <c r="L20" s="310"/>
      <c r="M20" s="314"/>
      <c r="N20" s="330"/>
      <c r="R20" s="12" t="str">
        <f>IF(OR(J20='Drop downs'!$G$7,J20='Drop downs'!$G$5), B20&amp;": "&amp;K20&amp;CHAR(10),"")</f>
        <v/>
      </c>
      <c r="S20" s="12" t="str">
        <f>IF(J20='Drop downs'!$G$2,B20&amp;": "&amp;K20&amp;""," ")</f>
        <v xml:space="preserve"> </v>
      </c>
      <c r="T20" s="12" t="str">
        <f>IF(LE2_Nighttime_Evening_Economy!E20='Drop downs'!$B$6,LE2_Nighttime_Evening_Economy!B20&amp;": "&amp;LE2_Nighttime_Evening_Economy!K20&amp;"","")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254</v>
      </c>
      <c r="E26" s="298"/>
      <c r="F26" s="298"/>
      <c r="G26" s="298"/>
      <c r="H26" s="298"/>
      <c r="I26" s="298"/>
      <c r="J26" s="298"/>
      <c r="K26" s="236"/>
      <c r="L26" s="298"/>
      <c r="M26" s="233"/>
      <c r="N26" s="331"/>
      <c r="R26" s="12"/>
      <c r="S26" s="12"/>
      <c r="T26" s="12"/>
    </row>
    <row r="27" spans="1:22" ht="29.5" thickBot="1" x14ac:dyDescent="0.4">
      <c r="A27" s="318"/>
      <c r="B27" s="309"/>
      <c r="C27" s="15" t="s">
        <v>342</v>
      </c>
      <c r="D27" s="24" t="s">
        <v>254</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254</v>
      </c>
      <c r="E28" s="310" t="s">
        <v>101</v>
      </c>
      <c r="F28" s="310" t="s">
        <v>101</v>
      </c>
      <c r="G28" s="310" t="s">
        <v>101</v>
      </c>
      <c r="H28" s="310" t="s">
        <v>101</v>
      </c>
      <c r="I28" s="310" t="s">
        <v>101</v>
      </c>
      <c r="J28" s="310" t="s">
        <v>159</v>
      </c>
      <c r="K28" s="319" t="s">
        <v>435</v>
      </c>
      <c r="L28" s="310"/>
      <c r="M28" s="314"/>
      <c r="N28" s="330"/>
      <c r="R28" s="12" t="str">
        <f>IF(OR(J28='Drop downs'!$G$7,J28='Drop downs'!$G$5), B28&amp;": "&amp;K28&amp;CHAR(10),"")</f>
        <v/>
      </c>
      <c r="S28" s="12" t="str">
        <f>IF(J28='Drop downs'!$G$2,B28&amp;": "&amp;K28&amp;""," ")</f>
        <v xml:space="preserve"> </v>
      </c>
      <c r="T28" s="12" t="str">
        <f>IF(LE2_Nighttime_Evening_Economy!E28='Drop downs'!$B$6,LE2_Nighttime_Evening_Economy!B28&amp;": "&amp;LE2_Nighttime_Evening_Economy!K28&amp;"","")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22"/>
      <c r="B35" s="309"/>
      <c r="C35" s="93" t="s">
        <v>351</v>
      </c>
      <c r="D35" s="3" t="s">
        <v>254</v>
      </c>
      <c r="E35" s="299"/>
      <c r="F35" s="299"/>
      <c r="G35" s="299"/>
      <c r="H35" s="299"/>
      <c r="I35" s="299"/>
      <c r="J35" s="299"/>
      <c r="K35" s="301"/>
      <c r="L35" s="299"/>
      <c r="M35" s="303"/>
      <c r="N35" s="333"/>
      <c r="R35" s="12"/>
      <c r="S35" s="12"/>
      <c r="T35" s="12"/>
    </row>
    <row r="36" spans="1:22" x14ac:dyDescent="0.35">
      <c r="A36" s="321" t="s">
        <v>352</v>
      </c>
      <c r="B36" s="307" t="s">
        <v>120</v>
      </c>
      <c r="C36" s="82" t="s">
        <v>353</v>
      </c>
      <c r="D36" s="82" t="s">
        <v>254</v>
      </c>
      <c r="E36" s="272" t="s">
        <v>101</v>
      </c>
      <c r="F36" s="272" t="s">
        <v>101</v>
      </c>
      <c r="G36" s="272" t="s">
        <v>101</v>
      </c>
      <c r="H36" s="272" t="s">
        <v>101</v>
      </c>
      <c r="I36" s="272" t="s">
        <v>101</v>
      </c>
      <c r="J36" s="272" t="s">
        <v>159</v>
      </c>
      <c r="K36" s="300" t="s">
        <v>435</v>
      </c>
      <c r="L36" s="272"/>
      <c r="M36" s="302"/>
      <c r="N36" s="334"/>
      <c r="R36" s="12" t="str">
        <f>IF(OR(J36='Drop downs'!$G$7,J36='Drop downs'!$G$5), B36&amp;": "&amp;K36&amp;CHAR(10),"")</f>
        <v/>
      </c>
      <c r="S36" s="12" t="str">
        <f>IF(J36='Drop downs'!$G$2,B36&amp;": "&amp;K36&amp;""," ")</f>
        <v xml:space="preserve"> </v>
      </c>
      <c r="T36" s="12" t="str">
        <f>IF(LE2_Nighttime_Evening_Economy!E36='Drop downs'!$B$6,LE2_Nighttime_Evening_Economy!B36&amp;": "&amp;LE2_Nighttime_Evening_Economy!K36&amp;"","")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22"/>
      <c r="B41" s="309"/>
      <c r="C41" s="80" t="s">
        <v>358</v>
      </c>
      <c r="D41" s="3" t="s">
        <v>254</v>
      </c>
      <c r="E41" s="299"/>
      <c r="F41" s="299"/>
      <c r="G41" s="299"/>
      <c r="H41" s="299"/>
      <c r="I41" s="299"/>
      <c r="J41" s="299"/>
      <c r="K41" s="301"/>
      <c r="L41" s="299"/>
      <c r="M41" s="303"/>
      <c r="N41" s="333"/>
      <c r="R41" s="12"/>
      <c r="S41" s="12"/>
      <c r="T41" s="12"/>
    </row>
    <row r="42" spans="1:22" ht="29" x14ac:dyDescent="0.35">
      <c r="A42" s="321" t="s">
        <v>359</v>
      </c>
      <c r="B42" s="307" t="s">
        <v>121</v>
      </c>
      <c r="C42" s="82" t="s">
        <v>360</v>
      </c>
      <c r="D42" s="82" t="s">
        <v>254</v>
      </c>
      <c r="E42" s="272" t="s">
        <v>101</v>
      </c>
      <c r="F42" s="272" t="s">
        <v>101</v>
      </c>
      <c r="G42" s="272" t="s">
        <v>101</v>
      </c>
      <c r="H42" s="272" t="s">
        <v>101</v>
      </c>
      <c r="I42" s="272" t="s">
        <v>101</v>
      </c>
      <c r="J42" s="272" t="s">
        <v>159</v>
      </c>
      <c r="K42" s="367" t="s">
        <v>435</v>
      </c>
      <c r="L42" s="272"/>
      <c r="M42" s="302"/>
      <c r="N42" s="334"/>
      <c r="R42" s="12" t="str">
        <f>IF(OR(J42='Drop downs'!$G$7,J42='Drop downs'!$G$5), B42&amp;": "&amp;K42&amp;CHAR(10),"")</f>
        <v/>
      </c>
      <c r="S42" s="12" t="str">
        <f>IF(J42='Drop downs'!$G$2,B42&amp;": "&amp;K42&amp;""," ")</f>
        <v xml:space="preserve"> </v>
      </c>
      <c r="T42" s="12" t="str">
        <f>IF(LE2_Nighttime_Evening_Economy!E42='Drop downs'!$B$6,LE2_Nighttime_Evening_Economy!B42&amp;": "&amp;LE2_Nighttime_Evening_Economy!K42&amp;"","")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368"/>
      <c r="L43" s="298"/>
      <c r="M43" s="233"/>
      <c r="N43" s="331"/>
      <c r="R43" s="12"/>
      <c r="S43" s="12"/>
      <c r="T43" s="12"/>
    </row>
    <row r="44" spans="1:22" x14ac:dyDescent="0.35">
      <c r="A44" s="317"/>
      <c r="B44" s="308"/>
      <c r="C44" s="3" t="s">
        <v>362</v>
      </c>
      <c r="D44" s="3" t="s">
        <v>254</v>
      </c>
      <c r="E44" s="298"/>
      <c r="F44" s="298"/>
      <c r="G44" s="298"/>
      <c r="H44" s="298"/>
      <c r="I44" s="298"/>
      <c r="J44" s="298"/>
      <c r="K44" s="368"/>
      <c r="L44" s="298"/>
      <c r="M44" s="233"/>
      <c r="N44" s="331"/>
      <c r="R44" s="12"/>
      <c r="S44" s="12"/>
      <c r="T44" s="12"/>
    </row>
    <row r="45" spans="1:22" x14ac:dyDescent="0.35">
      <c r="A45" s="317"/>
      <c r="B45" s="308"/>
      <c r="C45" s="3" t="s">
        <v>363</v>
      </c>
      <c r="D45" s="3" t="s">
        <v>254</v>
      </c>
      <c r="E45" s="298"/>
      <c r="F45" s="298"/>
      <c r="G45" s="298"/>
      <c r="H45" s="298"/>
      <c r="I45" s="298"/>
      <c r="J45" s="298"/>
      <c r="K45" s="368"/>
      <c r="L45" s="298"/>
      <c r="M45" s="233"/>
      <c r="N45" s="331"/>
      <c r="R45" s="12"/>
      <c r="S45" s="12"/>
      <c r="T45" s="12"/>
    </row>
    <row r="46" spans="1:22" ht="29.5" thickBot="1" x14ac:dyDescent="0.4">
      <c r="A46" s="322"/>
      <c r="B46" s="309"/>
      <c r="C46" s="80" t="s">
        <v>364</v>
      </c>
      <c r="D46" s="3" t="s">
        <v>254</v>
      </c>
      <c r="E46" s="299"/>
      <c r="F46" s="299"/>
      <c r="G46" s="299"/>
      <c r="H46" s="299"/>
      <c r="I46" s="299"/>
      <c r="J46" s="299"/>
      <c r="K46" s="369"/>
      <c r="L46" s="299"/>
      <c r="M46" s="303"/>
      <c r="N46" s="333"/>
      <c r="R46" s="12"/>
      <c r="S46" s="12"/>
      <c r="T46" s="12"/>
    </row>
    <row r="47" spans="1:22" ht="43.5" x14ac:dyDescent="0.35">
      <c r="A47" s="321" t="s">
        <v>365</v>
      </c>
      <c r="B47" s="307" t="s">
        <v>122</v>
      </c>
      <c r="C47" s="82" t="s">
        <v>366</v>
      </c>
      <c r="D47" s="82" t="s">
        <v>250</v>
      </c>
      <c r="E47" s="272" t="s">
        <v>418</v>
      </c>
      <c r="F47" s="272" t="s">
        <v>419</v>
      </c>
      <c r="G47" s="272" t="s">
        <v>519</v>
      </c>
      <c r="H47" s="272" t="s">
        <v>628</v>
      </c>
      <c r="I47" s="272" t="s">
        <v>436</v>
      </c>
      <c r="J47" s="272" t="s">
        <v>157</v>
      </c>
      <c r="K47" s="367" t="s">
        <v>1112</v>
      </c>
      <c r="L47" s="272"/>
      <c r="M47" s="302"/>
      <c r="N47" s="334"/>
      <c r="R47" s="12" t="str">
        <f>IF(OR(J47='Drop downs'!$G$7,J47='Drop downs'!$G$5), B47&amp;": "&amp;K47&amp;CHAR(10),"")</f>
        <v/>
      </c>
      <c r="S47" s="12" t="str">
        <f>IF(J47='Drop downs'!$G$2,B47&amp;": "&amp;K47&amp;""," ")</f>
        <v xml:space="preserve"> </v>
      </c>
      <c r="T47" s="12" t="str">
        <f>IF(LE2_Nighttime_Evening_Economy!E47='Drop downs'!$B$6,LE2_Nighttime_Evening_Economy!B47&amp;": "&amp;LE2_Nighttime_Evening_Economy!K47&amp;"","")</f>
        <v/>
      </c>
      <c r="U47" t="str">
        <f t="shared" si="0"/>
        <v/>
      </c>
      <c r="V47" t="str">
        <f>IF(N47&gt;0,B47&amp;":"&amp;N47&amp;"
","")</f>
        <v/>
      </c>
    </row>
    <row r="48" spans="1:22" ht="52.5" customHeight="1" thickBot="1" x14ac:dyDescent="0.4">
      <c r="A48" s="318"/>
      <c r="B48" s="309"/>
      <c r="C48" s="15" t="s">
        <v>367</v>
      </c>
      <c r="D48" s="15" t="s">
        <v>254</v>
      </c>
      <c r="E48" s="299"/>
      <c r="F48" s="299"/>
      <c r="G48" s="299"/>
      <c r="H48" s="299"/>
      <c r="I48" s="299"/>
      <c r="J48" s="299"/>
      <c r="K48" s="369"/>
      <c r="L48" s="270"/>
      <c r="M48" s="315"/>
      <c r="N48" s="332"/>
      <c r="R48" s="12" t="str">
        <f>IF(OR(J48='Drop downs'!$G$7,J48='Drop downs'!$G$5), B48&amp;": "&amp;K48&amp;CHAR(10),"")</f>
        <v/>
      </c>
      <c r="S48" s="12" t="str">
        <f>IF(J48='Drop downs'!$G$2,B48&amp;": "&amp;K48&amp;""," ")</f>
        <v xml:space="preserve"> </v>
      </c>
      <c r="T48" s="12" t="str">
        <f>IF(LE2_Nighttime_Evening_Economy!E48='Drop downs'!$B$6,LE2_Nighttime_Evening_Economy!B48&amp;": "&amp;LE2_Nighttime_Evening_Economy!K48&amp;"","")</f>
        <v xml:space="preserve">: </v>
      </c>
    </row>
    <row r="49" spans="1:22" ht="29" x14ac:dyDescent="0.35">
      <c r="A49" s="316" t="s">
        <v>368</v>
      </c>
      <c r="B49" s="307" t="s">
        <v>123</v>
      </c>
      <c r="C49" s="86" t="s">
        <v>369</v>
      </c>
      <c r="D49" s="86" t="s">
        <v>254</v>
      </c>
      <c r="E49" s="272" t="s">
        <v>101</v>
      </c>
      <c r="F49" s="272" t="s">
        <v>101</v>
      </c>
      <c r="G49" s="272" t="s">
        <v>101</v>
      </c>
      <c r="H49" s="272" t="s">
        <v>101</v>
      </c>
      <c r="I49" s="272" t="s">
        <v>101</v>
      </c>
      <c r="J49" s="272" t="s">
        <v>159</v>
      </c>
      <c r="K49" s="367" t="s">
        <v>435</v>
      </c>
      <c r="L49" s="310"/>
      <c r="M49" s="314"/>
      <c r="N49" s="330"/>
      <c r="R49" s="12" t="str">
        <f>IF(OR(J49='Drop downs'!$G$7,J49='Drop downs'!$G$5), B49&amp;": "&amp;K49&amp;CHAR(10),"")</f>
        <v/>
      </c>
      <c r="S49" s="12" t="str">
        <f>IF(J49='Drop downs'!$G$2,B49&amp;": "&amp;K49&amp;""," ")</f>
        <v xml:space="preserve"> </v>
      </c>
      <c r="T49" s="12" t="str">
        <f>IF(LE2_Nighttime_Evening_Economy!E49='Drop downs'!$B$6,LE2_Nighttime_Evening_Economy!B49&amp;": "&amp;LE2_Nighttime_Evening_Economy!K49&amp;"","")</f>
        <v/>
      </c>
      <c r="U49" t="str">
        <f t="shared" si="0"/>
        <v/>
      </c>
      <c r="V49" t="str">
        <f>IF(N49&gt;0,B49&amp;":"&amp;N49&amp;"
","")</f>
        <v/>
      </c>
    </row>
    <row r="50" spans="1:22" x14ac:dyDescent="0.35">
      <c r="A50" s="317"/>
      <c r="B50" s="308"/>
      <c r="C50" s="24" t="s">
        <v>370</v>
      </c>
      <c r="D50" s="24" t="s">
        <v>254</v>
      </c>
      <c r="E50" s="298"/>
      <c r="F50" s="298"/>
      <c r="G50" s="298"/>
      <c r="H50" s="298"/>
      <c r="I50" s="298"/>
      <c r="J50" s="298"/>
      <c r="K50" s="368"/>
      <c r="L50" s="298"/>
      <c r="M50" s="233"/>
      <c r="N50" s="331"/>
      <c r="R50" s="12"/>
      <c r="S50" s="12"/>
      <c r="T50" s="12"/>
    </row>
    <row r="51" spans="1:22" x14ac:dyDescent="0.35">
      <c r="A51" s="317"/>
      <c r="B51" s="308"/>
      <c r="C51" s="97" t="s">
        <v>371</v>
      </c>
      <c r="D51" s="24" t="s">
        <v>254</v>
      </c>
      <c r="E51" s="298"/>
      <c r="F51" s="298"/>
      <c r="G51" s="298"/>
      <c r="H51" s="298"/>
      <c r="I51" s="298"/>
      <c r="J51" s="298"/>
      <c r="K51" s="368"/>
      <c r="L51" s="298"/>
      <c r="M51" s="233"/>
      <c r="N51" s="331"/>
      <c r="R51" s="12"/>
      <c r="S51" s="12"/>
      <c r="T51" s="12"/>
    </row>
    <row r="52" spans="1:22" x14ac:dyDescent="0.35">
      <c r="A52" s="317"/>
      <c r="B52" s="308"/>
      <c r="C52" s="24" t="s">
        <v>372</v>
      </c>
      <c r="D52" s="24" t="s">
        <v>254</v>
      </c>
      <c r="E52" s="298"/>
      <c r="F52" s="298"/>
      <c r="G52" s="298"/>
      <c r="H52" s="298"/>
      <c r="I52" s="298"/>
      <c r="J52" s="298"/>
      <c r="K52" s="368"/>
      <c r="L52" s="298"/>
      <c r="M52" s="233"/>
      <c r="N52" s="331"/>
      <c r="R52" s="12"/>
      <c r="S52" s="12"/>
      <c r="T52" s="12"/>
    </row>
    <row r="53" spans="1:22" ht="15" thickBot="1" x14ac:dyDescent="0.4">
      <c r="A53" s="318"/>
      <c r="B53" s="309"/>
      <c r="C53" s="19" t="s">
        <v>373</v>
      </c>
      <c r="D53" s="24" t="s">
        <v>254</v>
      </c>
      <c r="E53" s="270"/>
      <c r="F53" s="270"/>
      <c r="G53" s="270"/>
      <c r="H53" s="270"/>
      <c r="I53" s="270"/>
      <c r="J53" s="270"/>
      <c r="K53" s="37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435</v>
      </c>
      <c r="L54" s="310"/>
      <c r="M54" s="314"/>
      <c r="N54" s="330"/>
      <c r="R54" s="12" t="str">
        <f>IF(OR(J54='Drop downs'!$G$7,J54='Drop downs'!$G$5), B54&amp;": "&amp;K54&amp;CHAR(10),"")</f>
        <v/>
      </c>
      <c r="S54" s="12" t="str">
        <f>IF(J54='Drop downs'!$G$2,B54&amp;": "&amp;K54&amp;""," ")</f>
        <v xml:space="preserve"> </v>
      </c>
      <c r="T54" s="12" t="str">
        <f>IF(LE2_Nighttime_Evening_Economy!E54='Drop downs'!$B$6,LE2_Nighttime_Evening_Economy!B54&amp;": "&amp;LE2_Nighttime_Evening_Economy!K54&amp;"","")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435</v>
      </c>
      <c r="L57" s="310"/>
      <c r="M57" s="314"/>
      <c r="N57" s="330"/>
      <c r="R57" s="12" t="str">
        <f>IF(OR(J57='Drop downs'!$G$7,J57='Drop downs'!$G$5), B57&amp;": "&amp;K57&amp;CHAR(10),"")</f>
        <v/>
      </c>
      <c r="S57" s="12" t="str">
        <f>IF(J57='Drop downs'!$G$2,B57&amp;": "&amp;K57&amp;""," ")</f>
        <v xml:space="preserve"> </v>
      </c>
      <c r="T57" s="12" t="str">
        <f>IF(LE2_Nighttime_Evening_Economy!E57='Drop downs'!$B$6,LE2_Nighttime_Evening_Economy!B57&amp;": "&amp;LE2_Nighttime_Evening_Economy!K57&amp;"","")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254</v>
      </c>
      <c r="E60" s="298"/>
      <c r="F60" s="298"/>
      <c r="G60" s="298"/>
      <c r="H60" s="298"/>
      <c r="I60" s="298"/>
      <c r="J60" s="298"/>
      <c r="K60" s="236"/>
      <c r="L60" s="298"/>
      <c r="M60" s="233"/>
      <c r="N60" s="331"/>
      <c r="R60" s="12"/>
      <c r="S60" s="12"/>
      <c r="T60" s="12"/>
    </row>
    <row r="61" spans="1:22" x14ac:dyDescent="0.35">
      <c r="A61" s="317"/>
      <c r="B61" s="308"/>
      <c r="C61" s="24" t="s">
        <v>383</v>
      </c>
      <c r="D61" s="24" t="s">
        <v>254</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24" t="s">
        <v>254</v>
      </c>
      <c r="E64" s="299"/>
      <c r="F64" s="299"/>
      <c r="G64" s="299"/>
      <c r="H64" s="299"/>
      <c r="I64" s="299"/>
      <c r="J64" s="299"/>
      <c r="K64" s="301"/>
      <c r="L64" s="270"/>
      <c r="M64" s="315"/>
      <c r="N64" s="332"/>
      <c r="R64" s="12"/>
      <c r="S64" s="12"/>
      <c r="T64" s="12"/>
    </row>
    <row r="65" spans="1:22" x14ac:dyDescent="0.35">
      <c r="A65" s="316" t="s">
        <v>387</v>
      </c>
      <c r="B65" s="307" t="s">
        <v>126</v>
      </c>
      <c r="C65" s="85" t="s">
        <v>388</v>
      </c>
      <c r="D65" s="86" t="s">
        <v>254</v>
      </c>
      <c r="E65" s="272" t="s">
        <v>101</v>
      </c>
      <c r="F65" s="272" t="s">
        <v>101</v>
      </c>
      <c r="G65" s="272" t="s">
        <v>101</v>
      </c>
      <c r="H65" s="272" t="s">
        <v>101</v>
      </c>
      <c r="I65" s="272" t="s">
        <v>101</v>
      </c>
      <c r="J65" s="272" t="s">
        <v>159</v>
      </c>
      <c r="K65" s="300" t="s">
        <v>435</v>
      </c>
      <c r="L65" s="310"/>
      <c r="M65" s="314"/>
      <c r="N65" s="330"/>
      <c r="R65" s="12" t="str">
        <f>IF(OR(J65='Drop downs'!$G$7,J65='Drop downs'!$G$5), B65&amp;": "&amp;K65&amp;CHAR(10),"")</f>
        <v/>
      </c>
      <c r="S65" s="12" t="str">
        <f>IF(J65='Drop downs'!$G$2,B65&amp;": "&amp;K65&amp;""," ")</f>
        <v xml:space="preserve"> </v>
      </c>
      <c r="T65" s="12" t="str">
        <f>IF(LE2_Nighttime_Evening_Economy!E65='Drop downs'!$B$6,LE2_Nighttime_Evening_Economy!B65&amp;": "&amp;LE2_Nighttime_Evening_Economy!K65&amp;"","")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99"/>
      <c r="F71" s="299"/>
      <c r="G71" s="299"/>
      <c r="H71" s="299"/>
      <c r="I71" s="299"/>
      <c r="J71" s="299"/>
      <c r="K71" s="301"/>
      <c r="L71" s="270"/>
      <c r="M71" s="315"/>
      <c r="N71" s="332"/>
      <c r="R71" s="12"/>
      <c r="S71" s="12"/>
      <c r="T71" s="12"/>
    </row>
    <row r="72" spans="1:22" x14ac:dyDescent="0.35">
      <c r="A72" s="316" t="s">
        <v>395</v>
      </c>
      <c r="B72" s="307" t="s">
        <v>127</v>
      </c>
      <c r="C72" s="85" t="s">
        <v>396</v>
      </c>
      <c r="D72" s="86" t="s">
        <v>254</v>
      </c>
      <c r="E72" s="272" t="s">
        <v>101</v>
      </c>
      <c r="F72" s="272" t="s">
        <v>101</v>
      </c>
      <c r="G72" s="272" t="s">
        <v>101</v>
      </c>
      <c r="H72" s="272" t="s">
        <v>101</v>
      </c>
      <c r="I72" s="272" t="s">
        <v>101</v>
      </c>
      <c r="J72" s="272" t="s">
        <v>159</v>
      </c>
      <c r="K72" s="371" t="s">
        <v>435</v>
      </c>
      <c r="L72" s="310"/>
      <c r="M72" s="314"/>
      <c r="N72" s="330"/>
      <c r="R72" s="12" t="str">
        <f>IF(OR(J72='Drop downs'!$G$7,J72='Drop downs'!$G$5), B72&amp;": "&amp;K72&amp;CHAR(10),"")</f>
        <v/>
      </c>
      <c r="S72" s="12" t="str">
        <f>IF(J72='Drop downs'!$G$2,B72&amp;": "&amp;K72&amp;""," ")</f>
        <v xml:space="preserve"> </v>
      </c>
      <c r="T72" s="12" t="str">
        <f>IF(LE2_Nighttime_Evening_Economy!E72='Drop downs'!$B$6,LE2_Nighttime_Evening_Economy!B72&amp;": "&amp;LE2_Nighttime_Evening_Economy!K72&amp;"","")</f>
        <v/>
      </c>
      <c r="U72" t="str">
        <f t="shared" si="0"/>
        <v/>
      </c>
      <c r="V72" t="str">
        <f>IF(N72&gt;0,B72&amp;":"&amp;N72&amp;"
","")</f>
        <v/>
      </c>
    </row>
    <row r="73" spans="1:22" x14ac:dyDescent="0.35">
      <c r="A73" s="317"/>
      <c r="B73" s="308"/>
      <c r="C73" s="83" t="s">
        <v>397</v>
      </c>
      <c r="D73" s="24" t="s">
        <v>254</v>
      </c>
      <c r="E73" s="298"/>
      <c r="F73" s="298"/>
      <c r="G73" s="298"/>
      <c r="H73" s="298"/>
      <c r="I73" s="298"/>
      <c r="J73" s="298"/>
      <c r="K73" s="372"/>
      <c r="L73" s="298"/>
      <c r="M73" s="233"/>
      <c r="N73" s="331"/>
      <c r="R73" s="12"/>
      <c r="S73" s="12"/>
      <c r="T73" s="12"/>
    </row>
    <row r="74" spans="1:22" x14ac:dyDescent="0.35">
      <c r="A74" s="317"/>
      <c r="B74" s="308"/>
      <c r="C74" s="83" t="s">
        <v>398</v>
      </c>
      <c r="D74" s="24" t="s">
        <v>254</v>
      </c>
      <c r="E74" s="298"/>
      <c r="F74" s="298"/>
      <c r="G74" s="298"/>
      <c r="H74" s="298"/>
      <c r="I74" s="298"/>
      <c r="J74" s="298"/>
      <c r="K74" s="372"/>
      <c r="L74" s="298"/>
      <c r="M74" s="233"/>
      <c r="N74" s="331"/>
      <c r="R74" s="12"/>
      <c r="S74" s="12"/>
      <c r="T74" s="12"/>
    </row>
    <row r="75" spans="1:22" x14ac:dyDescent="0.35">
      <c r="A75" s="317"/>
      <c r="B75" s="308"/>
      <c r="C75" s="83" t="s">
        <v>399</v>
      </c>
      <c r="D75" s="24" t="s">
        <v>254</v>
      </c>
      <c r="E75" s="298"/>
      <c r="F75" s="298"/>
      <c r="G75" s="298"/>
      <c r="H75" s="298"/>
      <c r="I75" s="298"/>
      <c r="J75" s="298"/>
      <c r="K75" s="372"/>
      <c r="L75" s="298"/>
      <c r="M75" s="233"/>
      <c r="N75" s="331"/>
      <c r="R75" s="12"/>
      <c r="S75" s="12"/>
      <c r="T75" s="12"/>
    </row>
    <row r="76" spans="1:22" ht="15" thickBot="1" x14ac:dyDescent="0.4">
      <c r="A76" s="322"/>
      <c r="B76" s="309"/>
      <c r="C76" s="87" t="s">
        <v>400</v>
      </c>
      <c r="D76" s="24" t="s">
        <v>254</v>
      </c>
      <c r="E76" s="299"/>
      <c r="F76" s="299"/>
      <c r="G76" s="299"/>
      <c r="H76" s="299"/>
      <c r="I76" s="299"/>
      <c r="J76" s="299"/>
      <c r="K76" s="373"/>
      <c r="L76" s="299"/>
      <c r="M76" s="303"/>
      <c r="N76" s="333"/>
      <c r="R76" s="12"/>
      <c r="S76" s="12"/>
      <c r="T76" s="12"/>
    </row>
    <row r="77" spans="1:22" x14ac:dyDescent="0.35">
      <c r="A77" s="304" t="s">
        <v>401</v>
      </c>
      <c r="B77" s="307" t="s">
        <v>128</v>
      </c>
      <c r="C77" s="91" t="s">
        <v>402</v>
      </c>
      <c r="D77" s="82" t="s">
        <v>254</v>
      </c>
      <c r="E77" s="272" t="s">
        <v>101</v>
      </c>
      <c r="F77" s="272" t="s">
        <v>101</v>
      </c>
      <c r="G77" s="272" t="s">
        <v>101</v>
      </c>
      <c r="H77" s="272" t="s">
        <v>101</v>
      </c>
      <c r="I77" s="272" t="s">
        <v>101</v>
      </c>
      <c r="J77" s="272" t="s">
        <v>159</v>
      </c>
      <c r="K77" s="367" t="s">
        <v>435</v>
      </c>
      <c r="L77" s="272"/>
      <c r="M77" s="302"/>
      <c r="N77" s="334"/>
      <c r="R77" s="12" t="str">
        <f>IF(OR(J77='Drop downs'!$G$7,J77='Drop downs'!$G$5), B77&amp;": "&amp;K77&amp;CHAR(10),"")</f>
        <v/>
      </c>
      <c r="S77" s="12" t="str">
        <f>IF(J77='Drop downs'!$G$2,B77&amp;": "&amp;K77&amp;""," ")</f>
        <v xml:space="preserve"> </v>
      </c>
      <c r="T77" s="12" t="str">
        <f>IF(LE2_Nighttime_Evening_Economy!E77='Drop downs'!$B$6,LE2_Nighttime_Evening_Economy!B77&amp;": "&amp;LE2_Nighttime_Evening_Economy!K77&amp;"","")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368"/>
      <c r="L78" s="298"/>
      <c r="M78" s="233"/>
      <c r="N78" s="331"/>
      <c r="R78" s="12"/>
      <c r="S78" s="12"/>
      <c r="T78" s="12"/>
    </row>
    <row r="79" spans="1:22" x14ac:dyDescent="0.35">
      <c r="A79" s="305"/>
      <c r="B79" s="308"/>
      <c r="C79" s="83" t="s">
        <v>404</v>
      </c>
      <c r="D79" s="3" t="s">
        <v>254</v>
      </c>
      <c r="E79" s="298"/>
      <c r="F79" s="298"/>
      <c r="G79" s="298"/>
      <c r="H79" s="298"/>
      <c r="I79" s="298"/>
      <c r="J79" s="298"/>
      <c r="K79" s="368"/>
      <c r="L79" s="298"/>
      <c r="M79" s="233"/>
      <c r="N79" s="331"/>
      <c r="R79" s="12"/>
      <c r="S79" s="12"/>
      <c r="T79" s="12"/>
    </row>
    <row r="80" spans="1:22" x14ac:dyDescent="0.35">
      <c r="A80" s="305"/>
      <c r="B80" s="308"/>
      <c r="C80" s="84" t="s">
        <v>405</v>
      </c>
      <c r="D80" s="3" t="s">
        <v>254</v>
      </c>
      <c r="E80" s="298"/>
      <c r="F80" s="298"/>
      <c r="G80" s="298"/>
      <c r="H80" s="298"/>
      <c r="I80" s="298"/>
      <c r="J80" s="298"/>
      <c r="K80" s="368"/>
      <c r="L80" s="298"/>
      <c r="M80" s="233"/>
      <c r="N80" s="331"/>
      <c r="R80" s="12"/>
      <c r="S80" s="12"/>
      <c r="T80" s="12"/>
    </row>
    <row r="81" spans="1:22" ht="29" x14ac:dyDescent="0.35">
      <c r="A81" s="305"/>
      <c r="B81" s="308"/>
      <c r="C81" s="84" t="s">
        <v>406</v>
      </c>
      <c r="D81" s="3" t="s">
        <v>254</v>
      </c>
      <c r="E81" s="298"/>
      <c r="F81" s="298"/>
      <c r="G81" s="298"/>
      <c r="H81" s="298"/>
      <c r="I81" s="298"/>
      <c r="J81" s="298"/>
      <c r="K81" s="368"/>
      <c r="L81" s="298"/>
      <c r="M81" s="233"/>
      <c r="N81" s="331"/>
      <c r="R81" s="12"/>
      <c r="S81" s="12"/>
      <c r="T81" s="12"/>
    </row>
    <row r="82" spans="1:22" ht="29" x14ac:dyDescent="0.35">
      <c r="A82" s="305"/>
      <c r="B82" s="308"/>
      <c r="C82" s="84" t="s">
        <v>407</v>
      </c>
      <c r="D82" s="3" t="s">
        <v>254</v>
      </c>
      <c r="E82" s="298"/>
      <c r="F82" s="298"/>
      <c r="G82" s="298"/>
      <c r="H82" s="298"/>
      <c r="I82" s="298"/>
      <c r="J82" s="298"/>
      <c r="K82" s="368"/>
      <c r="L82" s="298"/>
      <c r="M82" s="233"/>
      <c r="N82" s="331"/>
      <c r="R82" s="12"/>
      <c r="S82" s="12"/>
      <c r="T82" s="12"/>
    </row>
    <row r="83" spans="1:22" ht="15" thickBot="1" x14ac:dyDescent="0.4">
      <c r="A83" s="306"/>
      <c r="B83" s="309"/>
      <c r="C83" s="90" t="s">
        <v>408</v>
      </c>
      <c r="D83" s="3" t="s">
        <v>254</v>
      </c>
      <c r="E83" s="299"/>
      <c r="F83" s="299"/>
      <c r="G83" s="299"/>
      <c r="H83" s="299"/>
      <c r="I83" s="299"/>
      <c r="J83" s="299"/>
      <c r="K83" s="369"/>
      <c r="L83" s="299"/>
      <c r="M83" s="303"/>
      <c r="N83" s="333"/>
      <c r="R83" s="12"/>
      <c r="S83" s="12"/>
      <c r="T83" s="12"/>
    </row>
    <row r="84" spans="1:22" x14ac:dyDescent="0.35">
      <c r="A84" s="304" t="s">
        <v>409</v>
      </c>
      <c r="B84" s="307" t="s">
        <v>129</v>
      </c>
      <c r="C84" s="101" t="s">
        <v>410</v>
      </c>
      <c r="D84" s="82" t="s">
        <v>254</v>
      </c>
      <c r="E84" s="272" t="s">
        <v>101</v>
      </c>
      <c r="F84" s="272" t="s">
        <v>101</v>
      </c>
      <c r="G84" s="272" t="s">
        <v>101</v>
      </c>
      <c r="H84" s="272" t="s">
        <v>101</v>
      </c>
      <c r="I84" s="272" t="s">
        <v>101</v>
      </c>
      <c r="J84" s="272" t="s">
        <v>159</v>
      </c>
      <c r="K84" s="367" t="s">
        <v>435</v>
      </c>
      <c r="L84" s="272"/>
      <c r="M84" s="302"/>
      <c r="N84" s="334"/>
      <c r="R84" s="12" t="str">
        <f>IF(OR(J84='Drop downs'!$G$7,J84='Drop downs'!$G$5), B84&amp;": "&amp;K84&amp;CHAR(10),"")</f>
        <v/>
      </c>
      <c r="S84" s="12" t="str">
        <f>IF(J84='Drop downs'!$G$2,B84&amp;": "&amp;K84&amp;""," ")</f>
        <v xml:space="preserve"> </v>
      </c>
      <c r="T84" s="12" t="str">
        <f>IF(LE2_Nighttime_Evening_Economy!E84='Drop downs'!$B$6,LE2_Nighttime_Evening_Economy!B84&amp;": "&amp;LE2_Nighttime_Evening_Economy!K84&amp;"","")</f>
        <v/>
      </c>
      <c r="U84" t="str">
        <f t="shared" si="1"/>
        <v/>
      </c>
      <c r="V84" t="str">
        <f>IF(N84&gt;0,B84&amp;":"&amp;N84&amp;"
","")</f>
        <v/>
      </c>
    </row>
    <row r="85" spans="1:22" x14ac:dyDescent="0.35">
      <c r="A85" s="305"/>
      <c r="B85" s="308"/>
      <c r="C85" s="84" t="s">
        <v>411</v>
      </c>
      <c r="D85" s="3" t="s">
        <v>254</v>
      </c>
      <c r="E85" s="298"/>
      <c r="F85" s="298"/>
      <c r="G85" s="298"/>
      <c r="H85" s="298"/>
      <c r="I85" s="298"/>
      <c r="J85" s="298"/>
      <c r="K85" s="368"/>
      <c r="L85" s="298"/>
      <c r="M85" s="233"/>
      <c r="N85" s="331"/>
      <c r="R85" s="12"/>
      <c r="S85" s="12"/>
      <c r="T85" s="12"/>
    </row>
    <row r="86" spans="1:22" x14ac:dyDescent="0.35">
      <c r="A86" s="305"/>
      <c r="B86" s="308"/>
      <c r="C86" s="84" t="s">
        <v>412</v>
      </c>
      <c r="D86" s="3" t="s">
        <v>254</v>
      </c>
      <c r="E86" s="298"/>
      <c r="F86" s="298"/>
      <c r="G86" s="298"/>
      <c r="H86" s="298"/>
      <c r="I86" s="298"/>
      <c r="J86" s="298"/>
      <c r="K86" s="368"/>
      <c r="L86" s="298"/>
      <c r="M86" s="233"/>
      <c r="N86" s="331"/>
      <c r="R86" s="12"/>
      <c r="S86" s="12"/>
      <c r="T86" s="12"/>
    </row>
    <row r="87" spans="1:22" ht="15" thickBot="1" x14ac:dyDescent="0.4">
      <c r="A87" s="306"/>
      <c r="B87" s="309"/>
      <c r="C87" s="87" t="s">
        <v>413</v>
      </c>
      <c r="D87" s="3" t="s">
        <v>254</v>
      </c>
      <c r="E87" s="299"/>
      <c r="F87" s="299"/>
      <c r="G87" s="299"/>
      <c r="H87" s="299"/>
      <c r="I87" s="299"/>
      <c r="J87" s="299"/>
      <c r="K87" s="369"/>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IIA1: The policy supports the achievement of objective IIA1 as the development of the nighttime and evening economy helps to deliver economic growth across Harrow. Night-time economic facilities include restaurants, bars, nightclubs, shops and sporting venues. Additional nighttime economic activities include cleaning, wholesale and distribution, and transport and medical services. Support for existing, and provision of further night-time economic facilities will assist in continuing or increasing the level of footfall, and sustaining the vitality and vibrancy of Harrow. This will particularly be the case in Harrow Metropolitan Centre, which provides the optimal location for late night opening hours. The Council intends to produce a masterplan for the Metropolitan Town Centre, setting out where land uses, including night-time and evening economy, would be best directed to across the town centre. Therefore, due to the provision of economic growth and the support provided to new and existing businesses, a potential significant positive effect is recorded.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7op7RjAN0vpf1kOJOE6gUH3eAz138cYAaoHDCYYsVdvGQLZjpvMBGI5agfC7TbyqThGhUub3tQs833DXWG3gnA==" saltValue="7JXP0BOQ4onocivTLX6N2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15">
    <cfRule type="expression" dxfId="1548" priority="668">
      <formula>#REF!="No"</formula>
    </cfRule>
  </conditionalFormatting>
  <conditionalFormatting sqref="C16">
    <cfRule type="expression" dxfId="1547" priority="667">
      <formula>$D15="No"</formula>
    </cfRule>
  </conditionalFormatting>
  <conditionalFormatting sqref="C50:C53">
    <cfRule type="expression" dxfId="1546" priority="62">
      <formula>$D50="No"</formula>
    </cfRule>
  </conditionalFormatting>
  <conditionalFormatting sqref="C8:D14 D15:D16 C17:D87">
    <cfRule type="expression" dxfId="1545" priority="63">
      <formula>$D8="No"</formula>
    </cfRule>
  </conditionalFormatting>
  <conditionalFormatting sqref="J8">
    <cfRule type="cellIs" dxfId="1544" priority="94" operator="equal">
      <formula>"Significant Negative"</formula>
    </cfRule>
    <cfRule type="cellIs" dxfId="1543" priority="97" operator="equal">
      <formula>"Neutral"</formula>
    </cfRule>
    <cfRule type="cellIs" dxfId="1542" priority="96" operator="equal">
      <formula>"Uncertain"</formula>
    </cfRule>
    <cfRule type="cellIs" dxfId="1541" priority="95" operator="equal">
      <formula>"Minor Negative"</formula>
    </cfRule>
    <cfRule type="cellIs" dxfId="1540" priority="98" operator="equal">
      <formula>"Minor Positive"</formula>
    </cfRule>
    <cfRule type="cellIs" dxfId="1539" priority="99" operator="equal">
      <formula>"Significant Positive"</formula>
    </cfRule>
  </conditionalFormatting>
  <conditionalFormatting sqref="J18">
    <cfRule type="cellIs" dxfId="1538" priority="1" operator="equal">
      <formula>"Significant Negative"</formula>
    </cfRule>
    <cfRule type="cellIs" dxfId="1537" priority="2" operator="equal">
      <formula>"Minor Negative"</formula>
    </cfRule>
    <cfRule type="cellIs" dxfId="1536" priority="3" operator="equal">
      <formula>"Uncertain"</formula>
    </cfRule>
    <cfRule type="cellIs" dxfId="1535" priority="4" operator="equal">
      <formula>"Neutral"</formula>
    </cfRule>
    <cfRule type="cellIs" dxfId="1534" priority="5" operator="equal">
      <formula>"Minor Positive"</formula>
    </cfRule>
    <cfRule type="cellIs" dxfId="1533" priority="6" operator="equal">
      <formula>"Significant Positive"</formula>
    </cfRule>
  </conditionalFormatting>
  <conditionalFormatting sqref="J20">
    <cfRule type="cellIs" dxfId="1532" priority="50" operator="equal">
      <formula>"Minor Negative"</formula>
    </cfRule>
    <cfRule type="cellIs" dxfId="1531" priority="49" operator="equal">
      <formula>"Significant Negative"</formula>
    </cfRule>
    <cfRule type="cellIs" dxfId="1530" priority="53" operator="equal">
      <formula>"Minor Positive"</formula>
    </cfRule>
    <cfRule type="cellIs" dxfId="1529" priority="52" operator="equal">
      <formula>"Neutral"</formula>
    </cfRule>
    <cfRule type="cellIs" dxfId="1528" priority="51" operator="equal">
      <formula>"Uncertain"</formula>
    </cfRule>
    <cfRule type="cellIs" dxfId="1527" priority="54" operator="equal">
      <formula>"Significant Positive"</formula>
    </cfRule>
  </conditionalFormatting>
  <conditionalFormatting sqref="J28 J57">
    <cfRule type="cellIs" dxfId="1526" priority="56" operator="equal">
      <formula>"Minor Negative"</formula>
    </cfRule>
    <cfRule type="cellIs" dxfId="1525" priority="55" operator="equal">
      <formula>"Significant Negative"</formula>
    </cfRule>
    <cfRule type="cellIs" dxfId="1524" priority="57" operator="equal">
      <formula>"Uncertain"</formula>
    </cfRule>
    <cfRule type="cellIs" dxfId="1523" priority="58" operator="equal">
      <formula>"Neutral"</formula>
    </cfRule>
    <cfRule type="cellIs" dxfId="1522" priority="59" operator="equal">
      <formula>"Minor Positive"</formula>
    </cfRule>
    <cfRule type="cellIs" dxfId="1521" priority="60" operator="equal">
      <formula>"Significant Positive"</formula>
    </cfRule>
  </conditionalFormatting>
  <conditionalFormatting sqref="J36">
    <cfRule type="cellIs" dxfId="1520" priority="23" operator="equal">
      <formula>"Minor Positive"</formula>
    </cfRule>
    <cfRule type="cellIs" dxfId="1519" priority="24" operator="equal">
      <formula>"Significant Positive"</formula>
    </cfRule>
    <cfRule type="cellIs" dxfId="1518" priority="19" operator="equal">
      <formula>"Significant Negative"</formula>
    </cfRule>
    <cfRule type="cellIs" dxfId="1517" priority="20" operator="equal">
      <formula>"Minor Negative"</formula>
    </cfRule>
    <cfRule type="cellIs" dxfId="1516" priority="21" operator="equal">
      <formula>"Uncertain"</formula>
    </cfRule>
    <cfRule type="cellIs" dxfId="1515" priority="22" operator="equal">
      <formula>"Neutral"</formula>
    </cfRule>
  </conditionalFormatting>
  <conditionalFormatting sqref="J42">
    <cfRule type="cellIs" dxfId="1514" priority="14" operator="equal">
      <formula>"Minor Negative"</formula>
    </cfRule>
    <cfRule type="cellIs" dxfId="1513" priority="15" operator="equal">
      <formula>"Uncertain"</formula>
    </cfRule>
    <cfRule type="cellIs" dxfId="1512" priority="16" operator="equal">
      <formula>"Neutral"</formula>
    </cfRule>
    <cfRule type="cellIs" dxfId="1511" priority="18" operator="equal">
      <formula>"Significant Positive"</formula>
    </cfRule>
    <cfRule type="cellIs" dxfId="1510" priority="17" operator="equal">
      <formula>"Minor Positive"</formula>
    </cfRule>
    <cfRule type="cellIs" dxfId="1509" priority="13" operator="equal">
      <formula>"Significant Negative"</formula>
    </cfRule>
  </conditionalFormatting>
  <conditionalFormatting sqref="J47">
    <cfRule type="cellIs" dxfId="1508" priority="9" operator="equal">
      <formula>"Uncertain"</formula>
    </cfRule>
    <cfRule type="cellIs" dxfId="1507" priority="12" operator="equal">
      <formula>"Significant Positive"</formula>
    </cfRule>
    <cfRule type="cellIs" dxfId="1506" priority="11" operator="equal">
      <formula>"Minor Positive"</formula>
    </cfRule>
    <cfRule type="cellIs" dxfId="1505" priority="10" operator="equal">
      <formula>"Neutral"</formula>
    </cfRule>
    <cfRule type="cellIs" dxfId="1504" priority="8" operator="equal">
      <formula>"Minor Negative"</formula>
    </cfRule>
    <cfRule type="cellIs" dxfId="1503" priority="7" operator="equal">
      <formula>"Significant Negative"</formula>
    </cfRule>
  </conditionalFormatting>
  <conditionalFormatting sqref="J49">
    <cfRule type="cellIs" dxfId="1502" priority="36" operator="equal">
      <formula>"Significant Positive"</formula>
    </cfRule>
    <cfRule type="cellIs" dxfId="1501" priority="35" operator="equal">
      <formula>"Minor Positive"</formula>
    </cfRule>
    <cfRule type="cellIs" dxfId="1500" priority="34" operator="equal">
      <formula>"Neutral"</formula>
    </cfRule>
    <cfRule type="cellIs" dxfId="1499" priority="33" operator="equal">
      <formula>"Uncertain"</formula>
    </cfRule>
    <cfRule type="cellIs" dxfId="1498" priority="32" operator="equal">
      <formula>"Minor Negative"</formula>
    </cfRule>
    <cfRule type="cellIs" dxfId="1497" priority="31" operator="equal">
      <formula>"Significant Negative"</formula>
    </cfRule>
  </conditionalFormatting>
  <conditionalFormatting sqref="J54">
    <cfRule type="cellIs" dxfId="1496" priority="48" operator="equal">
      <formula>"Significant Positive"</formula>
    </cfRule>
    <cfRule type="cellIs" dxfId="1495" priority="47" operator="equal">
      <formula>"Minor Positive"</formula>
    </cfRule>
    <cfRule type="cellIs" dxfId="1494" priority="43" operator="equal">
      <formula>"Significant Negative"</formula>
    </cfRule>
    <cfRule type="cellIs" dxfId="1493" priority="44" operator="equal">
      <formula>"Minor Negative"</formula>
    </cfRule>
    <cfRule type="cellIs" dxfId="1492" priority="45" operator="equal">
      <formula>"Uncertain"</formula>
    </cfRule>
    <cfRule type="cellIs" dxfId="1491" priority="46" operator="equal">
      <formula>"Neutral"</formula>
    </cfRule>
  </conditionalFormatting>
  <conditionalFormatting sqref="J65 J72 J77 J84">
    <cfRule type="cellIs" dxfId="1490" priority="39" operator="equal">
      <formula>"Uncertain"</formula>
    </cfRule>
    <cfRule type="cellIs" dxfId="1489" priority="38" operator="equal">
      <formula>"Minor Negative"</formula>
    </cfRule>
    <cfRule type="cellIs" dxfId="1488" priority="37" operator="equal">
      <formula>"Significant Negative"</formula>
    </cfRule>
    <cfRule type="cellIs" dxfId="1487" priority="40" operator="equal">
      <formula>"Neutral"</formula>
    </cfRule>
    <cfRule type="cellIs" dxfId="1486" priority="41" operator="equal">
      <formula>"Minor Positive"</formula>
    </cfRule>
    <cfRule type="cellIs" dxfId="1485" priority="42"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18ACF95-538A-4181-B500-76208550C38C}">
          <x14:formula1>
            <xm:f>'Drop downs'!$G$2:$G$7</xm:f>
          </x14:formula1>
          <xm:sqref>J8 J47 J20 J28 J84 J65 J72 J54 J57 J77 J36 J42 J49 J18</xm:sqref>
        </x14:dataValidation>
        <x14:dataValidation type="list" allowBlank="1" showInputMessage="1" showErrorMessage="1" xr:uid="{EB7C6CDE-51AC-45E0-A3BA-8179254744C6}">
          <x14:formula1>
            <xm:f>'Drop downs'!$F$2:$F$6</xm:f>
          </x14:formula1>
          <xm:sqref>I8 I47 I20 I28 I84 I65 I72 I54 I57 I77 I36 I42 I49 I18</xm:sqref>
        </x14:dataValidation>
        <x14:dataValidation type="list" allowBlank="1" showInputMessage="1" showErrorMessage="1" xr:uid="{A9871FA5-9AEA-4CE9-B0F5-15C8D5052170}">
          <x14:formula1>
            <xm:f>'Drop downs'!$E$2:$E$6</xm:f>
          </x14:formula1>
          <xm:sqref>H8 H47 H20 H28 H84 H65 H72 H54 H57 H77 H36 H42 H49 H18</xm:sqref>
        </x14:dataValidation>
        <x14:dataValidation type="list" allowBlank="1" showInputMessage="1" showErrorMessage="1" xr:uid="{37006CBC-5D59-433E-96CA-30D785828C98}">
          <x14:formula1>
            <xm:f>'Drop downs'!$D$2:$D$7</xm:f>
          </x14:formula1>
          <xm:sqref>G8 G47 G20 G28 G84 G65 G72 G54 G57 G77 G36 G42 G49 G18</xm:sqref>
        </x14:dataValidation>
        <x14:dataValidation type="list" allowBlank="1" showInputMessage="1" showErrorMessage="1" xr:uid="{6F22DDA8-36B8-49F5-BBFF-333A37D950B2}">
          <x14:formula1>
            <xm:f>'Drop downs'!$C$2:$C$5</xm:f>
          </x14:formula1>
          <xm:sqref>F8 F47 F20 F28 F84 F65 F72 F54 F57 F77 F36 F42 F49 F18</xm:sqref>
        </x14:dataValidation>
        <x14:dataValidation type="list" allowBlank="1" showInputMessage="1" showErrorMessage="1" xr:uid="{A4110A9E-B573-457F-9A82-7B877AAE7DDD}">
          <x14:formula1>
            <xm:f>'Drop downs'!$B$2:$B$4</xm:f>
          </x14:formula1>
          <xm:sqref>E8 E47 E20 E28 E84 E65 E72 E54 E57 E77 E36 E42 E49 E18</xm:sqref>
        </x14:dataValidation>
        <x14:dataValidation type="list" allowBlank="1" showInputMessage="1" showErrorMessage="1" xr:uid="{C579E82A-F51E-4C8F-9A9F-A0B4EE93FBD3}">
          <x14:formula1>
            <xm:f>'Drop downs'!$J$2:$J$3</xm:f>
          </x14:formula1>
          <xm:sqref>L8 L18 L20 L28 L36 L42 L84 L54 L57 L65 L72 L77 L47 L49</xm:sqref>
        </x14:dataValidation>
        <x14:dataValidation type="list" allowBlank="1" showInputMessage="1" showErrorMessage="1" xr:uid="{F98FD6AC-450C-4EE0-8EDB-4087A5CB8524}">
          <x14:formula1>
            <xm:f>'Drop downs'!$A$2:$A$3</xm:f>
          </x14:formula1>
          <xm:sqref>D8:D87</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ADA66-A171-493B-B6AB-F2C9E9F55B7E}">
  <sheetPr codeName="Sheet71">
    <tabColor theme="4" tint="0.79998168889431442"/>
  </sheetPr>
  <dimension ref="A1:V98"/>
  <sheetViews>
    <sheetView zoomScale="70" zoomScaleNormal="70" workbookViewId="0">
      <selection activeCell="D33" sqref="D33"/>
    </sheetView>
  </sheetViews>
  <sheetFormatPr defaultColWidth="8.54296875" defaultRowHeight="14.5" x14ac:dyDescent="0.35"/>
  <cols>
    <col min="1" max="1" width="46.453125" bestFit="1" customWidth="1"/>
    <col min="2" max="2" width="7.179687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1113</v>
      </c>
      <c r="D1" s="263"/>
      <c r="E1" s="263"/>
      <c r="F1" s="264"/>
      <c r="G1" s="16"/>
      <c r="I1" s="7"/>
      <c r="J1" s="7"/>
      <c r="K1" s="7"/>
    </row>
    <row r="2" spans="1:22" x14ac:dyDescent="0.35">
      <c r="A2" s="74" t="s">
        <v>29</v>
      </c>
      <c r="B2" s="9"/>
      <c r="C2" s="263" t="s">
        <v>316</v>
      </c>
      <c r="D2" s="263"/>
      <c r="E2" s="263"/>
      <c r="F2" s="264"/>
      <c r="I2" s="8"/>
      <c r="J2" s="8"/>
      <c r="K2" s="8"/>
    </row>
    <row r="3" spans="1:22" ht="28.75" customHeight="1" x14ac:dyDescent="0.35">
      <c r="A3" s="75" t="s">
        <v>30</v>
      </c>
      <c r="B3" s="4"/>
      <c r="C3" s="263" t="s">
        <v>1114</v>
      </c>
      <c r="D3" s="263"/>
      <c r="E3" s="263"/>
      <c r="F3" s="264"/>
      <c r="I3" s="8"/>
      <c r="J3" s="8"/>
      <c r="K3" s="8"/>
    </row>
    <row r="4" spans="1:22" ht="17.25" customHeight="1" x14ac:dyDescent="0.35">
      <c r="A4" s="75" t="s">
        <v>31</v>
      </c>
      <c r="B4" s="17"/>
      <c r="C4" s="229" t="s">
        <v>1030</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250</v>
      </c>
      <c r="E8" s="325" t="s">
        <v>418</v>
      </c>
      <c r="F8" s="325" t="s">
        <v>419</v>
      </c>
      <c r="G8" s="325" t="s">
        <v>424</v>
      </c>
      <c r="H8" s="325" t="s">
        <v>628</v>
      </c>
      <c r="I8" s="325" t="s">
        <v>422</v>
      </c>
      <c r="J8" s="310" t="s">
        <v>157</v>
      </c>
      <c r="K8" s="319" t="s">
        <v>1115</v>
      </c>
      <c r="L8" s="310"/>
      <c r="M8" s="314"/>
      <c r="N8" s="330"/>
      <c r="R8" s="12" t="str">
        <f>IF(OR(J8='Drop downs'!$G$7,J8='Drop downs'!$G$5), B8&amp;": "&amp;K8&amp;CHAR(10),"")</f>
        <v/>
      </c>
      <c r="S8" s="12" t="str">
        <f>IF(J8='Drop downs'!$G$2,B8&amp;": "&amp;K8&amp;""," ")</f>
        <v xml:space="preserve"> </v>
      </c>
      <c r="T8" s="12" t="str">
        <f>IF(LE3_Industrial_Land!E8='Drop downs'!$B$6,LE3_Industrial_Land!B8&amp;": "&amp;LE3_Industrial_Land!K8&amp;"","")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250</v>
      </c>
      <c r="E10" s="326"/>
      <c r="F10" s="326"/>
      <c r="G10" s="326"/>
      <c r="H10" s="326"/>
      <c r="I10" s="326"/>
      <c r="J10" s="298"/>
      <c r="K10" s="236"/>
      <c r="L10" s="298"/>
      <c r="M10" s="233"/>
      <c r="N10" s="331"/>
      <c r="R10" s="12"/>
      <c r="S10" s="12"/>
      <c r="T10" s="12"/>
    </row>
    <row r="11" spans="1:22" x14ac:dyDescent="0.35">
      <c r="A11" s="317"/>
      <c r="B11" s="328"/>
      <c r="C11" s="24" t="s">
        <v>324</v>
      </c>
      <c r="D11" s="24" t="s">
        <v>250</v>
      </c>
      <c r="E11" s="326"/>
      <c r="F11" s="326"/>
      <c r="G11" s="326"/>
      <c r="H11" s="326"/>
      <c r="I11" s="326"/>
      <c r="J11" s="298"/>
      <c r="K11" s="236"/>
      <c r="L11" s="298"/>
      <c r="M11" s="233"/>
      <c r="N11" s="331"/>
      <c r="R11" s="12"/>
      <c r="S11" s="12"/>
      <c r="T11" s="12"/>
    </row>
    <row r="12" spans="1:22"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ht="29" x14ac:dyDescent="0.35">
      <c r="A14" s="317"/>
      <c r="B14" s="328"/>
      <c r="C14" s="24" t="s">
        <v>327</v>
      </c>
      <c r="D14" s="24" t="s">
        <v>254</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250</v>
      </c>
      <c r="E16" s="326"/>
      <c r="F16" s="326"/>
      <c r="G16" s="326"/>
      <c r="H16" s="326"/>
      <c r="I16" s="326"/>
      <c r="J16" s="298"/>
      <c r="K16" s="236"/>
      <c r="L16" s="298"/>
      <c r="M16" s="233"/>
      <c r="N16" s="331"/>
      <c r="R16" s="12"/>
      <c r="S16" s="12"/>
      <c r="T16" s="12"/>
    </row>
    <row r="17" spans="1:22" ht="15" thickBot="1" x14ac:dyDescent="0.4">
      <c r="A17" s="318"/>
      <c r="B17" s="267"/>
      <c r="C17" s="19" t="s">
        <v>330</v>
      </c>
      <c r="D17" s="19" t="s">
        <v>250</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250</v>
      </c>
      <c r="E18" s="310" t="s">
        <v>418</v>
      </c>
      <c r="F18" s="310" t="s">
        <v>419</v>
      </c>
      <c r="G18" s="310" t="s">
        <v>519</v>
      </c>
      <c r="H18" s="310" t="s">
        <v>628</v>
      </c>
      <c r="I18" s="310" t="s">
        <v>436</v>
      </c>
      <c r="J18" s="310" t="s">
        <v>157</v>
      </c>
      <c r="K18" s="319" t="s">
        <v>1116</v>
      </c>
      <c r="L18" s="310"/>
      <c r="M18" s="314"/>
      <c r="N18" s="330"/>
      <c r="R18" s="12" t="str">
        <f>IF(OR(J18='Drop downs'!$G$7,J18='Drop downs'!$G$5), B18&amp;": "&amp;K18&amp;CHAR(10),"")</f>
        <v/>
      </c>
      <c r="S18" s="12" t="str">
        <f>IF(J18='Drop downs'!$G$2,B18&amp;": "&amp;K18&amp;""," ")</f>
        <v xml:space="preserve"> </v>
      </c>
      <c r="T18" s="12" t="str">
        <f>IF(LE3_Industrial_Land!E18='Drop downs'!$B$6,LE3_Industrial_Land!B18&amp;": "&amp;LE3_Industrial_Land!K18&amp;"","")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254</v>
      </c>
      <c r="E20" s="310" t="s">
        <v>101</v>
      </c>
      <c r="F20" s="310" t="s">
        <v>101</v>
      </c>
      <c r="G20" s="310" t="s">
        <v>101</v>
      </c>
      <c r="H20" s="310" t="s">
        <v>101</v>
      </c>
      <c r="I20" s="310" t="s">
        <v>101</v>
      </c>
      <c r="J20" s="310" t="s">
        <v>159</v>
      </c>
      <c r="K20" s="319" t="s">
        <v>435</v>
      </c>
      <c r="L20" s="310"/>
      <c r="M20" s="314"/>
      <c r="N20" s="330"/>
      <c r="R20" s="12" t="str">
        <f>IF(OR(J20='Drop downs'!$G$7,J20='Drop downs'!$G$5), B20&amp;": "&amp;K20&amp;CHAR(10),"")</f>
        <v/>
      </c>
      <c r="S20" s="12" t="str">
        <f>IF(J20='Drop downs'!$G$2,B20&amp;": "&amp;K20&amp;""," ")</f>
        <v xml:space="preserve"> </v>
      </c>
      <c r="T20" s="12" t="str">
        <f>IF(LE3_Industrial_Land!E20='Drop downs'!$B$6,LE3_Industrial_Land!B20&amp;": "&amp;LE3_Industrial_Land!K20&amp;"","")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254</v>
      </c>
      <c r="E26" s="298"/>
      <c r="F26" s="298"/>
      <c r="G26" s="298"/>
      <c r="H26" s="298"/>
      <c r="I26" s="298"/>
      <c r="J26" s="298"/>
      <c r="K26" s="236"/>
      <c r="L26" s="298"/>
      <c r="M26" s="233"/>
      <c r="N26" s="331"/>
      <c r="R26" s="12"/>
      <c r="S26" s="12"/>
      <c r="T26" s="12"/>
    </row>
    <row r="27" spans="1:22" ht="29.5" thickBot="1" x14ac:dyDescent="0.4">
      <c r="A27" s="318"/>
      <c r="B27" s="309"/>
      <c r="C27" s="15" t="s">
        <v>342</v>
      </c>
      <c r="D27" s="24" t="s">
        <v>254</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254</v>
      </c>
      <c r="E28" s="310" t="s">
        <v>101</v>
      </c>
      <c r="F28" s="310" t="s">
        <v>101</v>
      </c>
      <c r="G28" s="310" t="s">
        <v>101</v>
      </c>
      <c r="H28" s="310" t="s">
        <v>101</v>
      </c>
      <c r="I28" s="310" t="s">
        <v>101</v>
      </c>
      <c r="J28" s="310" t="s">
        <v>159</v>
      </c>
      <c r="K28" s="319" t="s">
        <v>435</v>
      </c>
      <c r="L28" s="310"/>
      <c r="M28" s="314"/>
      <c r="N28" s="330"/>
      <c r="R28" s="12" t="str">
        <f>IF(OR(J28='Drop downs'!$G$7,J28='Drop downs'!$G$5), B28&amp;": "&amp;K28&amp;CHAR(10),"")</f>
        <v/>
      </c>
      <c r="S28" s="12" t="str">
        <f>IF(J28='Drop downs'!$G$2,B28&amp;": "&amp;K28&amp;""," ")</f>
        <v xml:space="preserve"> </v>
      </c>
      <c r="T28" s="12" t="str">
        <f>IF(LE3_Industrial_Land!E28='Drop downs'!$B$6,LE3_Industrial_Land!B28&amp;": "&amp;LE3_Industrial_Land!K28&amp;"","")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22"/>
      <c r="B35" s="309"/>
      <c r="C35" s="93" t="s">
        <v>351</v>
      </c>
      <c r="D35" s="3" t="s">
        <v>254</v>
      </c>
      <c r="E35" s="299"/>
      <c r="F35" s="299"/>
      <c r="G35" s="299"/>
      <c r="H35" s="299"/>
      <c r="I35" s="299"/>
      <c r="J35" s="299"/>
      <c r="K35" s="301"/>
      <c r="L35" s="299"/>
      <c r="M35" s="303"/>
      <c r="N35" s="333"/>
      <c r="R35" s="12"/>
      <c r="S35" s="12"/>
      <c r="T35" s="12"/>
    </row>
    <row r="36" spans="1:22" x14ac:dyDescent="0.35">
      <c r="A36" s="321" t="s">
        <v>352</v>
      </c>
      <c r="B36" s="307" t="s">
        <v>120</v>
      </c>
      <c r="C36" s="82" t="s">
        <v>353</v>
      </c>
      <c r="D36" s="82" t="s">
        <v>250</v>
      </c>
      <c r="E36" s="272" t="s">
        <v>101</v>
      </c>
      <c r="F36" s="272" t="s">
        <v>101</v>
      </c>
      <c r="G36" s="272" t="s">
        <v>101</v>
      </c>
      <c r="H36" s="272" t="s">
        <v>101</v>
      </c>
      <c r="I36" s="272" t="s">
        <v>101</v>
      </c>
      <c r="J36" s="272" t="s">
        <v>159</v>
      </c>
      <c r="K36" s="300" t="s">
        <v>435</v>
      </c>
      <c r="L36" s="272"/>
      <c r="M36" s="302"/>
      <c r="N36" s="334"/>
      <c r="R36" s="12" t="str">
        <f>IF(OR(J36='Drop downs'!$G$7,J36='Drop downs'!$G$5), B36&amp;": "&amp;K36&amp;CHAR(10),"")</f>
        <v/>
      </c>
      <c r="S36" s="12" t="str">
        <f>IF(J36='Drop downs'!$G$2,B36&amp;": "&amp;K36&amp;""," ")</f>
        <v xml:space="preserve"> </v>
      </c>
      <c r="T36" s="12" t="str">
        <f>IF(LE3_Industrial_Land!E36='Drop downs'!$B$6,LE3_Industrial_Land!B36&amp;": "&amp;LE3_Industrial_Land!K36&amp;"","")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22"/>
      <c r="B41" s="309"/>
      <c r="C41" s="80" t="s">
        <v>358</v>
      </c>
      <c r="D41" s="3" t="s">
        <v>254</v>
      </c>
      <c r="E41" s="299"/>
      <c r="F41" s="299"/>
      <c r="G41" s="299"/>
      <c r="H41" s="299"/>
      <c r="I41" s="299"/>
      <c r="J41" s="299"/>
      <c r="K41" s="301"/>
      <c r="L41" s="299"/>
      <c r="M41" s="303"/>
      <c r="N41" s="333"/>
      <c r="R41" s="12"/>
      <c r="S41" s="12"/>
      <c r="T41" s="12"/>
    </row>
    <row r="42" spans="1:22" ht="29" x14ac:dyDescent="0.35">
      <c r="A42" s="321" t="s">
        <v>359</v>
      </c>
      <c r="B42" s="307" t="s">
        <v>121</v>
      </c>
      <c r="C42" s="82" t="s">
        <v>360</v>
      </c>
      <c r="D42" s="82" t="s">
        <v>254</v>
      </c>
      <c r="E42" s="272" t="s">
        <v>418</v>
      </c>
      <c r="F42" s="272" t="s">
        <v>441</v>
      </c>
      <c r="G42" s="272" t="s">
        <v>424</v>
      </c>
      <c r="H42" s="272" t="s">
        <v>628</v>
      </c>
      <c r="I42" s="272" t="s">
        <v>422</v>
      </c>
      <c r="J42" s="272" t="s">
        <v>157</v>
      </c>
      <c r="K42" s="367" t="s">
        <v>1117</v>
      </c>
      <c r="L42" s="272"/>
      <c r="M42" s="302"/>
      <c r="N42" s="334"/>
      <c r="R42" s="12" t="str">
        <f>IF(OR(J42='Drop downs'!$G$7,J42='Drop downs'!$G$5), B42&amp;": "&amp;K42&amp;CHAR(10),"")</f>
        <v/>
      </c>
      <c r="S42" s="12" t="str">
        <f>IF(J42='Drop downs'!$G$2,B42&amp;": "&amp;K42&amp;""," ")</f>
        <v xml:space="preserve"> </v>
      </c>
      <c r="T42" s="12" t="str">
        <f>IF(LE3_Industrial_Land!E42='Drop downs'!$B$6,LE3_Industrial_Land!B42&amp;": "&amp;LE3_Industrial_Land!K42&amp;"","")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368"/>
      <c r="L43" s="298"/>
      <c r="M43" s="233"/>
      <c r="N43" s="331"/>
      <c r="R43" s="12"/>
      <c r="S43" s="12"/>
      <c r="T43" s="12"/>
    </row>
    <row r="44" spans="1:22" x14ac:dyDescent="0.35">
      <c r="A44" s="317"/>
      <c r="B44" s="308"/>
      <c r="C44" s="3" t="s">
        <v>362</v>
      </c>
      <c r="D44" s="3" t="s">
        <v>254</v>
      </c>
      <c r="E44" s="298"/>
      <c r="F44" s="298"/>
      <c r="G44" s="298"/>
      <c r="H44" s="298"/>
      <c r="I44" s="298"/>
      <c r="J44" s="298"/>
      <c r="K44" s="368"/>
      <c r="L44" s="298"/>
      <c r="M44" s="233"/>
      <c r="N44" s="331"/>
      <c r="R44" s="12"/>
      <c r="S44" s="12"/>
      <c r="T44" s="12"/>
    </row>
    <row r="45" spans="1:22" x14ac:dyDescent="0.35">
      <c r="A45" s="317"/>
      <c r="B45" s="308"/>
      <c r="C45" s="3" t="s">
        <v>363</v>
      </c>
      <c r="D45" s="3" t="s">
        <v>254</v>
      </c>
      <c r="E45" s="298"/>
      <c r="F45" s="298"/>
      <c r="G45" s="298"/>
      <c r="H45" s="298"/>
      <c r="I45" s="298"/>
      <c r="J45" s="298"/>
      <c r="K45" s="368"/>
      <c r="L45" s="298"/>
      <c r="M45" s="233"/>
      <c r="N45" s="331"/>
      <c r="R45" s="12"/>
      <c r="S45" s="12"/>
      <c r="T45" s="12"/>
    </row>
    <row r="46" spans="1:22" ht="29.5" thickBot="1" x14ac:dyDescent="0.4">
      <c r="A46" s="318"/>
      <c r="B46" s="309"/>
      <c r="C46" s="15" t="s">
        <v>364</v>
      </c>
      <c r="D46" s="15" t="s">
        <v>250</v>
      </c>
      <c r="E46" s="270"/>
      <c r="F46" s="270"/>
      <c r="G46" s="270"/>
      <c r="H46" s="270"/>
      <c r="I46" s="270"/>
      <c r="J46" s="270"/>
      <c r="K46" s="370"/>
      <c r="L46" s="270"/>
      <c r="M46" s="315"/>
      <c r="N46" s="332"/>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427" t="s">
        <v>435</v>
      </c>
      <c r="L47" s="310"/>
      <c r="M47" s="314"/>
      <c r="N47" s="330"/>
      <c r="R47" s="12" t="str">
        <f>IF(OR(J47='Drop downs'!$G$7,J47='Drop downs'!$G$5), B47&amp;": "&amp;K47&amp;CHAR(10),"")</f>
        <v/>
      </c>
      <c r="S47" s="12" t="str">
        <f>IF(J47='Drop downs'!$G$2,B47&amp;": "&amp;K47&amp;""," ")</f>
        <v xml:space="preserve"> </v>
      </c>
      <c r="T47" s="12" t="str">
        <f>IF(LE3_Industrial_Land!E47='Drop downs'!$B$6,LE3_Industrial_Land!B47&amp;": "&amp;LE3_Industrial_Land!K47&amp;"","")</f>
        <v/>
      </c>
      <c r="U47" t="str">
        <f t="shared" si="0"/>
        <v/>
      </c>
      <c r="V47" t="str">
        <f>IF(N47&gt;0,B47&amp;":"&amp;N47&amp;"
","")</f>
        <v/>
      </c>
    </row>
    <row r="48" spans="1:22" ht="52.5" customHeight="1" thickBot="1" x14ac:dyDescent="0.4">
      <c r="A48" s="322"/>
      <c r="B48" s="309"/>
      <c r="C48" s="80" t="s">
        <v>367</v>
      </c>
      <c r="D48" s="80" t="s">
        <v>254</v>
      </c>
      <c r="E48" s="299"/>
      <c r="F48" s="299"/>
      <c r="G48" s="299"/>
      <c r="H48" s="299"/>
      <c r="I48" s="299"/>
      <c r="J48" s="299"/>
      <c r="K48" s="369"/>
      <c r="L48" s="299"/>
      <c r="M48" s="303"/>
      <c r="N48" s="333"/>
      <c r="R48" s="12" t="str">
        <f>IF(OR(J48='Drop downs'!$G$7,J48='Drop downs'!$G$5), B48&amp;": "&amp;K48&amp;CHAR(10),"")</f>
        <v/>
      </c>
      <c r="S48" s="12" t="str">
        <f>IF(J48='Drop downs'!$G$2,B48&amp;": "&amp;K48&amp;""," ")</f>
        <v xml:space="preserve"> </v>
      </c>
      <c r="T48" s="12" t="str">
        <f>IF(LE3_Industrial_Land!E48='Drop downs'!$B$6,LE3_Industrial_Land!B48&amp;": "&amp;LE3_Industrial_Land!K48&amp;"","")</f>
        <v xml:space="preserve">: </v>
      </c>
    </row>
    <row r="49" spans="1:22" ht="29" x14ac:dyDescent="0.35">
      <c r="A49" s="316" t="s">
        <v>368</v>
      </c>
      <c r="B49" s="307" t="s">
        <v>123</v>
      </c>
      <c r="C49" s="86" t="s">
        <v>369</v>
      </c>
      <c r="D49" s="86" t="s">
        <v>250</v>
      </c>
      <c r="E49" s="272" t="s">
        <v>432</v>
      </c>
      <c r="F49" s="272" t="s">
        <v>441</v>
      </c>
      <c r="G49" s="272" t="s">
        <v>424</v>
      </c>
      <c r="H49" s="272" t="s">
        <v>628</v>
      </c>
      <c r="I49" s="272" t="s">
        <v>422</v>
      </c>
      <c r="J49" s="272" t="s">
        <v>157</v>
      </c>
      <c r="K49" s="367" t="s">
        <v>1118</v>
      </c>
      <c r="L49" s="310"/>
      <c r="M49" s="314"/>
      <c r="N49" s="330"/>
      <c r="R49" s="12" t="str">
        <f>IF(OR(J49='Drop downs'!$G$7,J49='Drop downs'!$G$5), B49&amp;": "&amp;K49&amp;CHAR(10),"")</f>
        <v/>
      </c>
      <c r="S49" s="12" t="str">
        <f>IF(J49='Drop downs'!$G$2,B49&amp;": "&amp;K49&amp;""," ")</f>
        <v xml:space="preserve"> </v>
      </c>
      <c r="T49" s="12" t="str">
        <f>IF(LE3_Industrial_Land!E49='Drop downs'!$B$6,LE3_Industrial_Land!B49&amp;": "&amp;LE3_Industrial_Land!K49&amp;"","")</f>
        <v/>
      </c>
      <c r="U49" t="str">
        <f t="shared" si="0"/>
        <v/>
      </c>
      <c r="V49" t="str">
        <f>IF(N49&gt;0,B49&amp;":"&amp;N49&amp;"
","")</f>
        <v/>
      </c>
    </row>
    <row r="50" spans="1:22" x14ac:dyDescent="0.35">
      <c r="A50" s="317"/>
      <c r="B50" s="308"/>
      <c r="C50" s="24" t="s">
        <v>370</v>
      </c>
      <c r="D50" s="24" t="s">
        <v>254</v>
      </c>
      <c r="E50" s="298"/>
      <c r="F50" s="298"/>
      <c r="G50" s="298"/>
      <c r="H50" s="298"/>
      <c r="I50" s="298"/>
      <c r="J50" s="298"/>
      <c r="K50" s="368"/>
      <c r="L50" s="298"/>
      <c r="M50" s="233"/>
      <c r="N50" s="331"/>
      <c r="R50" s="12"/>
      <c r="S50" s="12"/>
      <c r="T50" s="12"/>
    </row>
    <row r="51" spans="1:22" x14ac:dyDescent="0.35">
      <c r="A51" s="317"/>
      <c r="B51" s="308"/>
      <c r="C51" s="97" t="s">
        <v>371</v>
      </c>
      <c r="D51" s="24" t="s">
        <v>254</v>
      </c>
      <c r="E51" s="298"/>
      <c r="F51" s="298"/>
      <c r="G51" s="298"/>
      <c r="H51" s="298"/>
      <c r="I51" s="298"/>
      <c r="J51" s="298"/>
      <c r="K51" s="368"/>
      <c r="L51" s="298"/>
      <c r="M51" s="233"/>
      <c r="N51" s="331"/>
      <c r="R51" s="12"/>
      <c r="S51" s="12"/>
      <c r="T51" s="12"/>
    </row>
    <row r="52" spans="1:22" x14ac:dyDescent="0.35">
      <c r="A52" s="317"/>
      <c r="B52" s="308"/>
      <c r="C52" s="24" t="s">
        <v>372</v>
      </c>
      <c r="D52" s="24" t="s">
        <v>254</v>
      </c>
      <c r="E52" s="298"/>
      <c r="F52" s="298"/>
      <c r="G52" s="298"/>
      <c r="H52" s="298"/>
      <c r="I52" s="298"/>
      <c r="J52" s="298"/>
      <c r="K52" s="368"/>
      <c r="L52" s="298"/>
      <c r="M52" s="233"/>
      <c r="N52" s="331"/>
      <c r="R52" s="12"/>
      <c r="S52" s="12"/>
      <c r="T52" s="12"/>
    </row>
    <row r="53" spans="1:22" ht="15" thickBot="1" x14ac:dyDescent="0.4">
      <c r="A53" s="318"/>
      <c r="B53" s="309"/>
      <c r="C53" s="19" t="s">
        <v>373</v>
      </c>
      <c r="D53" s="24" t="s">
        <v>254</v>
      </c>
      <c r="E53" s="270"/>
      <c r="F53" s="270"/>
      <c r="G53" s="270"/>
      <c r="H53" s="270"/>
      <c r="I53" s="270"/>
      <c r="J53" s="270"/>
      <c r="K53" s="37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435</v>
      </c>
      <c r="L54" s="310"/>
      <c r="M54" s="314"/>
      <c r="N54" s="330"/>
      <c r="R54" s="12" t="str">
        <f>IF(OR(J54='Drop downs'!$G$7,J54='Drop downs'!$G$5), B54&amp;": "&amp;K54&amp;CHAR(10),"")</f>
        <v/>
      </c>
      <c r="S54" s="12" t="str">
        <f>IF(J54='Drop downs'!$G$2,B54&amp;": "&amp;K54&amp;""," ")</f>
        <v xml:space="preserve"> </v>
      </c>
      <c r="T54" s="12" t="str">
        <f>IF(LE3_Industrial_Land!E54='Drop downs'!$B$6,LE3_Industrial_Land!B54&amp;": "&amp;LE3_Industrial_Land!K54&amp;"","")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435</v>
      </c>
      <c r="L57" s="310"/>
      <c r="M57" s="314"/>
      <c r="N57" s="330"/>
      <c r="R57" s="12" t="str">
        <f>IF(OR(J57='Drop downs'!$G$7,J57='Drop downs'!$G$5), B57&amp;": "&amp;K57&amp;CHAR(10),"")</f>
        <v/>
      </c>
      <c r="S57" s="12" t="str">
        <f>IF(J57='Drop downs'!$G$2,B57&amp;": "&amp;K57&amp;""," ")</f>
        <v xml:space="preserve"> </v>
      </c>
      <c r="T57" s="12" t="str">
        <f>IF(LE3_Industrial_Land!E57='Drop downs'!$B$6,LE3_Industrial_Land!B57&amp;": "&amp;LE3_Industrial_Land!K57&amp;"","")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254</v>
      </c>
      <c r="E60" s="298"/>
      <c r="F60" s="298"/>
      <c r="G60" s="298"/>
      <c r="H60" s="298"/>
      <c r="I60" s="298"/>
      <c r="J60" s="298"/>
      <c r="K60" s="236"/>
      <c r="L60" s="298"/>
      <c r="M60" s="233"/>
      <c r="N60" s="331"/>
      <c r="R60" s="12"/>
      <c r="S60" s="12"/>
      <c r="T60" s="12"/>
    </row>
    <row r="61" spans="1:22" x14ac:dyDescent="0.35">
      <c r="A61" s="317"/>
      <c r="B61" s="308"/>
      <c r="C61" s="24" t="s">
        <v>383</v>
      </c>
      <c r="D61" s="24" t="s">
        <v>254</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24" t="s">
        <v>254</v>
      </c>
      <c r="E64" s="299"/>
      <c r="F64" s="299"/>
      <c r="G64" s="299"/>
      <c r="H64" s="299"/>
      <c r="I64" s="299"/>
      <c r="J64" s="299"/>
      <c r="K64" s="301"/>
      <c r="L64" s="270"/>
      <c r="M64" s="315"/>
      <c r="N64" s="332"/>
      <c r="R64" s="12"/>
      <c r="S64" s="12"/>
      <c r="T64" s="12"/>
    </row>
    <row r="65" spans="1:22" x14ac:dyDescent="0.35">
      <c r="A65" s="316" t="s">
        <v>387</v>
      </c>
      <c r="B65" s="307" t="s">
        <v>126</v>
      </c>
      <c r="C65" s="85" t="s">
        <v>388</v>
      </c>
      <c r="D65" s="86" t="s">
        <v>254</v>
      </c>
      <c r="E65" s="272" t="s">
        <v>101</v>
      </c>
      <c r="F65" s="272" t="s">
        <v>101</v>
      </c>
      <c r="G65" s="272" t="s">
        <v>101</v>
      </c>
      <c r="H65" s="272" t="s">
        <v>101</v>
      </c>
      <c r="I65" s="272" t="s">
        <v>101</v>
      </c>
      <c r="J65" s="272" t="s">
        <v>159</v>
      </c>
      <c r="K65" s="300" t="s">
        <v>435</v>
      </c>
      <c r="L65" s="310"/>
      <c r="M65" s="314"/>
      <c r="N65" s="330"/>
      <c r="R65" s="12" t="str">
        <f>IF(OR(J65='Drop downs'!$G$7,J65='Drop downs'!$G$5), B65&amp;": "&amp;K65&amp;CHAR(10),"")</f>
        <v/>
      </c>
      <c r="S65" s="12" t="str">
        <f>IF(J65='Drop downs'!$G$2,B65&amp;": "&amp;K65&amp;""," ")</f>
        <v xml:space="preserve"> </v>
      </c>
      <c r="T65" s="12" t="str">
        <f>IF(LE3_Industrial_Land!E65='Drop downs'!$B$6,LE3_Industrial_Land!B65&amp;": "&amp;LE3_Industrial_Land!K65&amp;"","")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99"/>
      <c r="F71" s="299"/>
      <c r="G71" s="299"/>
      <c r="H71" s="299"/>
      <c r="I71" s="299"/>
      <c r="J71" s="299"/>
      <c r="K71" s="301"/>
      <c r="L71" s="270"/>
      <c r="M71" s="315"/>
      <c r="N71" s="332"/>
      <c r="R71" s="12"/>
      <c r="S71" s="12"/>
      <c r="T71" s="12"/>
    </row>
    <row r="72" spans="1:22" x14ac:dyDescent="0.35">
      <c r="A72" s="316" t="s">
        <v>395</v>
      </c>
      <c r="B72" s="307" t="s">
        <v>127</v>
      </c>
      <c r="C72" s="85" t="s">
        <v>396</v>
      </c>
      <c r="D72" s="86" t="s">
        <v>254</v>
      </c>
      <c r="E72" s="272" t="s">
        <v>101</v>
      </c>
      <c r="F72" s="272" t="s">
        <v>101</v>
      </c>
      <c r="G72" s="272" t="s">
        <v>101</v>
      </c>
      <c r="H72" s="272" t="s">
        <v>101</v>
      </c>
      <c r="I72" s="272" t="s">
        <v>101</v>
      </c>
      <c r="J72" s="272" t="s">
        <v>159</v>
      </c>
      <c r="K72" s="371" t="s">
        <v>435</v>
      </c>
      <c r="L72" s="310"/>
      <c r="M72" s="314"/>
      <c r="N72" s="330"/>
      <c r="R72" s="12" t="str">
        <f>IF(OR(J72='Drop downs'!$G$7,J72='Drop downs'!$G$5), B72&amp;": "&amp;K72&amp;CHAR(10),"")</f>
        <v/>
      </c>
      <c r="S72" s="12" t="str">
        <f>IF(J72='Drop downs'!$G$2,B72&amp;": "&amp;K72&amp;""," ")</f>
        <v xml:space="preserve"> </v>
      </c>
      <c r="T72" s="12" t="str">
        <f>IF(LE3_Industrial_Land!E72='Drop downs'!$B$6,LE3_Industrial_Land!B72&amp;": "&amp;LE3_Industrial_Land!K72&amp;"","")</f>
        <v/>
      </c>
      <c r="U72" t="str">
        <f t="shared" si="0"/>
        <v/>
      </c>
      <c r="V72" t="str">
        <f>IF(N72&gt;0,B72&amp;":"&amp;N72&amp;"
","")</f>
        <v/>
      </c>
    </row>
    <row r="73" spans="1:22" x14ac:dyDescent="0.35">
      <c r="A73" s="317"/>
      <c r="B73" s="308"/>
      <c r="C73" s="83" t="s">
        <v>397</v>
      </c>
      <c r="D73" s="24" t="s">
        <v>254</v>
      </c>
      <c r="E73" s="298"/>
      <c r="F73" s="298"/>
      <c r="G73" s="298"/>
      <c r="H73" s="298"/>
      <c r="I73" s="298"/>
      <c r="J73" s="298"/>
      <c r="K73" s="372"/>
      <c r="L73" s="298"/>
      <c r="M73" s="233"/>
      <c r="N73" s="331"/>
      <c r="R73" s="12"/>
      <c r="S73" s="12"/>
      <c r="T73" s="12"/>
    </row>
    <row r="74" spans="1:22" x14ac:dyDescent="0.35">
      <c r="A74" s="317"/>
      <c r="B74" s="308"/>
      <c r="C74" s="83" t="s">
        <v>398</v>
      </c>
      <c r="D74" s="24" t="s">
        <v>254</v>
      </c>
      <c r="E74" s="298"/>
      <c r="F74" s="298"/>
      <c r="G74" s="298"/>
      <c r="H74" s="298"/>
      <c r="I74" s="298"/>
      <c r="J74" s="298"/>
      <c r="K74" s="372"/>
      <c r="L74" s="298"/>
      <c r="M74" s="233"/>
      <c r="N74" s="331"/>
      <c r="R74" s="12"/>
      <c r="S74" s="12"/>
      <c r="T74" s="12"/>
    </row>
    <row r="75" spans="1:22" x14ac:dyDescent="0.35">
      <c r="A75" s="317"/>
      <c r="B75" s="308"/>
      <c r="C75" s="83" t="s">
        <v>399</v>
      </c>
      <c r="D75" s="24" t="s">
        <v>254</v>
      </c>
      <c r="E75" s="298"/>
      <c r="F75" s="298"/>
      <c r="G75" s="298"/>
      <c r="H75" s="298"/>
      <c r="I75" s="298"/>
      <c r="J75" s="298"/>
      <c r="K75" s="372"/>
      <c r="L75" s="298"/>
      <c r="M75" s="233"/>
      <c r="N75" s="331"/>
      <c r="R75" s="12"/>
      <c r="S75" s="12"/>
      <c r="T75" s="12"/>
    </row>
    <row r="76" spans="1:22" ht="15" thickBot="1" x14ac:dyDescent="0.4">
      <c r="A76" s="322"/>
      <c r="B76" s="309"/>
      <c r="C76" s="87" t="s">
        <v>400</v>
      </c>
      <c r="D76" s="24" t="s">
        <v>254</v>
      </c>
      <c r="E76" s="299"/>
      <c r="F76" s="299"/>
      <c r="G76" s="299"/>
      <c r="H76" s="299"/>
      <c r="I76" s="299"/>
      <c r="J76" s="299"/>
      <c r="K76" s="373"/>
      <c r="L76" s="299"/>
      <c r="M76" s="303"/>
      <c r="N76" s="333"/>
      <c r="R76" s="12"/>
      <c r="S76" s="12"/>
      <c r="T76" s="12"/>
    </row>
    <row r="77" spans="1:22" x14ac:dyDescent="0.35">
      <c r="A77" s="304" t="s">
        <v>401</v>
      </c>
      <c r="B77" s="307" t="s">
        <v>128</v>
      </c>
      <c r="C77" s="91" t="s">
        <v>402</v>
      </c>
      <c r="D77" s="82" t="s">
        <v>254</v>
      </c>
      <c r="E77" s="272" t="s">
        <v>101</v>
      </c>
      <c r="F77" s="272" t="s">
        <v>101</v>
      </c>
      <c r="G77" s="272" t="s">
        <v>101</v>
      </c>
      <c r="H77" s="272" t="s">
        <v>101</v>
      </c>
      <c r="I77" s="272" t="s">
        <v>101</v>
      </c>
      <c r="J77" s="272" t="s">
        <v>159</v>
      </c>
      <c r="K77" s="367" t="s">
        <v>435</v>
      </c>
      <c r="L77" s="272"/>
      <c r="M77" s="302"/>
      <c r="N77" s="334"/>
      <c r="R77" s="12" t="str">
        <f>IF(OR(J77='Drop downs'!$G$7,J77='Drop downs'!$G$5), B77&amp;": "&amp;K77&amp;CHAR(10),"")</f>
        <v/>
      </c>
      <c r="S77" s="12" t="str">
        <f>IF(J77='Drop downs'!$G$2,B77&amp;": "&amp;K77&amp;""," ")</f>
        <v xml:space="preserve"> </v>
      </c>
      <c r="T77" s="12" t="str">
        <f>IF(LE3_Industrial_Land!E77='Drop downs'!$B$6,LE3_Industrial_Land!B77&amp;": "&amp;LE3_Industrial_Land!K77&amp;"","")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368"/>
      <c r="L78" s="298"/>
      <c r="M78" s="233"/>
      <c r="N78" s="331"/>
      <c r="R78" s="12"/>
      <c r="S78" s="12"/>
      <c r="T78" s="12"/>
    </row>
    <row r="79" spans="1:22" x14ac:dyDescent="0.35">
      <c r="A79" s="305"/>
      <c r="B79" s="308"/>
      <c r="C79" s="83" t="s">
        <v>404</v>
      </c>
      <c r="D79" s="3" t="s">
        <v>254</v>
      </c>
      <c r="E79" s="298"/>
      <c r="F79" s="298"/>
      <c r="G79" s="298"/>
      <c r="H79" s="298"/>
      <c r="I79" s="298"/>
      <c r="J79" s="298"/>
      <c r="K79" s="368"/>
      <c r="L79" s="298"/>
      <c r="M79" s="233"/>
      <c r="N79" s="331"/>
      <c r="R79" s="12"/>
      <c r="S79" s="12"/>
      <c r="T79" s="12"/>
    </row>
    <row r="80" spans="1:22" x14ac:dyDescent="0.35">
      <c r="A80" s="305"/>
      <c r="B80" s="308"/>
      <c r="C80" s="84" t="s">
        <v>405</v>
      </c>
      <c r="D80" s="3" t="s">
        <v>254</v>
      </c>
      <c r="E80" s="298"/>
      <c r="F80" s="298"/>
      <c r="G80" s="298"/>
      <c r="H80" s="298"/>
      <c r="I80" s="298"/>
      <c r="J80" s="298"/>
      <c r="K80" s="368"/>
      <c r="L80" s="298"/>
      <c r="M80" s="233"/>
      <c r="N80" s="331"/>
      <c r="R80" s="12"/>
      <c r="S80" s="12"/>
      <c r="T80" s="12"/>
    </row>
    <row r="81" spans="1:22" ht="29" x14ac:dyDescent="0.35">
      <c r="A81" s="305"/>
      <c r="B81" s="308"/>
      <c r="C81" s="84" t="s">
        <v>406</v>
      </c>
      <c r="D81" s="3" t="s">
        <v>254</v>
      </c>
      <c r="E81" s="298"/>
      <c r="F81" s="298"/>
      <c r="G81" s="298"/>
      <c r="H81" s="298"/>
      <c r="I81" s="298"/>
      <c r="J81" s="298"/>
      <c r="K81" s="368"/>
      <c r="L81" s="298"/>
      <c r="M81" s="233"/>
      <c r="N81" s="331"/>
      <c r="R81" s="12"/>
      <c r="S81" s="12"/>
      <c r="T81" s="12"/>
    </row>
    <row r="82" spans="1:22" ht="29" x14ac:dyDescent="0.35">
      <c r="A82" s="305"/>
      <c r="B82" s="308"/>
      <c r="C82" s="84" t="s">
        <v>407</v>
      </c>
      <c r="D82" s="3" t="s">
        <v>254</v>
      </c>
      <c r="E82" s="298"/>
      <c r="F82" s="298"/>
      <c r="G82" s="298"/>
      <c r="H82" s="298"/>
      <c r="I82" s="298"/>
      <c r="J82" s="298"/>
      <c r="K82" s="368"/>
      <c r="L82" s="298"/>
      <c r="M82" s="233"/>
      <c r="N82" s="331"/>
      <c r="R82" s="12"/>
      <c r="S82" s="12"/>
      <c r="T82" s="12"/>
    </row>
    <row r="83" spans="1:22" ht="15" thickBot="1" x14ac:dyDescent="0.4">
      <c r="A83" s="306"/>
      <c r="B83" s="309"/>
      <c r="C83" s="90" t="s">
        <v>408</v>
      </c>
      <c r="D83" s="80" t="s">
        <v>254</v>
      </c>
      <c r="E83" s="299"/>
      <c r="F83" s="299"/>
      <c r="G83" s="299"/>
      <c r="H83" s="299"/>
      <c r="I83" s="299"/>
      <c r="J83" s="299"/>
      <c r="K83" s="369"/>
      <c r="L83" s="299"/>
      <c r="M83" s="303"/>
      <c r="N83" s="333"/>
      <c r="R83" s="12"/>
      <c r="S83" s="12"/>
      <c r="T83" s="12"/>
    </row>
    <row r="84" spans="1:22" x14ac:dyDescent="0.35">
      <c r="A84" s="304" t="s">
        <v>409</v>
      </c>
      <c r="B84" s="307" t="s">
        <v>129</v>
      </c>
      <c r="C84" s="101" t="s">
        <v>410</v>
      </c>
      <c r="D84" s="82" t="s">
        <v>254</v>
      </c>
      <c r="E84" s="272" t="s">
        <v>418</v>
      </c>
      <c r="F84" s="272" t="s">
        <v>441</v>
      </c>
      <c r="G84" s="272" t="s">
        <v>424</v>
      </c>
      <c r="H84" s="272" t="s">
        <v>628</v>
      </c>
      <c r="I84" s="272" t="s">
        <v>422</v>
      </c>
      <c r="J84" s="272" t="s">
        <v>157</v>
      </c>
      <c r="K84" s="367" t="s">
        <v>1119</v>
      </c>
      <c r="L84" s="272"/>
      <c r="M84" s="302"/>
      <c r="N84" s="334"/>
      <c r="R84" s="12" t="str">
        <f>IF(OR(J84='Drop downs'!$G$7,J84='Drop downs'!$G$5), B84&amp;": "&amp;K84&amp;CHAR(10),"")</f>
        <v/>
      </c>
      <c r="S84" s="12" t="str">
        <f>IF(J84='Drop downs'!$G$2,B84&amp;": "&amp;K84&amp;""," ")</f>
        <v xml:space="preserve"> </v>
      </c>
      <c r="T84" s="12" t="str">
        <f>IF(LE3_Industrial_Land!E84='Drop downs'!$B$6,LE3_Industrial_Land!B84&amp;": "&amp;LE3_Industrial_Land!K84&amp;"","")</f>
        <v/>
      </c>
      <c r="U84" t="str">
        <f t="shared" si="1"/>
        <v/>
      </c>
      <c r="V84" t="str">
        <f>IF(N84&gt;0,B84&amp;":"&amp;N84&amp;"
","")</f>
        <v/>
      </c>
    </row>
    <row r="85" spans="1:22" x14ac:dyDescent="0.35">
      <c r="A85" s="305"/>
      <c r="B85" s="308"/>
      <c r="C85" s="84" t="s">
        <v>411</v>
      </c>
      <c r="D85" s="3" t="s">
        <v>254</v>
      </c>
      <c r="E85" s="298"/>
      <c r="F85" s="298"/>
      <c r="G85" s="298"/>
      <c r="H85" s="298"/>
      <c r="I85" s="298"/>
      <c r="J85" s="298"/>
      <c r="K85" s="368"/>
      <c r="L85" s="298"/>
      <c r="M85" s="233"/>
      <c r="N85" s="331"/>
      <c r="R85" s="12"/>
      <c r="S85" s="12"/>
      <c r="T85" s="12"/>
    </row>
    <row r="86" spans="1:22" x14ac:dyDescent="0.35">
      <c r="A86" s="305"/>
      <c r="B86" s="308"/>
      <c r="C86" s="84" t="s">
        <v>412</v>
      </c>
      <c r="D86" s="3" t="s">
        <v>254</v>
      </c>
      <c r="E86" s="298"/>
      <c r="F86" s="298"/>
      <c r="G86" s="298"/>
      <c r="H86" s="298"/>
      <c r="I86" s="298"/>
      <c r="J86" s="298"/>
      <c r="K86" s="368"/>
      <c r="L86" s="298"/>
      <c r="M86" s="233"/>
      <c r="N86" s="331"/>
      <c r="R86" s="12"/>
      <c r="S86" s="12"/>
      <c r="T86" s="12"/>
    </row>
    <row r="87" spans="1:22" ht="15" thickBot="1" x14ac:dyDescent="0.4">
      <c r="A87" s="306"/>
      <c r="B87" s="309"/>
      <c r="C87" s="87" t="s">
        <v>413</v>
      </c>
      <c r="D87" s="3" t="s">
        <v>254</v>
      </c>
      <c r="E87" s="299"/>
      <c r="F87" s="299"/>
      <c r="G87" s="299"/>
      <c r="H87" s="299"/>
      <c r="I87" s="299"/>
      <c r="J87" s="299"/>
      <c r="K87" s="369"/>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yYwebvcfCxyoTDPsejR58V3XETXdY+XuXWlc3jx0SKgsAaMojN96GmKzbpP9n77sSDL3Uacb7FHUGH61y1wQUA==" saltValue="70fSA8nZWgie0NTX4xBUxQ=="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484" priority="56">
      <formula>$D50="No"</formula>
    </cfRule>
  </conditionalFormatting>
  <conditionalFormatting sqref="C8:D87">
    <cfRule type="expression" dxfId="1483" priority="55">
      <formula>$D8="No"</formula>
    </cfRule>
  </conditionalFormatting>
  <conditionalFormatting sqref="J8 J18">
    <cfRule type="cellIs" dxfId="1482" priority="90" operator="equal">
      <formula>"Uncertain"</formula>
    </cfRule>
    <cfRule type="cellIs" dxfId="1481" priority="89" operator="equal">
      <formula>"Minor Negative"</formula>
    </cfRule>
    <cfRule type="cellIs" dxfId="1480" priority="88" operator="equal">
      <formula>"Significant Negative"</formula>
    </cfRule>
    <cfRule type="cellIs" dxfId="1479" priority="93" operator="equal">
      <formula>"Significant Positive"</formula>
    </cfRule>
    <cfRule type="cellIs" dxfId="1478" priority="91" operator="equal">
      <formula>"Neutral"</formula>
    </cfRule>
    <cfRule type="cellIs" dxfId="1477" priority="92" operator="equal">
      <formula>"Minor Positive"</formula>
    </cfRule>
  </conditionalFormatting>
  <conditionalFormatting sqref="J20">
    <cfRule type="cellIs" dxfId="1476" priority="47" operator="equal">
      <formula>"Minor Positive"</formula>
    </cfRule>
    <cfRule type="cellIs" dxfId="1475" priority="46" operator="equal">
      <formula>"Neutral"</formula>
    </cfRule>
    <cfRule type="cellIs" dxfId="1474" priority="45" operator="equal">
      <formula>"Uncertain"</formula>
    </cfRule>
    <cfRule type="cellIs" dxfId="1473" priority="44" operator="equal">
      <formula>"Minor Negative"</formula>
    </cfRule>
    <cfRule type="cellIs" dxfId="1472" priority="43" operator="equal">
      <formula>"Significant Negative"</formula>
    </cfRule>
    <cfRule type="cellIs" dxfId="1471" priority="48" operator="equal">
      <formula>"Significant Positive"</formula>
    </cfRule>
  </conditionalFormatting>
  <conditionalFormatting sqref="J28 J57">
    <cfRule type="cellIs" dxfId="1470" priority="54" operator="equal">
      <formula>"Significant Positive"</formula>
    </cfRule>
    <cfRule type="cellIs" dxfId="1469" priority="53" operator="equal">
      <formula>"Minor Positive"</formula>
    </cfRule>
    <cfRule type="cellIs" dxfId="1468" priority="52" operator="equal">
      <formula>"Neutral"</formula>
    </cfRule>
    <cfRule type="cellIs" dxfId="1467" priority="51" operator="equal">
      <formula>"Uncertain"</formula>
    </cfRule>
    <cfRule type="cellIs" dxfId="1466" priority="50" operator="equal">
      <formula>"Minor Negative"</formula>
    </cfRule>
    <cfRule type="cellIs" dxfId="1465" priority="49" operator="equal">
      <formula>"Significant Negative"</formula>
    </cfRule>
  </conditionalFormatting>
  <conditionalFormatting sqref="J36">
    <cfRule type="cellIs" dxfId="1464" priority="15" operator="equal">
      <formula>"Uncertain"</formula>
    </cfRule>
    <cfRule type="cellIs" dxfId="1463" priority="13" operator="equal">
      <formula>"Significant Negative"</formula>
    </cfRule>
    <cfRule type="cellIs" dxfId="1462" priority="14" operator="equal">
      <formula>"Minor Negative"</formula>
    </cfRule>
    <cfRule type="cellIs" dxfId="1461" priority="16" operator="equal">
      <formula>"Neutral"</formula>
    </cfRule>
    <cfRule type="cellIs" dxfId="1460" priority="17" operator="equal">
      <formula>"Minor Positive"</formula>
    </cfRule>
    <cfRule type="cellIs" dxfId="1459" priority="18" operator="equal">
      <formula>"Significant Positive"</formula>
    </cfRule>
  </conditionalFormatting>
  <conditionalFormatting sqref="J42">
    <cfRule type="cellIs" dxfId="1458" priority="11" operator="equal">
      <formula>"Minor Positive"</formula>
    </cfRule>
    <cfRule type="cellIs" dxfId="1457" priority="12" operator="equal">
      <formula>"Significant Positive"</formula>
    </cfRule>
    <cfRule type="cellIs" dxfId="1456" priority="8" operator="equal">
      <formula>"Minor Negative"</formula>
    </cfRule>
    <cfRule type="cellIs" dxfId="1455" priority="7" operator="equal">
      <formula>"Significant Negative"</formula>
    </cfRule>
    <cfRule type="cellIs" dxfId="1454" priority="9" operator="equal">
      <formula>"Uncertain"</formula>
    </cfRule>
    <cfRule type="cellIs" dxfId="1453" priority="10" operator="equal">
      <formula>"Neutral"</formula>
    </cfRule>
  </conditionalFormatting>
  <conditionalFormatting sqref="J47">
    <cfRule type="cellIs" dxfId="1452" priority="1" operator="equal">
      <formula>"Significant Negative"</formula>
    </cfRule>
    <cfRule type="cellIs" dxfId="1451" priority="6" operator="equal">
      <formula>"Significant Positive"</formula>
    </cfRule>
    <cfRule type="cellIs" dxfId="1450" priority="5" operator="equal">
      <formula>"Minor Positive"</formula>
    </cfRule>
    <cfRule type="cellIs" dxfId="1449" priority="4" operator="equal">
      <formula>"Neutral"</formula>
    </cfRule>
    <cfRule type="cellIs" dxfId="1448" priority="3" operator="equal">
      <formula>"Uncertain"</formula>
    </cfRule>
    <cfRule type="cellIs" dxfId="1447" priority="2" operator="equal">
      <formula>"Minor Negative"</formula>
    </cfRule>
  </conditionalFormatting>
  <conditionalFormatting sqref="J49">
    <cfRule type="cellIs" dxfId="1446" priority="30" operator="equal">
      <formula>"Significant Positive"</formula>
    </cfRule>
    <cfRule type="cellIs" dxfId="1445" priority="29" operator="equal">
      <formula>"Minor Positive"</formula>
    </cfRule>
    <cfRule type="cellIs" dxfId="1444" priority="28" operator="equal">
      <formula>"Neutral"</formula>
    </cfRule>
    <cfRule type="cellIs" dxfId="1443" priority="27" operator="equal">
      <formula>"Uncertain"</formula>
    </cfRule>
    <cfRule type="cellIs" dxfId="1442" priority="26" operator="equal">
      <formula>"Minor Negative"</formula>
    </cfRule>
    <cfRule type="cellIs" dxfId="1441" priority="25" operator="equal">
      <formula>"Significant Negative"</formula>
    </cfRule>
  </conditionalFormatting>
  <conditionalFormatting sqref="J54">
    <cfRule type="cellIs" dxfId="1440" priority="39" operator="equal">
      <formula>"Uncertain"</formula>
    </cfRule>
    <cfRule type="cellIs" dxfId="1439" priority="40" operator="equal">
      <formula>"Neutral"</formula>
    </cfRule>
    <cfRule type="cellIs" dxfId="1438" priority="41" operator="equal">
      <formula>"Minor Positive"</formula>
    </cfRule>
    <cfRule type="cellIs" dxfId="1437" priority="42" operator="equal">
      <formula>"Significant Positive"</formula>
    </cfRule>
    <cfRule type="cellIs" dxfId="1436" priority="37" operator="equal">
      <formula>"Significant Negative"</formula>
    </cfRule>
    <cfRule type="cellIs" dxfId="1435" priority="38" operator="equal">
      <formula>"Minor Negative"</formula>
    </cfRule>
  </conditionalFormatting>
  <conditionalFormatting sqref="J65 J72 J77 J84">
    <cfRule type="cellIs" dxfId="1434" priority="35" operator="equal">
      <formula>"Minor Positive"</formula>
    </cfRule>
    <cfRule type="cellIs" dxfId="1433" priority="34" operator="equal">
      <formula>"Neutral"</formula>
    </cfRule>
    <cfRule type="cellIs" dxfId="1432" priority="33" operator="equal">
      <formula>"Uncertain"</formula>
    </cfRule>
    <cfRule type="cellIs" dxfId="1431" priority="32" operator="equal">
      <formula>"Minor Negative"</formula>
    </cfRule>
    <cfRule type="cellIs" dxfId="1430" priority="31" operator="equal">
      <formula>"Significant Negative"</formula>
    </cfRule>
    <cfRule type="cellIs" dxfId="1429" priority="36"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11123A3-C85E-424F-BBDB-601930178EEE}">
          <x14:formula1>
            <xm:f>'Drop downs'!$A$2:$A$3</xm:f>
          </x14:formula1>
          <xm:sqref>D8:D87</xm:sqref>
        </x14:dataValidation>
        <x14:dataValidation type="list" allowBlank="1" showInputMessage="1" showErrorMessage="1" xr:uid="{413ABC24-E63E-4035-8AF7-85D0F36DCB1A}">
          <x14:formula1>
            <xm:f>'Drop downs'!$J$2:$J$3</xm:f>
          </x14:formula1>
          <xm:sqref>L8 L18 L20 L28 L36 L42 L84 L54 L57 L65 L72 L77 L47 L49</xm:sqref>
        </x14:dataValidation>
        <x14:dataValidation type="list" allowBlank="1" showInputMessage="1" showErrorMessage="1" xr:uid="{6249F186-EEA1-45AE-B5B1-D20AF8FFBD3E}">
          <x14:formula1>
            <xm:f>'Drop downs'!$B$2:$B$4</xm:f>
          </x14:formula1>
          <xm:sqref>E8 E18 E20 E28 E84 E65 E72 E54 E57 E77 E36 E42 E49 E47</xm:sqref>
        </x14:dataValidation>
        <x14:dataValidation type="list" allowBlank="1" showInputMessage="1" showErrorMessage="1" xr:uid="{FE6BDD3F-031B-4C7F-B11D-6AAE3AA69974}">
          <x14:formula1>
            <xm:f>'Drop downs'!$C$2:$C$5</xm:f>
          </x14:formula1>
          <xm:sqref>F8 F49 F20 F28 F84 F65 F72 F54 F57 F77 F36 F42 F18 F47</xm:sqref>
        </x14:dataValidation>
        <x14:dataValidation type="list" allowBlank="1" showInputMessage="1" showErrorMessage="1" xr:uid="{1A1D7F56-6B83-4172-95DA-36E219F2F764}">
          <x14:formula1>
            <xm:f>'Drop downs'!$D$2:$D$7</xm:f>
          </x14:formula1>
          <xm:sqref>G8 G49 G20 G28 G84 G65 G72 G54 G57 G77 G36 G42 G18 G47</xm:sqref>
        </x14:dataValidation>
        <x14:dataValidation type="list" allowBlank="1" showInputMessage="1" showErrorMessage="1" xr:uid="{1E269E6A-27CC-4582-AE5A-1DA6993EA37C}">
          <x14:formula1>
            <xm:f>'Drop downs'!$E$2:$E$6</xm:f>
          </x14:formula1>
          <xm:sqref>H8 H49 H20 H28 H84 H65 H72 H54 H57 H77 H36 H42 H18 H47</xm:sqref>
        </x14:dataValidation>
        <x14:dataValidation type="list" allowBlank="1" showInputMessage="1" showErrorMessage="1" xr:uid="{D5E0EC9F-FD02-42AD-B65A-D64F2A5DFC7F}">
          <x14:formula1>
            <xm:f>'Drop downs'!$F$2:$F$6</xm:f>
          </x14:formula1>
          <xm:sqref>I8 I49 I20 I28 I84 I65 I72 I54 I57 I77 I36 I42 I18 I47</xm:sqref>
        </x14:dataValidation>
        <x14:dataValidation type="list" allowBlank="1" showInputMessage="1" showErrorMessage="1" xr:uid="{8662F36B-F0A8-44C9-B914-BC5FD6814C92}">
          <x14:formula1>
            <xm:f>'Drop downs'!$G$2:$G$7</xm:f>
          </x14:formula1>
          <xm:sqref>J8 J18 J20 J28 J84 J65 J72 J54 J57 J77 J36 J42 J49 J47</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29E09-787D-499B-B2BD-3B5CEEDD8A92}">
  <sheetPr codeName="Sheet118">
    <tabColor rgb="FF7030A0"/>
  </sheetPr>
  <dimension ref="A1:T98"/>
  <sheetViews>
    <sheetView zoomScale="70" zoomScaleNormal="70" workbookViewId="0">
      <selection activeCell="C67" sqref="C67"/>
    </sheetView>
  </sheetViews>
  <sheetFormatPr defaultColWidth="8.54296875" defaultRowHeight="14.5" x14ac:dyDescent="0.35"/>
  <cols>
    <col min="1" max="1" width="46.453125" bestFit="1" customWidth="1"/>
    <col min="2" max="2" width="5.453125" hidden="1" customWidth="1"/>
    <col min="3" max="3" width="95.453125" customWidth="1"/>
    <col min="4" max="4" width="24.453125" customWidth="1"/>
    <col min="5" max="5" width="27.453125" customWidth="1"/>
    <col min="6" max="6" width="9.54296875" customWidth="1"/>
    <col min="7" max="7" width="10.54296875" hidden="1" customWidth="1"/>
    <col min="8" max="8" width="14.453125" customWidth="1"/>
    <col min="9" max="9" width="16.54296875" customWidth="1"/>
    <col min="10" max="10" width="56.453125" customWidth="1"/>
    <col min="11" max="11" width="16.54296875" customWidth="1"/>
    <col min="12" max="12" width="41.453125" customWidth="1"/>
    <col min="13" max="14" width="9.453125" hidden="1" customWidth="1"/>
    <col min="15" max="16" width="8.54296875" hidden="1" customWidth="1"/>
    <col min="17" max="17" width="20.54296875" hidden="1" customWidth="1"/>
    <col min="18" max="18" width="12.54296875" hidden="1" customWidth="1"/>
    <col min="19" max="19" width="21" hidden="1" customWidth="1"/>
    <col min="20" max="20" width="12.54296875" hidden="1" customWidth="1"/>
    <col min="21" max="22" width="0" hidden="1" customWidth="1"/>
  </cols>
  <sheetData>
    <row r="1" spans="1:20" x14ac:dyDescent="0.35">
      <c r="A1" s="74" t="s">
        <v>28</v>
      </c>
      <c r="C1" s="263" t="s">
        <v>1120</v>
      </c>
      <c r="D1" s="263"/>
      <c r="E1" s="263"/>
      <c r="F1" s="264"/>
      <c r="H1" s="7"/>
      <c r="I1" s="7"/>
      <c r="J1" s="7"/>
    </row>
    <row r="2" spans="1:20" x14ac:dyDescent="0.35">
      <c r="A2" s="74" t="s">
        <v>29</v>
      </c>
      <c r="B2" s="9"/>
      <c r="C2" s="263" t="s">
        <v>316</v>
      </c>
      <c r="D2" s="263"/>
      <c r="E2" s="263"/>
      <c r="F2" s="264"/>
      <c r="H2" s="8"/>
      <c r="I2" s="8"/>
      <c r="J2" s="8"/>
    </row>
    <row r="3" spans="1:20" ht="32.15" customHeight="1" x14ac:dyDescent="0.35">
      <c r="A3" s="75" t="s">
        <v>30</v>
      </c>
      <c r="B3" s="4"/>
      <c r="C3" s="263" t="s">
        <v>1121</v>
      </c>
      <c r="D3" s="263"/>
      <c r="E3" s="263"/>
      <c r="F3" s="264"/>
      <c r="H3" s="8"/>
      <c r="I3" s="8"/>
      <c r="J3" s="8"/>
    </row>
    <row r="4" spans="1:20" ht="17.25" customHeight="1" x14ac:dyDescent="0.35">
      <c r="A4" s="75" t="s">
        <v>31</v>
      </c>
      <c r="B4" s="17"/>
      <c r="C4" s="440" t="s">
        <v>1030</v>
      </c>
      <c r="D4" s="229"/>
      <c r="E4" s="229"/>
      <c r="F4" s="230"/>
      <c r="H4" s="8"/>
      <c r="I4" s="8"/>
      <c r="J4" s="8"/>
    </row>
    <row r="5" spans="1:20" ht="44.15" customHeight="1" x14ac:dyDescent="0.35">
      <c r="A5" s="74" t="s">
        <v>1103</v>
      </c>
      <c r="B5" s="13"/>
      <c r="C5" s="441" t="s">
        <v>1122</v>
      </c>
      <c r="D5" s="441"/>
      <c r="E5" s="441"/>
      <c r="F5" s="441"/>
    </row>
    <row r="6" spans="1:20" x14ac:dyDescent="0.35">
      <c r="A6" s="443"/>
      <c r="B6" s="443"/>
      <c r="C6" s="443"/>
      <c r="D6" s="104"/>
      <c r="E6" s="59"/>
      <c r="F6" s="59"/>
      <c r="G6" s="59"/>
      <c r="H6" s="59"/>
      <c r="I6" s="6"/>
      <c r="J6" s="6"/>
      <c r="K6" s="6"/>
      <c r="L6" s="6"/>
      <c r="M6" s="59"/>
      <c r="N6" s="59"/>
      <c r="Q6" s="18"/>
      <c r="R6" s="18"/>
      <c r="S6" s="18"/>
      <c r="T6" s="18"/>
    </row>
    <row r="7" spans="1:20" ht="15.5" x14ac:dyDescent="0.35">
      <c r="A7" s="225" t="s">
        <v>33</v>
      </c>
      <c r="B7" s="225"/>
      <c r="C7" s="225"/>
      <c r="D7" s="76"/>
      <c r="E7" s="112"/>
      <c r="F7" s="105"/>
      <c r="G7" s="105"/>
      <c r="H7" s="105"/>
      <c r="I7" s="105"/>
      <c r="J7" s="105"/>
      <c r="K7" s="105"/>
      <c r="L7" s="105"/>
      <c r="M7" t="s">
        <v>46</v>
      </c>
      <c r="N7" t="s">
        <v>320</v>
      </c>
      <c r="Q7" s="2">
        <f>A89</f>
        <v>0</v>
      </c>
      <c r="R7" s="2">
        <f>A91</f>
        <v>0</v>
      </c>
      <c r="S7" s="2">
        <f>A93</f>
        <v>0</v>
      </c>
      <c r="T7" t="s">
        <v>46</v>
      </c>
    </row>
    <row r="8" spans="1:20" ht="31" x14ac:dyDescent="0.35">
      <c r="A8" s="78" t="s">
        <v>1105</v>
      </c>
      <c r="B8" s="78" t="s">
        <v>35</v>
      </c>
      <c r="C8" s="78" t="s">
        <v>68</v>
      </c>
      <c r="D8" s="78" t="s">
        <v>45</v>
      </c>
      <c r="E8" s="78" t="s">
        <v>1106</v>
      </c>
      <c r="F8" s="59"/>
      <c r="G8" s="59"/>
      <c r="H8" s="59"/>
      <c r="I8" s="6"/>
      <c r="J8" s="6"/>
      <c r="K8" s="6"/>
      <c r="L8" s="6"/>
      <c r="N8" s="173"/>
      <c r="Q8" s="12" t="str">
        <f>IF(OR(I8='Drop downs'!$G$7,I8='Drop downs'!$G$5), B8&amp;": "&amp;J8&amp;CHAR(10),"")</f>
        <v/>
      </c>
      <c r="R8" s="12" t="str">
        <f>IF(I8='Drop downs'!$G$2,B8&amp;": "&amp;J8&amp;""," ")</f>
        <v xml:space="preserve"> </v>
      </c>
      <c r="S8" s="12" t="str">
        <f>IF(LE3_ALT_1!E8='Drop downs'!$B$6,LE3_ALT_1!B8&amp;": "&amp;LE3_ALT_1!J8&amp;"","")</f>
        <v/>
      </c>
      <c r="T8" t="str">
        <f>IF(L8&gt;0,B8&amp;":"&amp;L8&amp;"
","")</f>
        <v/>
      </c>
    </row>
    <row r="9" spans="1:20" ht="132" customHeight="1" x14ac:dyDescent="0.35">
      <c r="A9" s="28" t="s">
        <v>1120</v>
      </c>
      <c r="B9" s="28"/>
      <c r="C9" s="14" t="s">
        <v>1123</v>
      </c>
      <c r="D9" s="28"/>
      <c r="E9" s="28"/>
      <c r="G9" s="150" t="s">
        <v>1124</v>
      </c>
      <c r="H9" s="59"/>
      <c r="I9" s="6"/>
      <c r="J9" s="6"/>
      <c r="K9" s="6"/>
      <c r="L9" s="6"/>
      <c r="N9" s="173"/>
      <c r="Q9" s="12"/>
      <c r="R9" s="12"/>
      <c r="S9" s="12"/>
      <c r="T9" s="2"/>
    </row>
    <row r="10" spans="1:20" x14ac:dyDescent="0.35">
      <c r="A10" s="110"/>
      <c r="B10" s="108"/>
      <c r="C10" s="59"/>
      <c r="D10" s="6"/>
      <c r="E10" s="59"/>
      <c r="F10" s="59"/>
      <c r="G10" s="59"/>
      <c r="H10" s="59"/>
      <c r="I10" s="6"/>
      <c r="J10" s="6"/>
      <c r="K10" s="6"/>
      <c r="L10" s="6"/>
      <c r="N10" s="173"/>
      <c r="Q10" s="12"/>
      <c r="R10" s="12"/>
      <c r="S10" s="12"/>
    </row>
    <row r="11" spans="1:20" x14ac:dyDescent="0.35">
      <c r="A11" s="110"/>
      <c r="B11" s="108"/>
      <c r="C11" s="59"/>
      <c r="D11" s="6"/>
      <c r="E11" s="59"/>
      <c r="F11" s="59"/>
      <c r="G11" s="59"/>
      <c r="H11" s="59"/>
      <c r="I11" s="6"/>
      <c r="J11" s="6"/>
      <c r="K11" s="6"/>
      <c r="L11" s="6"/>
      <c r="N11" s="173"/>
      <c r="Q11" s="12"/>
      <c r="R11" s="12"/>
      <c r="S11" s="12"/>
    </row>
    <row r="12" spans="1:20" x14ac:dyDescent="0.35">
      <c r="A12" s="110"/>
      <c r="B12" s="108"/>
      <c r="C12" s="59"/>
      <c r="D12" s="6"/>
      <c r="E12" s="59"/>
      <c r="F12" s="59"/>
      <c r="G12" s="59"/>
      <c r="H12" s="59"/>
      <c r="I12" s="6"/>
      <c r="J12" s="6"/>
      <c r="K12" s="6"/>
      <c r="L12" s="6"/>
      <c r="N12" s="173"/>
      <c r="Q12" s="12"/>
      <c r="R12" s="12"/>
      <c r="S12" s="12"/>
    </row>
    <row r="13" spans="1:20" x14ac:dyDescent="0.35">
      <c r="A13" s="110"/>
      <c r="B13" s="108"/>
      <c r="C13" s="59"/>
      <c r="D13" s="6"/>
      <c r="E13" s="59"/>
      <c r="F13" s="59"/>
      <c r="G13" s="59"/>
      <c r="H13" s="59"/>
      <c r="I13" s="6"/>
      <c r="J13" s="6"/>
      <c r="K13" s="6"/>
      <c r="L13" s="6"/>
      <c r="N13" s="173"/>
      <c r="Q13" s="12"/>
      <c r="R13" s="12"/>
      <c r="S13" s="12"/>
    </row>
    <row r="14" spans="1:20" x14ac:dyDescent="0.35">
      <c r="A14" s="110"/>
      <c r="B14" s="108"/>
      <c r="C14" s="59"/>
      <c r="D14" s="6"/>
      <c r="E14" s="59"/>
      <c r="F14" s="59"/>
      <c r="G14" s="59"/>
      <c r="H14" s="59"/>
      <c r="I14" s="6"/>
      <c r="J14" s="6"/>
      <c r="K14" s="6"/>
      <c r="L14" s="6"/>
      <c r="N14" s="173"/>
      <c r="Q14" s="12"/>
      <c r="R14" s="12"/>
      <c r="S14" s="12"/>
    </row>
    <row r="15" spans="1:20" x14ac:dyDescent="0.35">
      <c r="A15" s="110"/>
      <c r="B15" s="108"/>
      <c r="C15" s="59"/>
      <c r="D15" s="6"/>
      <c r="E15" s="59"/>
      <c r="F15" s="59"/>
      <c r="G15" s="59"/>
      <c r="H15" s="59"/>
      <c r="I15" s="6"/>
      <c r="J15" s="6"/>
      <c r="K15" s="6"/>
      <c r="L15" s="6"/>
      <c r="N15" s="173"/>
      <c r="Q15" s="12"/>
      <c r="R15" s="12"/>
      <c r="S15" s="12"/>
    </row>
    <row r="16" spans="1:20" x14ac:dyDescent="0.35">
      <c r="A16" s="110"/>
      <c r="B16" s="108"/>
      <c r="C16" s="59"/>
      <c r="D16" s="6"/>
      <c r="E16" s="59"/>
      <c r="F16" s="59"/>
      <c r="G16" s="59"/>
      <c r="H16" s="59"/>
      <c r="I16" s="6"/>
      <c r="J16" s="6"/>
      <c r="K16" s="6"/>
      <c r="L16" s="6"/>
      <c r="N16" s="173"/>
      <c r="Q16" s="12"/>
      <c r="R16" s="12"/>
      <c r="S16" s="12"/>
    </row>
    <row r="17" spans="1:20" x14ac:dyDescent="0.35">
      <c r="A17" s="110"/>
      <c r="B17" s="108"/>
      <c r="C17" s="59"/>
      <c r="D17" s="6"/>
      <c r="E17" s="59"/>
      <c r="F17" s="59"/>
      <c r="G17" s="59"/>
      <c r="H17" s="59"/>
      <c r="I17" s="6"/>
      <c r="J17" s="6"/>
      <c r="K17" s="6"/>
      <c r="L17" s="6"/>
      <c r="N17" s="173"/>
      <c r="Q17" s="12"/>
      <c r="R17" s="12"/>
      <c r="S17" s="12"/>
    </row>
    <row r="18" spans="1:20" ht="39" customHeight="1" x14ac:dyDescent="0.35">
      <c r="A18" s="111"/>
      <c r="B18" s="59"/>
      <c r="C18" s="59"/>
      <c r="D18" s="6"/>
      <c r="E18" s="6"/>
      <c r="F18" s="6"/>
      <c r="G18" s="6"/>
      <c r="H18" s="6"/>
      <c r="I18" s="6"/>
      <c r="J18" s="6"/>
      <c r="K18" s="6"/>
      <c r="L18" s="6"/>
      <c r="N18" s="173"/>
      <c r="Q18" s="12" t="str">
        <f>IF(OR(I18='Drop downs'!$G$7,I18='Drop downs'!$G$5), B18&amp;": "&amp;J18&amp;CHAR(10),"")</f>
        <v/>
      </c>
      <c r="R18" s="12" t="str">
        <f>IF(I18='Drop downs'!$G$2,B18&amp;": "&amp;J18&amp;""," ")</f>
        <v xml:space="preserve"> </v>
      </c>
      <c r="S18" s="12" t="str">
        <f>IF(LE3_ALT_1!E18='Drop downs'!$B$6,LE3_ALT_1!B18&amp;": "&amp;LE3_ALT_1!J18&amp;"","")</f>
        <v xml:space="preserve">: </v>
      </c>
      <c r="T18" t="str">
        <f>IF(L18&gt;0,B18&amp;":"&amp;L18&amp;"
","")</f>
        <v/>
      </c>
    </row>
    <row r="19" spans="1:20" ht="50.25" customHeight="1" x14ac:dyDescent="0.35">
      <c r="A19" s="111"/>
      <c r="B19" s="59"/>
      <c r="C19" s="59"/>
      <c r="D19" s="59"/>
      <c r="E19" s="6"/>
      <c r="F19" s="6"/>
      <c r="G19" s="6"/>
      <c r="H19" s="6"/>
      <c r="I19" s="6"/>
      <c r="J19" s="6"/>
      <c r="K19" s="6"/>
      <c r="L19" s="6"/>
      <c r="N19" s="173"/>
      <c r="Q19" s="12"/>
      <c r="R19" s="12"/>
      <c r="S19" s="12"/>
    </row>
    <row r="20" spans="1:20" x14ac:dyDescent="0.35">
      <c r="A20" s="110"/>
      <c r="B20" s="59"/>
      <c r="C20" s="59"/>
      <c r="D20" s="59"/>
      <c r="E20" s="6"/>
      <c r="F20" s="6"/>
      <c r="G20" s="6"/>
      <c r="H20" s="6"/>
      <c r="I20" s="6"/>
      <c r="J20" s="6"/>
      <c r="K20" s="6"/>
      <c r="L20" s="6"/>
      <c r="N20" s="173"/>
      <c r="Q20" s="12" t="str">
        <f>IF(OR(I20='Drop downs'!$G$7,I20='Drop downs'!$G$5), B20&amp;": "&amp;J20&amp;CHAR(10),"")</f>
        <v/>
      </c>
      <c r="R20" s="12" t="str">
        <f>IF(I20='Drop downs'!$G$2,B20&amp;": "&amp;J20&amp;""," ")</f>
        <v xml:space="preserve"> </v>
      </c>
      <c r="S20" s="12" t="str">
        <f>IF(LE3_ALT_1!E20='Drop downs'!$B$6,LE3_ALT_1!B20&amp;": "&amp;LE3_ALT_1!J20&amp;"","")</f>
        <v xml:space="preserve">: </v>
      </c>
      <c r="T20" t="str">
        <f>IF(L20&gt;0,B20&amp;":"&amp;L20&amp;"
","")</f>
        <v/>
      </c>
    </row>
    <row r="21" spans="1:20" x14ac:dyDescent="0.35">
      <c r="A21" s="110"/>
      <c r="B21" s="59"/>
      <c r="C21" s="59"/>
      <c r="D21" s="59"/>
      <c r="E21" s="6"/>
      <c r="F21" s="6"/>
      <c r="G21" s="6"/>
      <c r="H21" s="6"/>
      <c r="I21" s="6"/>
      <c r="J21" s="6"/>
      <c r="K21" s="6"/>
      <c r="L21" s="6"/>
      <c r="N21" s="173"/>
      <c r="Q21" s="12"/>
      <c r="R21" s="12"/>
      <c r="S21" s="12"/>
    </row>
    <row r="22" spans="1:20" ht="14.5" customHeight="1" x14ac:dyDescent="0.35">
      <c r="A22" s="110"/>
      <c r="B22" s="59"/>
      <c r="C22" s="59"/>
      <c r="D22" s="59"/>
      <c r="E22" s="6"/>
      <c r="F22" s="6"/>
      <c r="G22" s="6"/>
      <c r="H22" s="6"/>
      <c r="I22" s="6"/>
      <c r="J22" s="6"/>
      <c r="K22" s="6"/>
      <c r="L22" s="6"/>
      <c r="N22" s="173"/>
      <c r="Q22" s="12"/>
      <c r="R22" s="12"/>
      <c r="S22" s="12"/>
    </row>
    <row r="23" spans="1:20" x14ac:dyDescent="0.35">
      <c r="A23" s="110"/>
      <c r="B23" s="59"/>
      <c r="C23" s="59"/>
      <c r="D23" s="59"/>
      <c r="E23" s="6"/>
      <c r="F23" s="6"/>
      <c r="G23" s="6"/>
      <c r="H23" s="6"/>
      <c r="I23" s="6"/>
      <c r="J23" s="6"/>
      <c r="K23" s="6"/>
      <c r="L23" s="6"/>
      <c r="N23" s="173"/>
      <c r="Q23" s="12"/>
      <c r="R23" s="12"/>
      <c r="S23" s="12"/>
    </row>
    <row r="24" spans="1:20" ht="14.5" customHeight="1" x14ac:dyDescent="0.35">
      <c r="A24" s="110"/>
      <c r="B24" s="59"/>
      <c r="C24" s="59"/>
      <c r="D24" s="59"/>
      <c r="E24" s="6"/>
      <c r="F24" s="6"/>
      <c r="G24" s="6"/>
      <c r="H24" s="6"/>
      <c r="I24" s="6"/>
      <c r="J24" s="6"/>
      <c r="K24" s="6"/>
      <c r="L24" s="6"/>
      <c r="N24" s="173"/>
      <c r="Q24" s="12"/>
      <c r="R24" s="12"/>
      <c r="S24" s="12"/>
    </row>
    <row r="25" spans="1:20" x14ac:dyDescent="0.35">
      <c r="A25" s="110"/>
      <c r="B25" s="59"/>
      <c r="C25" s="59"/>
      <c r="D25" s="59"/>
      <c r="E25" s="6"/>
      <c r="F25" s="6"/>
      <c r="G25" s="6"/>
      <c r="H25" s="6"/>
      <c r="I25" s="6"/>
      <c r="J25" s="6"/>
      <c r="K25" s="6"/>
      <c r="L25" s="6"/>
      <c r="N25" s="173"/>
      <c r="Q25" s="12"/>
      <c r="R25" s="12"/>
      <c r="S25" s="12"/>
    </row>
    <row r="26" spans="1:20" ht="14.5" customHeight="1" x14ac:dyDescent="0.35">
      <c r="A26" s="110"/>
      <c r="B26" s="59"/>
      <c r="C26" s="59"/>
      <c r="D26" s="59"/>
      <c r="E26" s="6"/>
      <c r="F26" s="6"/>
      <c r="G26" s="6"/>
      <c r="H26" s="6"/>
      <c r="I26" s="6"/>
      <c r="J26" s="6"/>
      <c r="K26" s="6"/>
      <c r="L26" s="6"/>
      <c r="N26" s="173"/>
      <c r="Q26" s="12"/>
      <c r="R26" s="12"/>
      <c r="S26" s="12"/>
    </row>
    <row r="27" spans="1:20" x14ac:dyDescent="0.35">
      <c r="A27" s="110"/>
      <c r="B27" s="59"/>
      <c r="C27" s="59"/>
      <c r="D27" s="59"/>
      <c r="E27" s="6"/>
      <c r="F27" s="6"/>
      <c r="G27" s="6"/>
      <c r="H27" s="6"/>
      <c r="I27" s="6"/>
      <c r="J27" s="6"/>
      <c r="K27" s="6"/>
      <c r="L27" s="6"/>
      <c r="N27" s="173"/>
      <c r="Q27" s="12"/>
      <c r="R27" s="12"/>
      <c r="S27" s="12"/>
    </row>
    <row r="28" spans="1:20" x14ac:dyDescent="0.35">
      <c r="A28" s="110"/>
      <c r="B28" s="59"/>
      <c r="C28" s="106"/>
      <c r="D28" s="59"/>
      <c r="E28" s="6"/>
      <c r="F28" s="6"/>
      <c r="G28" s="6"/>
      <c r="H28" s="6"/>
      <c r="I28" s="6"/>
      <c r="J28" s="6"/>
      <c r="K28" s="6"/>
      <c r="L28" s="6"/>
      <c r="N28" s="173"/>
      <c r="Q28" s="12" t="str">
        <f>IF(OR(I28='Drop downs'!$G$7,I28='Drop downs'!$G$5), B28&amp;": "&amp;J28&amp;CHAR(10),"")</f>
        <v/>
      </c>
      <c r="R28" s="12" t="str">
        <f>IF(I28='Drop downs'!$G$2,B28&amp;": "&amp;J28&amp;""," ")</f>
        <v xml:space="preserve"> </v>
      </c>
      <c r="S28" s="12" t="str">
        <f>IF(LE3_ALT_1!E28='Drop downs'!$B$6,LE3_ALT_1!B28&amp;": "&amp;LE3_ALT_1!J28&amp;"","")</f>
        <v xml:space="preserve">: </v>
      </c>
      <c r="T28" t="str">
        <f>IF(L28&gt;0,B28&amp;":"&amp;L28&amp;"
","")</f>
        <v/>
      </c>
    </row>
    <row r="29" spans="1:20" x14ac:dyDescent="0.35">
      <c r="A29" s="110"/>
      <c r="B29" s="59"/>
      <c r="C29" s="106"/>
      <c r="D29" s="59"/>
      <c r="E29" s="6"/>
      <c r="F29" s="6"/>
      <c r="G29" s="6"/>
      <c r="H29" s="6"/>
      <c r="I29" s="6"/>
      <c r="J29" s="6"/>
      <c r="K29" s="6"/>
      <c r="L29" s="6"/>
      <c r="N29" s="173"/>
      <c r="Q29" s="12"/>
      <c r="R29" s="12"/>
      <c r="S29" s="12"/>
    </row>
    <row r="30" spans="1:20" x14ac:dyDescent="0.35">
      <c r="A30" s="110"/>
      <c r="B30" s="59"/>
      <c r="C30" s="106"/>
      <c r="D30" s="59"/>
      <c r="E30" s="6"/>
      <c r="F30" s="6"/>
      <c r="G30" s="6"/>
      <c r="H30" s="6"/>
      <c r="I30" s="6"/>
      <c r="J30" s="6"/>
      <c r="K30" s="6"/>
      <c r="L30" s="6"/>
      <c r="N30" s="173"/>
      <c r="Q30" s="12"/>
      <c r="R30" s="12"/>
      <c r="S30" s="12"/>
    </row>
    <row r="31" spans="1:20" ht="30" customHeight="1" x14ac:dyDescent="0.35">
      <c r="A31" s="110"/>
      <c r="B31" s="59"/>
      <c r="C31" s="106"/>
      <c r="D31" s="59"/>
      <c r="E31" s="6"/>
      <c r="F31" s="6"/>
      <c r="G31" s="6"/>
      <c r="H31" s="6"/>
      <c r="I31" s="6"/>
      <c r="J31" s="6"/>
      <c r="K31" s="6"/>
      <c r="L31" s="6"/>
      <c r="N31" s="173"/>
      <c r="Q31" s="12"/>
      <c r="R31" s="12"/>
      <c r="S31" s="12"/>
    </row>
    <row r="32" spans="1:20" x14ac:dyDescent="0.35">
      <c r="A32" s="110"/>
      <c r="B32" s="59"/>
      <c r="C32" s="106"/>
      <c r="D32" s="59"/>
      <c r="E32" s="6"/>
      <c r="F32" s="6"/>
      <c r="G32" s="6"/>
      <c r="H32" s="6"/>
      <c r="I32" s="6"/>
      <c r="J32" s="6"/>
      <c r="K32" s="6"/>
      <c r="L32" s="6"/>
      <c r="N32" s="173"/>
      <c r="Q32" s="12"/>
      <c r="R32" s="12"/>
      <c r="S32" s="12"/>
    </row>
    <row r="33" spans="1:20" x14ac:dyDescent="0.35">
      <c r="A33" s="110"/>
      <c r="B33" s="59"/>
      <c r="C33" s="106"/>
      <c r="D33" s="59"/>
      <c r="E33" s="6"/>
      <c r="F33" s="6"/>
      <c r="G33" s="6"/>
      <c r="H33" s="6"/>
      <c r="I33" s="6"/>
      <c r="J33" s="6"/>
      <c r="K33" s="6"/>
      <c r="L33" s="6"/>
      <c r="N33" s="173"/>
      <c r="Q33" s="12"/>
      <c r="R33" s="12"/>
      <c r="S33" s="12"/>
    </row>
    <row r="34" spans="1:20" x14ac:dyDescent="0.35">
      <c r="A34" s="110"/>
      <c r="B34" s="59"/>
      <c r="C34" s="106"/>
      <c r="D34" s="59"/>
      <c r="E34" s="6"/>
      <c r="F34" s="6"/>
      <c r="G34" s="6"/>
      <c r="H34" s="6"/>
      <c r="I34" s="6"/>
      <c r="J34" s="6"/>
      <c r="K34" s="6"/>
      <c r="L34" s="6"/>
      <c r="N34" s="173"/>
      <c r="Q34" s="12"/>
      <c r="R34" s="12"/>
      <c r="S34" s="12"/>
    </row>
    <row r="35" spans="1:20" x14ac:dyDescent="0.35">
      <c r="A35" s="110"/>
      <c r="B35" s="59"/>
      <c r="C35" s="106"/>
      <c r="D35" s="59"/>
      <c r="E35" s="6"/>
      <c r="F35" s="6"/>
      <c r="G35" s="6"/>
      <c r="H35" s="6"/>
      <c r="I35" s="6"/>
      <c r="J35" s="6"/>
      <c r="K35" s="6"/>
      <c r="L35" s="6"/>
      <c r="N35" s="173"/>
      <c r="Q35" s="12"/>
      <c r="R35" s="12"/>
      <c r="S35" s="12"/>
    </row>
    <row r="36" spans="1:20" x14ac:dyDescent="0.35">
      <c r="A36" s="110"/>
      <c r="B36" s="59"/>
      <c r="C36" s="59"/>
      <c r="D36" s="59"/>
      <c r="E36" s="6"/>
      <c r="F36" s="6"/>
      <c r="G36" s="6"/>
      <c r="H36" s="6"/>
      <c r="I36" s="6"/>
      <c r="J36" s="6"/>
      <c r="K36" s="6"/>
      <c r="L36" s="6"/>
      <c r="N36" s="173"/>
      <c r="Q36" s="12" t="str">
        <f>IF(OR(I36='Drop downs'!$G$7,I36='Drop downs'!$G$5), B36&amp;": "&amp;J36&amp;CHAR(10),"")</f>
        <v/>
      </c>
      <c r="R36" s="12" t="str">
        <f>IF(I36='Drop downs'!$G$2,B36&amp;": "&amp;J36&amp;""," ")</f>
        <v xml:space="preserve"> </v>
      </c>
      <c r="S36" s="12" t="str">
        <f>IF(LE3_ALT_1!E36='Drop downs'!$B$6,LE3_ALT_1!B36&amp;": "&amp;LE3_ALT_1!J36&amp;"","")</f>
        <v xml:space="preserve">: </v>
      </c>
      <c r="T36" t="str">
        <f>IF(L36&gt;0,B36&amp;":"&amp;L36&amp;"
","")</f>
        <v/>
      </c>
    </row>
    <row r="37" spans="1:20" x14ac:dyDescent="0.35">
      <c r="A37" s="110"/>
      <c r="B37" s="59"/>
      <c r="C37" s="59"/>
      <c r="D37" s="59"/>
      <c r="E37" s="6"/>
      <c r="F37" s="6"/>
      <c r="G37" s="6"/>
      <c r="H37" s="6"/>
      <c r="I37" s="6"/>
      <c r="J37" s="6"/>
      <c r="K37" s="6"/>
      <c r="L37" s="6"/>
      <c r="N37" s="173"/>
      <c r="Q37" s="12"/>
      <c r="R37" s="12"/>
      <c r="S37" s="12"/>
    </row>
    <row r="38" spans="1:20" x14ac:dyDescent="0.35">
      <c r="A38" s="110"/>
      <c r="B38" s="59"/>
      <c r="C38" s="59"/>
      <c r="D38" s="59"/>
      <c r="E38" s="6"/>
      <c r="F38" s="6"/>
      <c r="G38" s="6"/>
      <c r="H38" s="6"/>
      <c r="I38" s="6"/>
      <c r="J38" s="6"/>
      <c r="K38" s="6"/>
      <c r="L38" s="6"/>
      <c r="N38" s="173"/>
      <c r="Q38" s="12"/>
      <c r="R38" s="12"/>
      <c r="S38" s="12"/>
    </row>
    <row r="39" spans="1:20" x14ac:dyDescent="0.35">
      <c r="A39" s="110"/>
      <c r="B39" s="59"/>
      <c r="C39" s="59"/>
      <c r="D39" s="59"/>
      <c r="E39" s="6"/>
      <c r="F39" s="6"/>
      <c r="G39" s="6"/>
      <c r="H39" s="6"/>
      <c r="I39" s="6"/>
      <c r="J39" s="6"/>
      <c r="K39" s="6"/>
      <c r="L39" s="6"/>
      <c r="N39" s="173"/>
      <c r="Q39" s="12"/>
      <c r="R39" s="12"/>
      <c r="S39" s="12"/>
    </row>
    <row r="40" spans="1:20" x14ac:dyDescent="0.35">
      <c r="A40" s="110"/>
      <c r="B40" s="59"/>
      <c r="C40" s="59"/>
      <c r="D40" s="59"/>
      <c r="E40" s="6"/>
      <c r="F40" s="6"/>
      <c r="G40" s="6"/>
      <c r="H40" s="6"/>
      <c r="I40" s="6"/>
      <c r="J40" s="6"/>
      <c r="K40" s="6"/>
      <c r="L40" s="6"/>
      <c r="N40" s="173"/>
      <c r="Q40" s="12"/>
      <c r="R40" s="12"/>
      <c r="S40" s="12"/>
    </row>
    <row r="41" spans="1:20" x14ac:dyDescent="0.35">
      <c r="A41" s="110"/>
      <c r="B41" s="59"/>
      <c r="C41" s="59"/>
      <c r="D41" s="59"/>
      <c r="E41" s="6"/>
      <c r="F41" s="6"/>
      <c r="G41" s="6"/>
      <c r="H41" s="6"/>
      <c r="I41" s="6"/>
      <c r="J41" s="6"/>
      <c r="K41" s="6"/>
      <c r="L41" s="6"/>
      <c r="N41" s="173"/>
      <c r="Q41" s="12"/>
      <c r="R41" s="12"/>
      <c r="S41" s="12"/>
    </row>
    <row r="42" spans="1:20" x14ac:dyDescent="0.35">
      <c r="A42" s="110"/>
      <c r="B42" s="59"/>
      <c r="C42" s="59"/>
      <c r="D42" s="59"/>
      <c r="E42" s="6"/>
      <c r="F42" s="6"/>
      <c r="G42" s="6"/>
      <c r="H42" s="6"/>
      <c r="I42" s="6"/>
      <c r="J42" s="6"/>
      <c r="K42" s="6"/>
      <c r="L42" s="6"/>
      <c r="N42" s="173"/>
      <c r="Q42" s="12" t="str">
        <f>IF(OR(I42='Drop downs'!$G$7,I42='Drop downs'!$G$5), B42&amp;": "&amp;J42&amp;CHAR(10),"")</f>
        <v/>
      </c>
      <c r="R42" s="12" t="str">
        <f>IF(I42='Drop downs'!$G$2,B42&amp;": "&amp;J42&amp;""," ")</f>
        <v xml:space="preserve"> </v>
      </c>
      <c r="S42" s="12" t="str">
        <f>IF(LE3_ALT_1!E42='Drop downs'!$B$6,LE3_ALT_1!B42&amp;": "&amp;LE3_ALT_1!J42&amp;"","")</f>
        <v xml:space="preserve">: </v>
      </c>
      <c r="T42" t="str">
        <f>IF(L42&gt;0,B42&amp;":"&amp;L42&amp;"
","")</f>
        <v/>
      </c>
    </row>
    <row r="43" spans="1:20" ht="30" customHeight="1" x14ac:dyDescent="0.35">
      <c r="A43" s="110"/>
      <c r="B43" s="59"/>
      <c r="C43" s="59"/>
      <c r="D43" s="59"/>
      <c r="E43" s="6"/>
      <c r="F43" s="6"/>
      <c r="G43" s="6"/>
      <c r="H43" s="6"/>
      <c r="I43" s="6"/>
      <c r="J43" s="6"/>
      <c r="K43" s="6"/>
      <c r="L43" s="6"/>
      <c r="N43" s="173"/>
      <c r="Q43" s="12"/>
      <c r="R43" s="12"/>
      <c r="S43" s="12"/>
    </row>
    <row r="44" spans="1:20" x14ac:dyDescent="0.35">
      <c r="A44" s="110"/>
      <c r="B44" s="59"/>
      <c r="C44" s="59"/>
      <c r="D44" s="59"/>
      <c r="E44" s="6"/>
      <c r="F44" s="6"/>
      <c r="G44" s="6"/>
      <c r="H44" s="6"/>
      <c r="I44" s="6"/>
      <c r="J44" s="6"/>
      <c r="K44" s="6"/>
      <c r="L44" s="6"/>
      <c r="N44" s="173"/>
      <c r="Q44" s="12"/>
      <c r="R44" s="12"/>
      <c r="S44" s="12"/>
    </row>
    <row r="45" spans="1:20" x14ac:dyDescent="0.35">
      <c r="A45" s="110"/>
      <c r="B45" s="59"/>
      <c r="C45" s="59"/>
      <c r="D45" s="59"/>
      <c r="E45" s="6"/>
      <c r="F45" s="6"/>
      <c r="G45" s="6"/>
      <c r="H45" s="6"/>
      <c r="I45" s="6"/>
      <c r="J45" s="6"/>
      <c r="K45" s="6"/>
      <c r="L45" s="6"/>
      <c r="N45" s="173"/>
      <c r="Q45" s="12"/>
      <c r="R45" s="12"/>
      <c r="S45" s="12"/>
    </row>
    <row r="46" spans="1:20" x14ac:dyDescent="0.35">
      <c r="A46" s="110"/>
      <c r="B46" s="59"/>
      <c r="C46" s="59"/>
      <c r="D46" s="59"/>
      <c r="E46" s="6"/>
      <c r="F46" s="6"/>
      <c r="G46" s="6"/>
      <c r="H46" s="6"/>
      <c r="I46" s="6"/>
      <c r="J46" s="6"/>
      <c r="K46" s="6"/>
      <c r="L46" s="6"/>
      <c r="N46" s="173"/>
      <c r="Q46" s="12"/>
      <c r="R46" s="12"/>
      <c r="S46" s="12"/>
    </row>
    <row r="47" spans="1:20" x14ac:dyDescent="0.35">
      <c r="A47" s="110"/>
      <c r="B47" s="59"/>
      <c r="C47" s="59"/>
      <c r="D47" s="59"/>
      <c r="E47" s="6"/>
      <c r="F47" s="6"/>
      <c r="G47" s="6"/>
      <c r="H47" s="6"/>
      <c r="I47" s="6"/>
      <c r="J47" s="6"/>
      <c r="K47" s="6"/>
      <c r="L47" s="6"/>
      <c r="N47" s="173"/>
      <c r="Q47" s="12" t="str">
        <f>IF(OR(I47='Drop downs'!$G$7,I47='Drop downs'!$G$5), B47&amp;": "&amp;J47&amp;CHAR(10),"")</f>
        <v/>
      </c>
      <c r="R47" s="12" t="str">
        <f>IF(I47='Drop downs'!$G$2,B47&amp;": "&amp;J47&amp;""," ")</f>
        <v xml:space="preserve"> </v>
      </c>
      <c r="S47" s="12" t="str">
        <f>IF(LE3_ALT_1!E47='Drop downs'!$B$6,LE3_ALT_1!B47&amp;": "&amp;LE3_ALT_1!J47&amp;"","")</f>
        <v xml:space="preserve">: </v>
      </c>
      <c r="T47" t="str">
        <f>IF(L47&gt;0,B47&amp;":"&amp;L47&amp;"
","")</f>
        <v/>
      </c>
    </row>
    <row r="48" spans="1:20" ht="52.5" customHeight="1" x14ac:dyDescent="0.35">
      <c r="A48" s="110"/>
      <c r="B48" s="59"/>
      <c r="C48" s="59"/>
      <c r="D48" s="59"/>
      <c r="E48" s="6"/>
      <c r="F48" s="6"/>
      <c r="G48" s="6"/>
      <c r="H48" s="6"/>
      <c r="I48" s="6"/>
      <c r="J48" s="6"/>
      <c r="K48" s="6"/>
      <c r="L48" s="6"/>
      <c r="N48" s="173"/>
      <c r="Q48" s="12" t="str">
        <f>IF(OR(I48='Drop downs'!$G$7,I48='Drop downs'!$G$5), B48&amp;": "&amp;J48&amp;CHAR(10),"")</f>
        <v/>
      </c>
      <c r="R48" s="12" t="str">
        <f>IF(I48='Drop downs'!$G$2,B48&amp;": "&amp;J48&amp;""," ")</f>
        <v xml:space="preserve"> </v>
      </c>
      <c r="S48" s="12" t="str">
        <f>IF(LE3_ALT_1!E48='Drop downs'!$B$6,LE3_ALT_1!B48&amp;": "&amp;LE3_ALT_1!J48&amp;"","")</f>
        <v xml:space="preserve">: </v>
      </c>
    </row>
    <row r="49" spans="1:20" x14ac:dyDescent="0.35">
      <c r="A49" s="110"/>
      <c r="B49" s="59"/>
      <c r="C49" s="59"/>
      <c r="D49" s="59"/>
      <c r="E49" s="6"/>
      <c r="F49" s="6"/>
      <c r="G49" s="6"/>
      <c r="H49" s="6"/>
      <c r="I49" s="6"/>
      <c r="J49" s="6"/>
      <c r="K49" s="6"/>
      <c r="L49" s="6"/>
      <c r="N49" s="173"/>
      <c r="Q49" s="12" t="str">
        <f>IF(OR(I49='Drop downs'!$G$7,I49='Drop downs'!$G$5), B49&amp;": "&amp;J49&amp;CHAR(10),"")</f>
        <v/>
      </c>
      <c r="R49" s="12" t="str">
        <f>IF(I49='Drop downs'!$G$2,B49&amp;": "&amp;J49&amp;""," ")</f>
        <v xml:space="preserve"> </v>
      </c>
      <c r="S49" s="12" t="str">
        <f>IF(LE3_ALT_1!E49='Drop downs'!$B$6,LE3_ALT_1!B49&amp;": "&amp;LE3_ALT_1!J49&amp;"","")</f>
        <v xml:space="preserve">: </v>
      </c>
      <c r="T49" t="str">
        <f>IF(L49&gt;0,B49&amp;":"&amp;L49&amp;"
","")</f>
        <v/>
      </c>
    </row>
    <row r="50" spans="1:20" x14ac:dyDescent="0.35">
      <c r="A50" s="110"/>
      <c r="B50" s="59"/>
      <c r="C50" s="59"/>
      <c r="D50" s="59"/>
      <c r="E50" s="6"/>
      <c r="F50" s="6"/>
      <c r="G50" s="6"/>
      <c r="H50" s="6"/>
      <c r="I50" s="6"/>
      <c r="J50" s="6"/>
      <c r="K50" s="6"/>
      <c r="L50" s="6"/>
      <c r="N50" s="173"/>
      <c r="Q50" s="12"/>
      <c r="R50" s="12"/>
      <c r="S50" s="12"/>
    </row>
    <row r="51" spans="1:20" x14ac:dyDescent="0.35">
      <c r="A51" s="110"/>
      <c r="B51" s="59"/>
      <c r="C51" s="107"/>
      <c r="D51" s="59"/>
      <c r="E51" s="6"/>
      <c r="F51" s="6"/>
      <c r="G51" s="6"/>
      <c r="H51" s="6"/>
      <c r="I51" s="6"/>
      <c r="J51" s="6"/>
      <c r="K51" s="6"/>
      <c r="L51" s="6"/>
      <c r="N51" s="173"/>
      <c r="Q51" s="12"/>
      <c r="R51" s="12"/>
      <c r="S51" s="12"/>
    </row>
    <row r="52" spans="1:20" x14ac:dyDescent="0.35">
      <c r="A52" s="110"/>
      <c r="B52" s="59"/>
      <c r="C52" s="59"/>
      <c r="D52" s="59"/>
      <c r="E52" s="6"/>
      <c r="F52" s="6"/>
      <c r="G52" s="6"/>
      <c r="H52" s="6"/>
      <c r="I52" s="6"/>
      <c r="J52" s="6"/>
      <c r="K52" s="6"/>
      <c r="L52" s="6"/>
      <c r="N52" s="173"/>
      <c r="Q52" s="12"/>
      <c r="R52" s="12"/>
      <c r="S52" s="12"/>
    </row>
    <row r="53" spans="1:20" x14ac:dyDescent="0.35">
      <c r="A53" s="110"/>
      <c r="B53" s="59"/>
      <c r="C53" s="59"/>
      <c r="D53" s="59"/>
      <c r="E53" s="6"/>
      <c r="F53" s="6"/>
      <c r="G53" s="6"/>
      <c r="H53" s="6"/>
      <c r="I53" s="6"/>
      <c r="J53" s="6"/>
      <c r="K53" s="6"/>
      <c r="L53" s="6"/>
      <c r="N53" s="173"/>
      <c r="Q53" s="12"/>
      <c r="R53" s="12"/>
      <c r="S53" s="12"/>
    </row>
    <row r="54" spans="1:20" ht="29.25" customHeight="1" x14ac:dyDescent="0.35">
      <c r="A54" s="110"/>
      <c r="B54" s="59"/>
      <c r="C54" s="108"/>
      <c r="D54" s="59"/>
      <c r="E54" s="6"/>
      <c r="F54" s="6"/>
      <c r="G54" s="6"/>
      <c r="H54" s="6"/>
      <c r="I54" s="6"/>
      <c r="J54" s="6"/>
      <c r="K54" s="6"/>
      <c r="L54" s="6"/>
      <c r="N54" s="173"/>
      <c r="Q54" s="12" t="str">
        <f>IF(OR(I54='Drop downs'!$G$7,I54='Drop downs'!$G$5), B54&amp;": "&amp;J54&amp;CHAR(10),"")</f>
        <v/>
      </c>
      <c r="R54" s="12" t="str">
        <f>IF(I54='Drop downs'!$G$2,B54&amp;": "&amp;J54&amp;""," ")</f>
        <v xml:space="preserve"> </v>
      </c>
      <c r="S54" s="12" t="str">
        <f>IF(LE3_ALT_1!E54='Drop downs'!$B$6,LE3_ALT_1!B54&amp;": "&amp;LE3_ALT_1!J54&amp;"","")</f>
        <v xml:space="preserve">: </v>
      </c>
      <c r="T54" t="str">
        <f>IF(L54&gt;0,B54&amp;":"&amp;L54&amp;"
","")</f>
        <v/>
      </c>
    </row>
    <row r="55" spans="1:20" ht="14.5" customHeight="1" x14ac:dyDescent="0.35">
      <c r="A55" s="110"/>
      <c r="B55" s="59"/>
      <c r="C55" s="108"/>
      <c r="D55" s="59"/>
      <c r="E55" s="6"/>
      <c r="F55" s="6"/>
      <c r="G55" s="6"/>
      <c r="H55" s="6"/>
      <c r="I55" s="6"/>
      <c r="J55" s="6"/>
      <c r="K55" s="6"/>
      <c r="L55" s="6"/>
      <c r="N55" s="173"/>
      <c r="Q55" s="12"/>
      <c r="R55" s="12"/>
      <c r="S55" s="12"/>
    </row>
    <row r="56" spans="1:20" x14ac:dyDescent="0.35">
      <c r="A56" s="110"/>
      <c r="B56" s="59"/>
      <c r="C56" s="2"/>
      <c r="D56" s="59"/>
      <c r="E56" s="6"/>
      <c r="F56" s="6"/>
      <c r="G56" s="6"/>
      <c r="H56" s="6"/>
      <c r="I56" s="6"/>
      <c r="J56" s="6"/>
      <c r="K56" s="6"/>
      <c r="L56" s="6"/>
      <c r="N56" s="173"/>
      <c r="Q56" s="12"/>
      <c r="R56" s="12"/>
      <c r="S56" s="12"/>
    </row>
    <row r="57" spans="1:20" x14ac:dyDescent="0.35">
      <c r="A57" s="110"/>
      <c r="B57" s="59"/>
      <c r="C57" s="59"/>
      <c r="D57" s="59"/>
      <c r="E57" s="6"/>
      <c r="F57" s="6"/>
      <c r="G57" s="6"/>
      <c r="H57" s="6"/>
      <c r="I57" s="6"/>
      <c r="J57" s="6"/>
      <c r="K57" s="6"/>
      <c r="L57" s="6"/>
      <c r="N57" s="173"/>
      <c r="Q57" s="12" t="str">
        <f>IF(OR(I57='Drop downs'!$G$7,I57='Drop downs'!$G$5), B57&amp;": "&amp;J57&amp;CHAR(10),"")</f>
        <v/>
      </c>
      <c r="R57" s="12" t="str">
        <f>IF(I57='Drop downs'!$G$2,B57&amp;": "&amp;J57&amp;""," ")</f>
        <v xml:space="preserve"> </v>
      </c>
      <c r="S57" s="12" t="str">
        <f>IF(LE3_ALT_1!E57='Drop downs'!$B$6,LE3_ALT_1!B57&amp;": "&amp;LE3_ALT_1!J57&amp;"","")</f>
        <v xml:space="preserve">: </v>
      </c>
      <c r="T57" t="str">
        <f>IF(L57&gt;0,B57&amp;":"&amp;L57&amp;"
","")</f>
        <v/>
      </c>
    </row>
    <row r="58" spans="1:20" x14ac:dyDescent="0.35">
      <c r="A58" s="110"/>
      <c r="B58" s="59"/>
      <c r="C58" s="59"/>
      <c r="D58" s="59"/>
      <c r="E58" s="6"/>
      <c r="F58" s="6"/>
      <c r="G58" s="6"/>
      <c r="H58" s="6"/>
      <c r="I58" s="6"/>
      <c r="J58" s="6"/>
      <c r="K58" s="6"/>
      <c r="L58" s="6"/>
      <c r="N58" s="173"/>
      <c r="Q58" s="12"/>
      <c r="R58" s="12"/>
      <c r="S58" s="12"/>
    </row>
    <row r="59" spans="1:20" x14ac:dyDescent="0.35">
      <c r="A59" s="110"/>
      <c r="B59" s="59"/>
      <c r="C59" s="59"/>
      <c r="D59" s="59"/>
      <c r="E59" s="6"/>
      <c r="F59" s="6"/>
      <c r="G59" s="6"/>
      <c r="H59" s="6"/>
      <c r="I59" s="6"/>
      <c r="J59" s="6"/>
      <c r="K59" s="6"/>
      <c r="L59" s="6"/>
      <c r="N59" s="173"/>
      <c r="Q59" s="12"/>
      <c r="R59" s="12"/>
      <c r="S59" s="12"/>
    </row>
    <row r="60" spans="1:20" x14ac:dyDescent="0.35">
      <c r="A60" s="110"/>
      <c r="B60" s="59"/>
      <c r="C60" s="59"/>
      <c r="D60" s="59"/>
      <c r="E60" s="6"/>
      <c r="F60" s="6"/>
      <c r="G60" s="6"/>
      <c r="H60" s="6"/>
      <c r="I60" s="6"/>
      <c r="J60" s="6"/>
      <c r="K60" s="6"/>
      <c r="L60" s="6"/>
      <c r="N60" s="173"/>
      <c r="Q60" s="12"/>
      <c r="R60" s="12"/>
      <c r="S60" s="12"/>
    </row>
    <row r="61" spans="1:20" x14ac:dyDescent="0.35">
      <c r="A61" s="110"/>
      <c r="B61" s="59"/>
      <c r="C61" s="59"/>
      <c r="D61" s="59"/>
      <c r="E61" s="6"/>
      <c r="F61" s="6"/>
      <c r="G61" s="6"/>
      <c r="H61" s="6"/>
      <c r="I61" s="6"/>
      <c r="J61" s="6"/>
      <c r="K61" s="6"/>
      <c r="L61" s="6"/>
      <c r="N61" s="173"/>
      <c r="Q61" s="12"/>
      <c r="R61" s="12"/>
      <c r="S61" s="12"/>
    </row>
    <row r="62" spans="1:20" x14ac:dyDescent="0.35">
      <c r="A62" s="110"/>
      <c r="B62" s="59"/>
      <c r="C62" s="59"/>
      <c r="D62" s="59"/>
      <c r="E62" s="6"/>
      <c r="F62" s="6"/>
      <c r="G62" s="6"/>
      <c r="H62" s="6"/>
      <c r="I62" s="6"/>
      <c r="J62" s="6"/>
      <c r="K62" s="6"/>
      <c r="L62" s="6"/>
      <c r="N62" s="173"/>
      <c r="Q62" s="12"/>
      <c r="R62" s="12"/>
      <c r="S62" s="12"/>
    </row>
    <row r="63" spans="1:20" x14ac:dyDescent="0.35">
      <c r="A63" s="110"/>
      <c r="B63" s="59"/>
      <c r="C63" s="59"/>
      <c r="D63" s="59"/>
      <c r="E63" s="6"/>
      <c r="F63" s="6"/>
      <c r="G63" s="6"/>
      <c r="H63" s="6"/>
      <c r="I63" s="6"/>
      <c r="J63" s="6"/>
      <c r="K63" s="6"/>
      <c r="L63" s="6"/>
      <c r="N63" s="173"/>
      <c r="Q63" s="12"/>
      <c r="R63" s="12"/>
      <c r="S63" s="12"/>
    </row>
    <row r="64" spans="1:20" ht="15" thickBot="1" x14ac:dyDescent="0.4">
      <c r="A64" s="110"/>
      <c r="B64" s="59"/>
      <c r="C64" s="59"/>
      <c r="D64" s="59"/>
      <c r="E64" s="6"/>
      <c r="F64" s="6"/>
      <c r="G64" s="6"/>
      <c r="H64" s="6"/>
      <c r="I64" s="6"/>
      <c r="J64" s="6"/>
      <c r="K64" s="6"/>
      <c r="L64" s="6"/>
      <c r="N64" s="173"/>
      <c r="Q64" s="12"/>
      <c r="R64" s="12"/>
      <c r="S64" s="12"/>
    </row>
    <row r="65" spans="1:20" x14ac:dyDescent="0.35">
      <c r="A65" s="110"/>
      <c r="B65" s="59"/>
      <c r="C65" s="85" t="s">
        <v>452</v>
      </c>
      <c r="D65" s="59"/>
      <c r="E65" s="6"/>
      <c r="F65" s="6"/>
      <c r="G65" s="6"/>
      <c r="H65" s="6"/>
      <c r="I65" s="6"/>
      <c r="J65" s="6"/>
      <c r="K65" s="6"/>
      <c r="L65" s="6"/>
      <c r="N65" s="173"/>
      <c r="Q65" s="12" t="str">
        <f>IF(OR(I65='Drop downs'!$G$7,I65='Drop downs'!$G$5), B65&amp;": "&amp;J65&amp;CHAR(10),"")</f>
        <v/>
      </c>
      <c r="R65" s="12" t="str">
        <f>IF(I65='Drop downs'!$G$2,B65&amp;": "&amp;J65&amp;""," ")</f>
        <v xml:space="preserve"> </v>
      </c>
      <c r="S65" s="12" t="str">
        <f>IF(LE3_ALT_1!E65='Drop downs'!$B$6,LE3_ALT_1!B65&amp;": "&amp;LE3_ALT_1!J65&amp;"","")</f>
        <v xml:space="preserve">: </v>
      </c>
      <c r="T65" t="str">
        <f>IF(L65&gt;0,B65&amp;":"&amp;L65&amp;"
","")</f>
        <v/>
      </c>
    </row>
    <row r="66" spans="1:20" x14ac:dyDescent="0.35">
      <c r="A66" s="110"/>
      <c r="B66" s="59"/>
      <c r="C66" s="83" t="s">
        <v>389</v>
      </c>
      <c r="D66" s="59"/>
      <c r="E66" s="6"/>
      <c r="F66" s="6"/>
      <c r="G66" s="6"/>
      <c r="H66" s="6"/>
      <c r="I66" s="6"/>
      <c r="J66" s="6"/>
      <c r="K66" s="6"/>
      <c r="L66" s="6"/>
      <c r="N66" s="173"/>
      <c r="Q66" s="12"/>
      <c r="R66" s="12"/>
      <c r="S66" s="12"/>
    </row>
    <row r="67" spans="1:20" ht="29" x14ac:dyDescent="0.35">
      <c r="A67" s="110"/>
      <c r="B67" s="59"/>
      <c r="C67" s="83" t="s">
        <v>390</v>
      </c>
      <c r="D67" s="59"/>
      <c r="E67" s="6"/>
      <c r="F67" s="6"/>
      <c r="G67" s="6"/>
      <c r="H67" s="6"/>
      <c r="I67" s="6"/>
      <c r="J67" s="6"/>
      <c r="K67" s="6"/>
      <c r="L67" s="6"/>
      <c r="N67" s="173"/>
      <c r="Q67" s="12"/>
      <c r="R67" s="12"/>
      <c r="S67" s="12"/>
    </row>
    <row r="68" spans="1:20" x14ac:dyDescent="0.35">
      <c r="A68" s="110"/>
      <c r="B68" s="59"/>
      <c r="C68" s="83" t="s">
        <v>391</v>
      </c>
      <c r="D68" s="59"/>
      <c r="E68" s="6"/>
      <c r="F68" s="6"/>
      <c r="G68" s="6"/>
      <c r="H68" s="6"/>
      <c r="I68" s="6"/>
      <c r="J68" s="6"/>
      <c r="K68" s="6"/>
      <c r="L68" s="6"/>
      <c r="N68" s="173"/>
      <c r="Q68" s="12"/>
      <c r="R68" s="12"/>
      <c r="S68" s="12"/>
    </row>
    <row r="69" spans="1:20" x14ac:dyDescent="0.35">
      <c r="A69" s="110"/>
      <c r="B69" s="59"/>
      <c r="C69" s="83" t="s">
        <v>454</v>
      </c>
      <c r="D69" s="59"/>
      <c r="E69" s="6"/>
      <c r="F69" s="6"/>
      <c r="G69" s="6"/>
      <c r="H69" s="6"/>
      <c r="I69" s="6"/>
      <c r="J69" s="6"/>
      <c r="K69" s="6"/>
      <c r="L69" s="6"/>
      <c r="N69" s="173"/>
      <c r="Q69" s="12"/>
      <c r="R69" s="12"/>
      <c r="S69" s="12"/>
    </row>
    <row r="70" spans="1:20" x14ac:dyDescent="0.35">
      <c r="A70" s="110"/>
      <c r="B70" s="59"/>
      <c r="C70" s="106"/>
      <c r="D70" s="59"/>
      <c r="E70" s="6"/>
      <c r="F70" s="6"/>
      <c r="G70" s="6"/>
      <c r="H70" s="6"/>
      <c r="I70" s="6"/>
      <c r="J70" s="6"/>
      <c r="K70" s="6"/>
      <c r="L70" s="6"/>
      <c r="N70" s="173"/>
      <c r="Q70" s="12"/>
      <c r="R70" s="12"/>
      <c r="S70" s="12"/>
    </row>
    <row r="71" spans="1:20" x14ac:dyDescent="0.35">
      <c r="A71" s="110"/>
      <c r="B71" s="59"/>
      <c r="C71" s="106"/>
      <c r="D71" s="59"/>
      <c r="E71" s="6"/>
      <c r="F71" s="6"/>
      <c r="G71" s="6"/>
      <c r="H71" s="6"/>
      <c r="I71" s="6"/>
      <c r="J71" s="6"/>
      <c r="K71" s="6"/>
      <c r="L71" s="6"/>
      <c r="N71" s="173"/>
      <c r="Q71" s="12"/>
      <c r="R71" s="12"/>
      <c r="S71" s="12"/>
    </row>
    <row r="72" spans="1:20" x14ac:dyDescent="0.35">
      <c r="A72" s="110"/>
      <c r="B72" s="59"/>
      <c r="C72" s="106"/>
      <c r="D72" s="59"/>
      <c r="E72" s="6"/>
      <c r="F72" s="6"/>
      <c r="G72" s="6"/>
      <c r="H72" s="6"/>
      <c r="I72" s="6"/>
      <c r="J72" s="6"/>
      <c r="K72" s="6"/>
      <c r="L72" s="6"/>
      <c r="N72" s="173"/>
      <c r="Q72" s="12" t="str">
        <f>IF(OR(I72='Drop downs'!$G$7,I72='Drop downs'!$G$5), B72&amp;": "&amp;J72&amp;CHAR(10),"")</f>
        <v/>
      </c>
      <c r="R72" s="12" t="str">
        <f>IF(I72='Drop downs'!$G$2,B72&amp;": "&amp;J72&amp;""," ")</f>
        <v xml:space="preserve"> </v>
      </c>
      <c r="S72" s="12" t="str">
        <f>IF(LE3_ALT_1!E72='Drop downs'!$B$6,LE3_ALT_1!B72&amp;": "&amp;LE3_ALT_1!J72&amp;"","")</f>
        <v xml:space="preserve">: </v>
      </c>
      <c r="T72" t="str">
        <f>IF(L72&gt;0,B72&amp;":"&amp;L72&amp;"
","")</f>
        <v/>
      </c>
    </row>
    <row r="73" spans="1:20" x14ac:dyDescent="0.35">
      <c r="A73" s="110"/>
      <c r="B73" s="59"/>
      <c r="C73" s="106"/>
      <c r="D73" s="59"/>
      <c r="E73" s="6"/>
      <c r="F73" s="6"/>
      <c r="G73" s="6"/>
      <c r="H73" s="6"/>
      <c r="I73" s="6"/>
      <c r="J73" s="6"/>
      <c r="K73" s="6"/>
      <c r="L73" s="6"/>
      <c r="N73" s="173"/>
      <c r="Q73" s="12"/>
      <c r="R73" s="12"/>
      <c r="S73" s="12"/>
    </row>
    <row r="74" spans="1:20" x14ac:dyDescent="0.35">
      <c r="A74" s="110"/>
      <c r="B74" s="59"/>
      <c r="C74" s="106"/>
      <c r="D74" s="59"/>
      <c r="E74" s="6"/>
      <c r="F74" s="6"/>
      <c r="G74" s="6"/>
      <c r="H74" s="6"/>
      <c r="I74" s="6"/>
      <c r="J74" s="6"/>
      <c r="K74" s="6"/>
      <c r="L74" s="6"/>
      <c r="N74" s="173"/>
      <c r="Q74" s="12"/>
      <c r="R74" s="12"/>
      <c r="S74" s="12"/>
    </row>
    <row r="75" spans="1:20" x14ac:dyDescent="0.35">
      <c r="A75" s="110"/>
      <c r="B75" s="59"/>
      <c r="C75" s="106"/>
      <c r="D75" s="59"/>
      <c r="E75" s="6"/>
      <c r="F75" s="6"/>
      <c r="G75" s="6"/>
      <c r="H75" s="6"/>
      <c r="I75" s="6"/>
      <c r="J75" s="6"/>
      <c r="K75" s="6"/>
      <c r="L75" s="6"/>
      <c r="N75" s="173"/>
      <c r="Q75" s="12"/>
      <c r="R75" s="12"/>
      <c r="S75" s="12"/>
    </row>
    <row r="76" spans="1:20" x14ac:dyDescent="0.35">
      <c r="A76" s="110"/>
      <c r="B76" s="59"/>
      <c r="C76" s="109"/>
      <c r="D76" s="59"/>
      <c r="E76" s="6"/>
      <c r="F76" s="6"/>
      <c r="G76" s="6"/>
      <c r="H76" s="6"/>
      <c r="I76" s="6"/>
      <c r="J76" s="6"/>
      <c r="K76" s="6"/>
      <c r="L76" s="6"/>
      <c r="N76" s="173"/>
      <c r="Q76" s="12"/>
      <c r="R76" s="12"/>
      <c r="S76" s="12"/>
    </row>
    <row r="77" spans="1:20" x14ac:dyDescent="0.35">
      <c r="A77" s="111"/>
      <c r="B77" s="59"/>
      <c r="C77" s="106"/>
      <c r="D77" s="59"/>
      <c r="E77" s="6"/>
      <c r="F77" s="6"/>
      <c r="G77" s="6"/>
      <c r="H77" s="6"/>
      <c r="I77" s="6"/>
      <c r="J77" s="6"/>
      <c r="K77" s="6"/>
      <c r="L77" s="6"/>
      <c r="N77" s="173"/>
      <c r="Q77" s="12" t="str">
        <f>IF(OR(I77='Drop downs'!$G$7,I77='Drop downs'!$G$5), B77&amp;": "&amp;J77&amp;CHAR(10),"")</f>
        <v/>
      </c>
      <c r="R77" s="12" t="str">
        <f>IF(I77='Drop downs'!$G$2,B77&amp;": "&amp;J77&amp;""," ")</f>
        <v xml:space="preserve"> </v>
      </c>
      <c r="S77" s="12" t="str">
        <f>IF(LE3_ALT_1!E77='Drop downs'!$B$6,LE3_ALT_1!B77&amp;": "&amp;LE3_ALT_1!J77&amp;"","")</f>
        <v xml:space="preserve">: </v>
      </c>
      <c r="T77" t="str">
        <f>IF(L77&gt;0,B77&amp;":"&amp;L77&amp;"
","")</f>
        <v/>
      </c>
    </row>
    <row r="78" spans="1:20" x14ac:dyDescent="0.35">
      <c r="A78" s="111"/>
      <c r="B78" s="59"/>
      <c r="C78" s="106"/>
      <c r="D78" s="59"/>
      <c r="E78" s="6"/>
      <c r="F78" s="6"/>
      <c r="G78" s="6"/>
      <c r="H78" s="6"/>
      <c r="I78" s="6"/>
      <c r="J78" s="6"/>
      <c r="K78" s="6"/>
      <c r="L78" s="6"/>
      <c r="N78" s="173"/>
      <c r="Q78" s="12"/>
      <c r="R78" s="12"/>
      <c r="S78" s="12"/>
    </row>
    <row r="79" spans="1:20" x14ac:dyDescent="0.35">
      <c r="A79" s="111"/>
      <c r="B79" s="59"/>
      <c r="C79" s="106"/>
      <c r="D79" s="59"/>
      <c r="E79" s="6"/>
      <c r="F79" s="6"/>
      <c r="G79" s="6"/>
      <c r="H79" s="6"/>
      <c r="I79" s="6"/>
      <c r="J79" s="6"/>
      <c r="K79" s="6"/>
      <c r="L79" s="6"/>
      <c r="N79" s="173"/>
      <c r="Q79" s="12"/>
      <c r="R79" s="12"/>
      <c r="S79" s="12"/>
    </row>
    <row r="80" spans="1:20" x14ac:dyDescent="0.35">
      <c r="A80" s="111"/>
      <c r="B80" s="59"/>
      <c r="C80" s="109"/>
      <c r="D80" s="59"/>
      <c r="E80" s="6"/>
      <c r="F80" s="6"/>
      <c r="G80" s="6"/>
      <c r="H80" s="6"/>
      <c r="I80" s="6"/>
      <c r="J80" s="6"/>
      <c r="K80" s="6"/>
      <c r="L80" s="6"/>
      <c r="N80" s="173"/>
      <c r="Q80" s="12"/>
      <c r="R80" s="12"/>
      <c r="S80" s="12"/>
    </row>
    <row r="81" spans="1:20" x14ac:dyDescent="0.35">
      <c r="A81" s="111"/>
      <c r="B81" s="59"/>
      <c r="C81" s="109"/>
      <c r="D81" s="59"/>
      <c r="E81" s="6"/>
      <c r="F81" s="6"/>
      <c r="G81" s="6"/>
      <c r="H81" s="6"/>
      <c r="I81" s="6"/>
      <c r="J81" s="6"/>
      <c r="K81" s="6"/>
      <c r="L81" s="6"/>
      <c r="N81" s="173"/>
      <c r="Q81" s="12"/>
      <c r="R81" s="12"/>
      <c r="S81" s="12"/>
    </row>
    <row r="82" spans="1:20" x14ac:dyDescent="0.35">
      <c r="A82" s="111"/>
      <c r="B82" s="59"/>
      <c r="C82" s="109"/>
      <c r="D82" s="59"/>
      <c r="E82" s="6"/>
      <c r="F82" s="6"/>
      <c r="G82" s="6"/>
      <c r="H82" s="6"/>
      <c r="I82" s="6"/>
      <c r="J82" s="6"/>
      <c r="K82" s="6"/>
      <c r="L82" s="6"/>
      <c r="N82" s="173"/>
      <c r="Q82" s="12"/>
      <c r="R82" s="12"/>
      <c r="S82" s="12"/>
    </row>
    <row r="83" spans="1:20" x14ac:dyDescent="0.35">
      <c r="A83" s="111"/>
      <c r="B83" s="59"/>
      <c r="C83" s="2"/>
      <c r="D83" s="59"/>
      <c r="E83" s="6"/>
      <c r="F83" s="6"/>
      <c r="G83" s="6"/>
      <c r="H83" s="6"/>
      <c r="I83" s="6"/>
      <c r="J83" s="6"/>
      <c r="K83" s="6"/>
      <c r="L83" s="6"/>
      <c r="N83" s="173"/>
      <c r="Q83" s="12"/>
      <c r="R83" s="12"/>
      <c r="S83" s="12"/>
    </row>
    <row r="84" spans="1:20" x14ac:dyDescent="0.35">
      <c r="A84" s="111"/>
      <c r="B84" s="59"/>
      <c r="C84" s="109"/>
      <c r="D84" s="59"/>
      <c r="E84" s="6"/>
      <c r="F84" s="6"/>
      <c r="G84" s="6"/>
      <c r="H84" s="6"/>
      <c r="I84" s="6"/>
      <c r="J84" s="6"/>
      <c r="K84" s="6"/>
      <c r="L84" s="6"/>
      <c r="N84" s="173"/>
      <c r="Q84" s="12" t="str">
        <f>IF(OR(I84='Drop downs'!$G$7,I84='Drop downs'!$G$5), B84&amp;": "&amp;J84&amp;CHAR(10),"")</f>
        <v/>
      </c>
      <c r="R84" s="12" t="str">
        <f>IF(I84='Drop downs'!$G$2,B84&amp;": "&amp;J84&amp;""," ")</f>
        <v xml:space="preserve"> </v>
      </c>
      <c r="S84" s="12" t="str">
        <f>IF(LE3_ALT_1!E84='Drop downs'!$B$6,LE3_ALT_1!B84&amp;": "&amp;LE3_ALT_1!J84&amp;"","")</f>
        <v xml:space="preserve">: </v>
      </c>
      <c r="T84" t="str">
        <f>IF(L84&gt;0,B84&amp;":"&amp;L84&amp;"
","")</f>
        <v/>
      </c>
    </row>
    <row r="85" spans="1:20" x14ac:dyDescent="0.35">
      <c r="A85" s="111"/>
      <c r="B85" s="59"/>
      <c r="C85" s="109"/>
      <c r="D85" s="59"/>
      <c r="E85" s="6"/>
      <c r="F85" s="6"/>
      <c r="G85" s="6"/>
      <c r="H85" s="6"/>
      <c r="I85" s="6"/>
      <c r="J85" s="6"/>
      <c r="K85" s="6"/>
      <c r="L85" s="6"/>
      <c r="N85" s="173"/>
      <c r="Q85" s="12"/>
      <c r="R85" s="12"/>
      <c r="S85" s="12"/>
    </row>
    <row r="86" spans="1:20" x14ac:dyDescent="0.35">
      <c r="A86" s="111"/>
      <c r="B86" s="59"/>
      <c r="C86" s="109"/>
      <c r="D86" s="59"/>
      <c r="E86" s="6"/>
      <c r="F86" s="6"/>
      <c r="G86" s="6"/>
      <c r="H86" s="6"/>
      <c r="I86" s="6"/>
      <c r="J86" s="6"/>
      <c r="K86" s="6"/>
      <c r="L86" s="6"/>
      <c r="N86" s="173"/>
      <c r="Q86" s="12"/>
      <c r="R86" s="12"/>
      <c r="S86" s="12"/>
    </row>
    <row r="87" spans="1:20" x14ac:dyDescent="0.35">
      <c r="A87" s="111"/>
      <c r="B87" s="59"/>
      <c r="C87" s="109"/>
      <c r="D87" s="6"/>
      <c r="E87" s="6"/>
      <c r="F87" s="6"/>
      <c r="G87" s="6"/>
      <c r="H87" s="6"/>
      <c r="I87" s="6"/>
      <c r="J87" s="6"/>
      <c r="K87" s="6"/>
      <c r="L87" s="6"/>
      <c r="N87" s="173"/>
      <c r="Q87" s="12" t="str">
        <f>IF(OR(I87='Drop downs'!$G$7,I87='Drop downs'!$G$5), B87&amp;": "&amp;J87&amp;CHAR(10),"")</f>
        <v/>
      </c>
      <c r="R87" s="12" t="str">
        <f>IF(I87='Drop downs'!$G$2,B87&amp;": "&amp;J87&amp;""," ")</f>
        <v xml:space="preserve"> </v>
      </c>
      <c r="S87" s="12" t="str">
        <f>IF(LE3_ALT_1!E87='Drop downs'!$B$6,LE3_ALT_1!B87&amp;": "&amp;LE3_ALT_1!J87&amp;"","")</f>
        <v xml:space="preserve">: </v>
      </c>
    </row>
    <row r="88" spans="1:20" ht="15" thickBot="1" x14ac:dyDescent="0.4"/>
    <row r="89" spans="1:20" x14ac:dyDescent="0.35">
      <c r="A89" s="447"/>
      <c r="B89" s="448"/>
      <c r="C89" s="448"/>
      <c r="D89" s="448"/>
      <c r="E89" s="448"/>
      <c r="F89" s="448"/>
      <c r="G89" s="448"/>
      <c r="H89" s="448"/>
      <c r="I89" s="448"/>
      <c r="J89" s="448"/>
      <c r="K89" s="448"/>
      <c r="L89" s="448"/>
      <c r="M89" s="448"/>
      <c r="N89" s="449"/>
    </row>
    <row r="90" spans="1:20" s="2" customFormat="1" ht="129" customHeight="1" x14ac:dyDescent="0.35">
      <c r="A90" s="338"/>
      <c r="B90" s="339"/>
      <c r="C90" s="339"/>
      <c r="D90" s="339"/>
      <c r="E90" s="339"/>
      <c r="F90" s="339"/>
      <c r="G90" s="339"/>
      <c r="H90" s="339"/>
      <c r="I90" s="339"/>
      <c r="J90" s="339"/>
      <c r="K90" s="339"/>
      <c r="L90" s="339"/>
      <c r="M90" s="339"/>
      <c r="N90" s="340"/>
    </row>
    <row r="91" spans="1:20" x14ac:dyDescent="0.35">
      <c r="A91" s="450"/>
      <c r="B91" s="451"/>
      <c r="C91" s="451"/>
      <c r="D91" s="451"/>
      <c r="E91" s="451"/>
      <c r="F91" s="451"/>
      <c r="G91" s="451"/>
      <c r="H91" s="451"/>
      <c r="I91" s="451"/>
      <c r="J91" s="451"/>
      <c r="K91" s="451"/>
      <c r="L91" s="451"/>
      <c r="M91" s="451"/>
      <c r="N91" s="452"/>
    </row>
    <row r="92" spans="1:20" ht="50.5" customHeight="1" x14ac:dyDescent="0.35">
      <c r="A92" s="338"/>
      <c r="B92" s="339"/>
      <c r="C92" s="339"/>
      <c r="D92" s="339"/>
      <c r="E92" s="339"/>
      <c r="F92" s="339"/>
      <c r="G92" s="339"/>
      <c r="H92" s="339"/>
      <c r="I92" s="339"/>
      <c r="J92" s="339"/>
      <c r="K92" s="339"/>
      <c r="L92" s="339"/>
      <c r="M92" s="339"/>
      <c r="N92" s="340"/>
    </row>
    <row r="93" spans="1:20" x14ac:dyDescent="0.35">
      <c r="A93" s="450"/>
      <c r="B93" s="451"/>
      <c r="C93" s="451"/>
      <c r="D93" s="451"/>
      <c r="E93" s="451"/>
      <c r="F93" s="451"/>
      <c r="G93" s="451"/>
      <c r="H93" s="451"/>
      <c r="I93" s="451"/>
      <c r="J93" s="451"/>
      <c r="K93" s="451"/>
      <c r="L93" s="451"/>
      <c r="M93" s="451"/>
      <c r="N93" s="452"/>
    </row>
    <row r="94" spans="1:20" ht="150" customHeight="1" x14ac:dyDescent="0.35">
      <c r="A94" s="292"/>
      <c r="B94" s="293"/>
      <c r="C94" s="293"/>
      <c r="D94" s="293"/>
      <c r="E94" s="293"/>
      <c r="F94" s="293"/>
      <c r="G94" s="293"/>
      <c r="H94" s="293"/>
      <c r="I94" s="293"/>
      <c r="J94" s="293"/>
      <c r="K94" s="293"/>
      <c r="L94" s="293"/>
      <c r="M94" s="293"/>
      <c r="N94" s="294"/>
    </row>
    <row r="95" spans="1:20" x14ac:dyDescent="0.35">
      <c r="A95" s="450" t="s">
        <v>63</v>
      </c>
      <c r="B95" s="451"/>
      <c r="C95" s="451"/>
      <c r="D95" s="451"/>
      <c r="E95" s="451"/>
      <c r="F95" s="451"/>
      <c r="G95" s="451"/>
      <c r="H95" s="451"/>
      <c r="I95" s="451"/>
      <c r="J95" s="451"/>
      <c r="K95" s="451"/>
      <c r="L95" s="451"/>
      <c r="M95" s="451"/>
      <c r="N95" s="452"/>
    </row>
    <row r="96" spans="1:20" ht="186.75" customHeight="1" thickBot="1" x14ac:dyDescent="0.4">
      <c r="A96" s="341"/>
      <c r="B96" s="342"/>
      <c r="C96" s="342"/>
      <c r="D96" s="342"/>
      <c r="E96" s="342"/>
      <c r="F96" s="342"/>
      <c r="G96" s="342"/>
      <c r="H96" s="342"/>
      <c r="I96" s="342"/>
      <c r="J96" s="342"/>
      <c r="K96" s="342"/>
      <c r="L96" s="342"/>
      <c r="M96" s="342"/>
      <c r="N96" s="343"/>
    </row>
    <row r="97" spans="1:14" x14ac:dyDescent="0.35">
      <c r="A97" s="450" t="s">
        <v>320</v>
      </c>
      <c r="B97" s="451"/>
      <c r="C97" s="451"/>
      <c r="D97" s="451"/>
      <c r="E97" s="451"/>
      <c r="F97" s="451"/>
      <c r="G97" s="451"/>
      <c r="H97" s="451"/>
      <c r="I97" s="451"/>
      <c r="J97" s="451"/>
      <c r="K97" s="451"/>
      <c r="L97" s="451"/>
      <c r="M97" s="451"/>
      <c r="N97" s="452"/>
    </row>
    <row r="98" spans="1:14" ht="186.75" customHeight="1" thickBot="1" x14ac:dyDescent="0.4">
      <c r="A98" s="341"/>
      <c r="B98" s="342"/>
      <c r="C98" s="342"/>
      <c r="D98" s="342"/>
      <c r="E98" s="342"/>
      <c r="F98" s="342"/>
      <c r="G98" s="342"/>
      <c r="H98" s="342"/>
      <c r="I98" s="342"/>
      <c r="J98" s="342"/>
      <c r="K98" s="342"/>
      <c r="L98" s="342"/>
      <c r="M98" s="342"/>
      <c r="N98" s="343"/>
    </row>
  </sheetData>
  <sheetProtection algorithmName="SHA-512" hashValue="UvoEy0tfpKX/TBy8t1vjycmmvs4X/BgXbv4ZznHDt9TMbmi5EKWhMhZ6r9aKj3rulKU3/vNoTrfvmhQslwz6Kg==" saltValue="Zf0NqZH2Hxl7li0/y+h8fw==" spinCount="100000" sheet="1" objects="1" scenarios="1"/>
  <mergeCells count="17">
    <mergeCell ref="A94:N94"/>
    <mergeCell ref="A95:N95"/>
    <mergeCell ref="A96:N96"/>
    <mergeCell ref="A97:N97"/>
    <mergeCell ref="A98:N98"/>
    <mergeCell ref="A89:N89"/>
    <mergeCell ref="A90:N90"/>
    <mergeCell ref="A91:N91"/>
    <mergeCell ref="A92:N92"/>
    <mergeCell ref="A93:N93"/>
    <mergeCell ref="A7:C7"/>
    <mergeCell ref="C1:F1"/>
    <mergeCell ref="C2:F2"/>
    <mergeCell ref="C3:F3"/>
    <mergeCell ref="C4:F4"/>
    <mergeCell ref="C5:F5"/>
    <mergeCell ref="A6:C6"/>
  </mergeCells>
  <conditionalFormatting sqref="C8:C20">
    <cfRule type="expression" dxfId="1428" priority="2">
      <formula>$D8="No"</formula>
    </cfRule>
  </conditionalFormatting>
  <conditionalFormatting sqref="C50:C53">
    <cfRule type="expression" dxfId="1427" priority="3">
      <formula>$D50="No"</formula>
    </cfRule>
  </conditionalFormatting>
  <conditionalFormatting sqref="C21:D87">
    <cfRule type="expression" dxfId="1426" priority="1">
      <formula>$D21="No"</formula>
    </cfRule>
  </conditionalFormatting>
  <conditionalFormatting sqref="D8 D19:D20">
    <cfRule type="expression" dxfId="1425" priority="4">
      <formula>$D8="No"</formula>
    </cfRule>
  </conditionalFormatting>
  <conditionalFormatting sqref="I8 I18 I28 I49 I57 I65 I72 I77 I84">
    <cfRule type="cellIs" dxfId="1424" priority="36" operator="equal">
      <formula>"Minor Negative"</formula>
    </cfRule>
    <cfRule type="cellIs" dxfId="1423" priority="37" operator="equal">
      <formula>"Uncertain"</formula>
    </cfRule>
    <cfRule type="cellIs" dxfId="1422" priority="38" operator="equal">
      <formula>"Neutral"</formula>
    </cfRule>
    <cfRule type="cellIs" dxfId="1421" priority="39" operator="equal">
      <formula>"Minor Positive"</formula>
    </cfRule>
    <cfRule type="cellIs" dxfId="1420" priority="40" operator="equal">
      <formula>"Significant Positive"</formula>
    </cfRule>
    <cfRule type="cellIs" dxfId="1419" priority="35" operator="equal">
      <formula>"Significant Negative"</formula>
    </cfRule>
  </conditionalFormatting>
  <conditionalFormatting sqref="I20">
    <cfRule type="cellIs" dxfId="1418" priority="27" operator="equal">
      <formula>"Minor Positive"</formula>
    </cfRule>
    <cfRule type="cellIs" dxfId="1417" priority="28" operator="equal">
      <formula>"Significant Positive"</formula>
    </cfRule>
    <cfRule type="cellIs" dxfId="1416" priority="23" operator="equal">
      <formula>"Significant Negative"</formula>
    </cfRule>
    <cfRule type="cellIs" dxfId="1415" priority="24" operator="equal">
      <formula>"Minor Negative"</formula>
    </cfRule>
    <cfRule type="cellIs" dxfId="1414" priority="25" operator="equal">
      <formula>"Uncertain"</formula>
    </cfRule>
    <cfRule type="cellIs" dxfId="1413" priority="26" operator="equal">
      <formula>"Neutral"</formula>
    </cfRule>
  </conditionalFormatting>
  <conditionalFormatting sqref="I36">
    <cfRule type="cellIs" dxfId="1412" priority="17" operator="equal">
      <formula>"Significant Negative"</formula>
    </cfRule>
    <cfRule type="cellIs" dxfId="1411" priority="18" operator="equal">
      <formula>"Minor Negative"</formula>
    </cfRule>
    <cfRule type="cellIs" dxfId="1410" priority="19" operator="equal">
      <formula>"Uncertain"</formula>
    </cfRule>
    <cfRule type="cellIs" dxfId="1409" priority="20" operator="equal">
      <formula>"Neutral"</formula>
    </cfRule>
    <cfRule type="cellIs" dxfId="1408" priority="22" operator="equal">
      <formula>"Significant Positive"</formula>
    </cfRule>
    <cfRule type="cellIs" dxfId="1407" priority="21" operator="equal">
      <formula>"Minor Positive"</formula>
    </cfRule>
  </conditionalFormatting>
  <conditionalFormatting sqref="I42">
    <cfRule type="cellIs" dxfId="1406" priority="11" operator="equal">
      <formula>"Significant Negative"</formula>
    </cfRule>
    <cfRule type="cellIs" dxfId="1405" priority="12" operator="equal">
      <formula>"Minor Negative"</formula>
    </cfRule>
    <cfRule type="cellIs" dxfId="1404" priority="13" operator="equal">
      <formula>"Uncertain"</formula>
    </cfRule>
    <cfRule type="cellIs" dxfId="1403" priority="14" operator="equal">
      <formula>"Neutral"</formula>
    </cfRule>
    <cfRule type="cellIs" dxfId="1402" priority="15" operator="equal">
      <formula>"Minor Positive"</formula>
    </cfRule>
    <cfRule type="cellIs" dxfId="1401" priority="16" operator="equal">
      <formula>"Significant Positive"</formula>
    </cfRule>
  </conditionalFormatting>
  <conditionalFormatting sqref="I47">
    <cfRule type="cellIs" dxfId="1400" priority="29" operator="equal">
      <formula>"Significant Negative"</formula>
    </cfRule>
    <cfRule type="cellIs" dxfId="1399" priority="30" operator="equal">
      <formula>"Minor Negative"</formula>
    </cfRule>
    <cfRule type="cellIs" dxfId="1398" priority="31" operator="equal">
      <formula>"Uncertain"</formula>
    </cfRule>
    <cfRule type="cellIs" dxfId="1397" priority="32" operator="equal">
      <formula>"Neutral"</formula>
    </cfRule>
    <cfRule type="cellIs" dxfId="1396" priority="33" operator="equal">
      <formula>"Minor Positive"</formula>
    </cfRule>
    <cfRule type="cellIs" dxfId="1395" priority="34" operator="equal">
      <formula>"Significant Positive"</formula>
    </cfRule>
  </conditionalFormatting>
  <conditionalFormatting sqref="I54">
    <cfRule type="cellIs" dxfId="1394" priority="5" operator="equal">
      <formula>"Significant Negative"</formula>
    </cfRule>
    <cfRule type="cellIs" dxfId="1393" priority="6" operator="equal">
      <formula>"Minor Negative"</formula>
    </cfRule>
    <cfRule type="cellIs" dxfId="1392" priority="7" operator="equal">
      <formula>"Uncertain"</formula>
    </cfRule>
    <cfRule type="cellIs" dxfId="1391" priority="8" operator="equal">
      <formula>"Neutral"</formula>
    </cfRule>
    <cfRule type="cellIs" dxfId="1390" priority="9" operator="equal">
      <formula>"Minor Positive"</formula>
    </cfRule>
    <cfRule type="cellIs" dxfId="1389" priority="10"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7">
        <x14:dataValidation type="list" allowBlank="1" showInputMessage="1" showErrorMessage="1" xr:uid="{12EEBD79-F698-4EB8-8172-CBA97D4B2179}">
          <x14:formula1>
            <xm:f>'Drop downs'!$A$2:$A$3</xm:f>
          </x14:formula1>
          <xm:sqref>D8 D19:D87</xm:sqref>
        </x14:dataValidation>
        <x14:dataValidation type="list" allowBlank="1" showInputMessage="1" showErrorMessage="1" xr:uid="{A30FCA80-46DA-4524-A770-06A5D6C89206}">
          <x14:formula1>
            <xm:f>'Drop downs'!$J$2:$J$3</xm:f>
          </x14:formula1>
          <xm:sqref>K8 K18 K20 K28 K36 K42 K84 K54 K57 K65 K72 K77 K47 K49</xm:sqref>
        </x14:dataValidation>
        <x14:dataValidation type="list" allowBlank="1" showInputMessage="1" showErrorMessage="1" xr:uid="{BB3391DE-752A-41FD-8610-5503D0574917}">
          <x14:formula1>
            <xm:f>'Drop downs'!$B$2:$B$4</xm:f>
          </x14:formula1>
          <xm:sqref>E8 E18 E20 E28 E36 E42 E84 E54 E57 E65 E72 E77 E47 E49</xm:sqref>
        </x14:dataValidation>
        <x14:dataValidation type="list" allowBlank="1" showInputMessage="1" showErrorMessage="1" xr:uid="{05A7887D-69B4-4688-819E-12267D454192}">
          <x14:formula1>
            <xm:f>'Drop downs'!$D$2:$D$7</xm:f>
          </x14:formula1>
          <xm:sqref>F8 F18 F20 F28 F36 F42 F84 F54 F57 F65 F72 F77 F47 F49</xm:sqref>
        </x14:dataValidation>
        <x14:dataValidation type="list" allowBlank="1" showInputMessage="1" showErrorMessage="1" xr:uid="{944C4F3B-025C-4342-910B-255307B92D69}">
          <x14:formula1>
            <xm:f>'Drop downs'!$E$2:$E$6</xm:f>
          </x14:formula1>
          <xm:sqref>G8 G18 G20 G28 G36 G42 G84 G54 G57 G65 G72 G77 G47 G49</xm:sqref>
        </x14:dataValidation>
        <x14:dataValidation type="list" allowBlank="1" showInputMessage="1" showErrorMessage="1" xr:uid="{0F9FE089-E6AC-4E02-9F09-FC357B44A9AD}">
          <x14:formula1>
            <xm:f>'Drop downs'!$F$2:$F$6</xm:f>
          </x14:formula1>
          <xm:sqref>H8 H18 H20 H28 H36 H42 H84 H54 H57 H65 H72 H77 H47 H49</xm:sqref>
        </x14:dataValidation>
        <x14:dataValidation type="list" allowBlank="1" showInputMessage="1" showErrorMessage="1" xr:uid="{22ED0F30-EDD1-4E2F-96CC-F5FC4D6E14FE}">
          <x14:formula1>
            <xm:f>'Drop downs'!$G$2:$G$7</xm:f>
          </x14:formula1>
          <xm:sqref>I8 I18 I20 I28 I36 I42 I84 I54 I57 I65 I72 I77 I47 I49</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95C34-CFAD-4C60-B228-F060CFF6CD3F}">
  <sheetPr codeName="Sheet117">
    <tabColor rgb="FF7030A0"/>
  </sheetPr>
  <dimension ref="A1:V98"/>
  <sheetViews>
    <sheetView topLeftCell="A47" zoomScale="60" zoomScaleNormal="60" workbookViewId="0">
      <selection activeCell="C67" sqref="C67"/>
    </sheetView>
  </sheetViews>
  <sheetFormatPr defaultColWidth="8.54296875" defaultRowHeight="14.5" x14ac:dyDescent="0.35"/>
  <cols>
    <col min="1" max="1" width="46.453125" bestFit="1" customWidth="1"/>
    <col min="2" max="2" width="7.179687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1125</v>
      </c>
      <c r="D1" s="263"/>
      <c r="E1" s="263"/>
      <c r="F1" s="264"/>
      <c r="G1" s="16"/>
      <c r="I1" s="7"/>
      <c r="J1" s="7"/>
      <c r="K1" s="7"/>
    </row>
    <row r="2" spans="1:22" x14ac:dyDescent="0.35">
      <c r="A2" s="74" t="s">
        <v>29</v>
      </c>
      <c r="B2" s="9"/>
      <c r="C2" s="263" t="s">
        <v>316</v>
      </c>
      <c r="D2" s="263"/>
      <c r="E2" s="263"/>
      <c r="F2" s="264"/>
      <c r="I2" s="8"/>
      <c r="J2" s="8"/>
      <c r="K2" s="8"/>
    </row>
    <row r="3" spans="1:22" x14ac:dyDescent="0.35">
      <c r="A3" s="75" t="s">
        <v>30</v>
      </c>
      <c r="B3" s="4"/>
      <c r="C3" s="263" t="s">
        <v>1126</v>
      </c>
      <c r="D3" s="263"/>
      <c r="E3" s="263"/>
      <c r="F3" s="264"/>
      <c r="I3" s="8"/>
      <c r="J3" s="8"/>
      <c r="K3" s="8"/>
    </row>
    <row r="4" spans="1:22" ht="17.25" customHeight="1" x14ac:dyDescent="0.35">
      <c r="A4" s="75" t="s">
        <v>31</v>
      </c>
      <c r="B4" s="17"/>
      <c r="C4" s="229" t="s">
        <v>1030</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250</v>
      </c>
      <c r="E8" s="325" t="s">
        <v>101</v>
      </c>
      <c r="F8" s="325" t="s">
        <v>101</v>
      </c>
      <c r="G8" s="325" t="s">
        <v>101</v>
      </c>
      <c r="H8" s="325" t="s">
        <v>101</v>
      </c>
      <c r="I8" s="325" t="s">
        <v>101</v>
      </c>
      <c r="J8" s="310" t="s">
        <v>162</v>
      </c>
      <c r="K8" s="319" t="s">
        <v>1127</v>
      </c>
      <c r="L8" s="310"/>
      <c r="M8" s="356" t="s">
        <v>1128</v>
      </c>
      <c r="N8" s="349"/>
      <c r="R8" s="12" t="str">
        <f>IF(OR(J8='Drop downs'!$G$7,J8='Drop downs'!$G$5), B8&amp;": "&amp;K8&amp;CHAR(10),"")</f>
        <v xml:space="preserve">IIA1: The alternative supports development to intensify, increase or modernise floorspace and premises within Strategic Industrial Locations (SILs) and Locally Significant Industrial Sites (LSIS) in order to increase the provision of floorspace for industrial activities. However, allowing for the co-location of housing may reduce the already limited floorspace for industrial use. The impact this may have on the economy is therefore dependant on where the housing is located, the magnitude of impact this may have on industrial floorspace, and the types of industry impacted. Therefore, a potential uncertain effect is recorded.
</v>
      </c>
      <c r="S8" s="12" t="str">
        <f>IF(J8='Drop downs'!$G$2,B8&amp;": "&amp;K8&amp;""," ")</f>
        <v xml:space="preserve"> </v>
      </c>
      <c r="T8" s="12" t="str">
        <f>IF(LE3_ALT_2!E8='Drop downs'!$B$6,LE3_ALT_2!B8&amp;": "&amp;LE3_ALT_2!K8&amp;"","")</f>
        <v/>
      </c>
      <c r="U8" t="str">
        <f>IF(M8&gt;0,B8&amp;":"&amp;M8&amp;"
","")</f>
        <v xml:space="preserve">IIA1:Mitigation: Ensure protection from housing development is given to the industries that the Borough relies on the most, in order to minimise the impact co-location of housing may have on the economy.
</v>
      </c>
      <c r="V8" t="str">
        <f>IF(N8&gt;0,B8&amp;":"&amp;N8&amp;"
","")</f>
        <v/>
      </c>
    </row>
    <row r="9" spans="1:22" x14ac:dyDescent="0.35">
      <c r="A9" s="317"/>
      <c r="B9" s="328"/>
      <c r="C9" s="24" t="s">
        <v>322</v>
      </c>
      <c r="D9" s="24" t="s">
        <v>254</v>
      </c>
      <c r="E9" s="326"/>
      <c r="F9" s="326"/>
      <c r="G9" s="326"/>
      <c r="H9" s="326"/>
      <c r="I9" s="326"/>
      <c r="J9" s="298"/>
      <c r="K9" s="236"/>
      <c r="L9" s="298"/>
      <c r="M9" s="357"/>
      <c r="N9" s="350"/>
      <c r="R9" s="12"/>
      <c r="S9" s="12"/>
      <c r="T9" s="12"/>
    </row>
    <row r="10" spans="1:22" x14ac:dyDescent="0.35">
      <c r="A10" s="317"/>
      <c r="B10" s="328"/>
      <c r="C10" s="24" t="s">
        <v>323</v>
      </c>
      <c r="D10" s="24" t="s">
        <v>250</v>
      </c>
      <c r="E10" s="326"/>
      <c r="F10" s="326"/>
      <c r="G10" s="326"/>
      <c r="H10" s="326"/>
      <c r="I10" s="326"/>
      <c r="J10" s="298"/>
      <c r="K10" s="236"/>
      <c r="L10" s="298"/>
      <c r="M10" s="357"/>
      <c r="N10" s="350"/>
      <c r="R10" s="12"/>
      <c r="S10" s="12"/>
      <c r="T10" s="12"/>
    </row>
    <row r="11" spans="1:22" x14ac:dyDescent="0.35">
      <c r="A11" s="317"/>
      <c r="B11" s="328"/>
      <c r="C11" s="24" t="s">
        <v>324</v>
      </c>
      <c r="D11" s="24" t="s">
        <v>250</v>
      </c>
      <c r="E11" s="326"/>
      <c r="F11" s="326"/>
      <c r="G11" s="326"/>
      <c r="H11" s="326"/>
      <c r="I11" s="326"/>
      <c r="J11" s="298"/>
      <c r="K11" s="236"/>
      <c r="L11" s="298"/>
      <c r="M11" s="357"/>
      <c r="N11" s="350"/>
      <c r="R11" s="12"/>
      <c r="S11" s="12"/>
      <c r="T11" s="12"/>
    </row>
    <row r="12" spans="1:22" ht="14.5" customHeight="1" x14ac:dyDescent="0.35">
      <c r="A12" s="317"/>
      <c r="B12" s="328"/>
      <c r="C12" s="24" t="s">
        <v>325</v>
      </c>
      <c r="D12" s="24" t="s">
        <v>254</v>
      </c>
      <c r="E12" s="326"/>
      <c r="F12" s="326"/>
      <c r="G12" s="326"/>
      <c r="H12" s="326"/>
      <c r="I12" s="326"/>
      <c r="J12" s="298"/>
      <c r="K12" s="236"/>
      <c r="L12" s="298"/>
      <c r="M12" s="357"/>
      <c r="N12" s="350"/>
      <c r="R12" s="12"/>
      <c r="S12" s="12"/>
      <c r="T12" s="12"/>
    </row>
    <row r="13" spans="1:22" x14ac:dyDescent="0.35">
      <c r="A13" s="317"/>
      <c r="B13" s="328"/>
      <c r="C13" s="24" t="s">
        <v>326</v>
      </c>
      <c r="D13" s="24" t="s">
        <v>254</v>
      </c>
      <c r="E13" s="326"/>
      <c r="F13" s="326"/>
      <c r="G13" s="326"/>
      <c r="H13" s="326"/>
      <c r="I13" s="326"/>
      <c r="J13" s="298"/>
      <c r="K13" s="236"/>
      <c r="L13" s="298"/>
      <c r="M13" s="357"/>
      <c r="N13" s="350"/>
      <c r="R13" s="12"/>
      <c r="S13" s="12"/>
      <c r="T13" s="12"/>
    </row>
    <row r="14" spans="1:22" ht="14.5" customHeight="1" x14ac:dyDescent="0.35">
      <c r="A14" s="317"/>
      <c r="B14" s="328"/>
      <c r="C14" s="24" t="s">
        <v>327</v>
      </c>
      <c r="D14" s="24" t="s">
        <v>254</v>
      </c>
      <c r="E14" s="326"/>
      <c r="F14" s="326"/>
      <c r="G14" s="326"/>
      <c r="H14" s="326"/>
      <c r="I14" s="326"/>
      <c r="J14" s="298"/>
      <c r="K14" s="236"/>
      <c r="L14" s="298"/>
      <c r="M14" s="357"/>
      <c r="N14" s="350"/>
      <c r="R14" s="12"/>
      <c r="S14" s="12"/>
      <c r="T14" s="12"/>
    </row>
    <row r="15" spans="1:22" x14ac:dyDescent="0.35">
      <c r="A15" s="317"/>
      <c r="B15" s="328"/>
      <c r="C15" s="24" t="s">
        <v>328</v>
      </c>
      <c r="D15" s="24" t="s">
        <v>254</v>
      </c>
      <c r="E15" s="326"/>
      <c r="F15" s="326"/>
      <c r="G15" s="326"/>
      <c r="H15" s="326"/>
      <c r="I15" s="326"/>
      <c r="J15" s="298"/>
      <c r="K15" s="236"/>
      <c r="L15" s="298"/>
      <c r="M15" s="357"/>
      <c r="N15" s="350"/>
      <c r="R15" s="12"/>
      <c r="S15" s="12"/>
      <c r="T15" s="12"/>
    </row>
    <row r="16" spans="1:22" ht="29" x14ac:dyDescent="0.35">
      <c r="A16" s="317"/>
      <c r="B16" s="328"/>
      <c r="C16" s="24" t="s">
        <v>329</v>
      </c>
      <c r="D16" s="24" t="s">
        <v>250</v>
      </c>
      <c r="E16" s="326"/>
      <c r="F16" s="326"/>
      <c r="G16" s="326"/>
      <c r="H16" s="326"/>
      <c r="I16" s="326"/>
      <c r="J16" s="298"/>
      <c r="K16" s="236"/>
      <c r="L16" s="298"/>
      <c r="M16" s="357"/>
      <c r="N16" s="350"/>
      <c r="R16" s="12"/>
      <c r="S16" s="12"/>
      <c r="T16" s="12"/>
    </row>
    <row r="17" spans="1:22" ht="72.650000000000006" customHeight="1" thickBot="1" x14ac:dyDescent="0.4">
      <c r="A17" s="318"/>
      <c r="B17" s="267"/>
      <c r="C17" s="19" t="s">
        <v>330</v>
      </c>
      <c r="D17" s="19" t="s">
        <v>250</v>
      </c>
      <c r="E17" s="258"/>
      <c r="F17" s="258"/>
      <c r="G17" s="258"/>
      <c r="H17" s="258"/>
      <c r="I17" s="258"/>
      <c r="J17" s="270"/>
      <c r="K17" s="320"/>
      <c r="L17" s="270"/>
      <c r="M17" s="358"/>
      <c r="N17" s="359"/>
      <c r="R17" s="12"/>
      <c r="S17" s="12"/>
      <c r="T17" s="12"/>
    </row>
    <row r="18" spans="1:22" ht="39" customHeight="1" x14ac:dyDescent="0.35">
      <c r="A18" s="323" t="s">
        <v>331</v>
      </c>
      <c r="B18" s="307" t="s">
        <v>117</v>
      </c>
      <c r="C18" s="86" t="s">
        <v>332</v>
      </c>
      <c r="D18" s="86" t="s">
        <v>250</v>
      </c>
      <c r="E18" s="310" t="s">
        <v>418</v>
      </c>
      <c r="F18" s="310" t="s">
        <v>419</v>
      </c>
      <c r="G18" s="310" t="s">
        <v>519</v>
      </c>
      <c r="H18" s="310" t="s">
        <v>628</v>
      </c>
      <c r="I18" s="310" t="s">
        <v>436</v>
      </c>
      <c r="J18" s="310" t="s">
        <v>157</v>
      </c>
      <c r="K18" s="319" t="s">
        <v>1116</v>
      </c>
      <c r="L18" s="310"/>
      <c r="M18" s="314"/>
      <c r="N18" s="330"/>
      <c r="R18" s="12" t="str">
        <f>IF(OR(J18='Drop downs'!$G$7,J18='Drop downs'!$G$5), B18&amp;": "&amp;K18&amp;CHAR(10),"")</f>
        <v/>
      </c>
      <c r="S18" s="12" t="str">
        <f>IF(J18='Drop downs'!$G$2,B18&amp;": "&amp;K18&amp;""," ")</f>
        <v xml:space="preserve"> </v>
      </c>
      <c r="T18" s="12" t="str">
        <f>IF(LE3_ALT_2!E18='Drop downs'!$B$6,LE3_ALT_2!B18&amp;": "&amp;LE3_ALT_2!K18&amp;"","")</f>
        <v/>
      </c>
      <c r="U18" t="str">
        <f t="shared" ref="U18:U72" si="0">IF(M18&gt;0,B18&amp;":"&amp;M18&amp;"
","")</f>
        <v/>
      </c>
      <c r="V18" t="str">
        <f>IF(N18&gt;0,B18&amp;":"&amp;N18&amp;"
","")</f>
        <v/>
      </c>
    </row>
    <row r="19" spans="1:22" ht="75.650000000000006"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254</v>
      </c>
      <c r="E20" s="310" t="s">
        <v>101</v>
      </c>
      <c r="F20" s="310" t="s">
        <v>101</v>
      </c>
      <c r="G20" s="310" t="s">
        <v>101</v>
      </c>
      <c r="H20" s="310" t="s">
        <v>101</v>
      </c>
      <c r="I20" s="310" t="s">
        <v>101</v>
      </c>
      <c r="J20" s="310" t="s">
        <v>159</v>
      </c>
      <c r="K20" s="319" t="s">
        <v>435</v>
      </c>
      <c r="L20" s="310"/>
      <c r="M20" s="314"/>
      <c r="N20" s="330"/>
      <c r="R20" s="12" t="str">
        <f>IF(OR(J20='Drop downs'!$G$7,J20='Drop downs'!$G$5), B20&amp;": "&amp;K20&amp;CHAR(10),"")</f>
        <v/>
      </c>
      <c r="S20" s="12" t="str">
        <f>IF(J20='Drop downs'!$G$2,B20&amp;": "&amp;K20&amp;""," ")</f>
        <v xml:space="preserve"> </v>
      </c>
      <c r="T20" s="12" t="str">
        <f>IF(LE3_ALT_2!E20='Drop downs'!$B$6,LE3_ALT_2!B20&amp;": "&amp;LE3_ALT_2!K20&amp;"","")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15" customHeight="1"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254</v>
      </c>
      <c r="E26" s="298"/>
      <c r="F26" s="298"/>
      <c r="G26" s="298"/>
      <c r="H26" s="298"/>
      <c r="I26" s="298"/>
      <c r="J26" s="298"/>
      <c r="K26" s="236"/>
      <c r="L26" s="298"/>
      <c r="M26" s="233"/>
      <c r="N26" s="331"/>
      <c r="R26" s="12"/>
      <c r="S26" s="12"/>
      <c r="T26" s="12"/>
    </row>
    <row r="27" spans="1:22" ht="29.5" thickBot="1" x14ac:dyDescent="0.4">
      <c r="A27" s="318"/>
      <c r="B27" s="309"/>
      <c r="C27" s="15" t="s">
        <v>342</v>
      </c>
      <c r="D27" s="24" t="s">
        <v>254</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254</v>
      </c>
      <c r="E28" s="310" t="s">
        <v>101</v>
      </c>
      <c r="F28" s="310" t="s">
        <v>101</v>
      </c>
      <c r="G28" s="310" t="s">
        <v>101</v>
      </c>
      <c r="H28" s="310" t="s">
        <v>101</v>
      </c>
      <c r="I28" s="310" t="s">
        <v>101</v>
      </c>
      <c r="J28" s="310" t="s">
        <v>159</v>
      </c>
      <c r="K28" s="319" t="s">
        <v>435</v>
      </c>
      <c r="L28" s="310"/>
      <c r="M28" s="314"/>
      <c r="N28" s="330"/>
      <c r="R28" s="12" t="str">
        <f>IF(OR(J28='Drop downs'!$G$7,J28='Drop downs'!$G$5), B28&amp;": "&amp;K28&amp;CHAR(10),"")</f>
        <v/>
      </c>
      <c r="S28" s="12" t="str">
        <f>IF(J28='Drop downs'!$G$2,B28&amp;": "&amp;K28&amp;""," ")</f>
        <v xml:space="preserve"> </v>
      </c>
      <c r="T28" s="12" t="str">
        <f>IF(LE3_ALT_2!E28='Drop downs'!$B$6,LE3_ALT_2!B28&amp;": "&amp;LE3_ALT_2!K28&amp;"","")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22"/>
      <c r="B35" s="309"/>
      <c r="C35" s="93" t="s">
        <v>351</v>
      </c>
      <c r="D35" s="3" t="s">
        <v>254</v>
      </c>
      <c r="E35" s="299"/>
      <c r="F35" s="299"/>
      <c r="G35" s="299"/>
      <c r="H35" s="299"/>
      <c r="I35" s="299"/>
      <c r="J35" s="299"/>
      <c r="K35" s="301"/>
      <c r="L35" s="299"/>
      <c r="M35" s="303"/>
      <c r="N35" s="333"/>
      <c r="R35" s="12"/>
      <c r="S35" s="12"/>
      <c r="T35" s="12"/>
    </row>
    <row r="36" spans="1:22" x14ac:dyDescent="0.35">
      <c r="A36" s="321" t="s">
        <v>352</v>
      </c>
      <c r="B36" s="307" t="s">
        <v>120</v>
      </c>
      <c r="C36" s="82" t="s">
        <v>353</v>
      </c>
      <c r="D36" s="82" t="s">
        <v>250</v>
      </c>
      <c r="E36" s="272" t="s">
        <v>418</v>
      </c>
      <c r="F36" s="272" t="s">
        <v>441</v>
      </c>
      <c r="G36" s="272" t="s">
        <v>424</v>
      </c>
      <c r="H36" s="272" t="s">
        <v>421</v>
      </c>
      <c r="I36" s="272" t="s">
        <v>422</v>
      </c>
      <c r="J36" s="272" t="s">
        <v>157</v>
      </c>
      <c r="K36" s="300" t="s">
        <v>1129</v>
      </c>
      <c r="L36" s="272"/>
      <c r="M36" s="302"/>
      <c r="N36" s="334"/>
      <c r="R36" s="12" t="str">
        <f>IF(OR(J36='Drop downs'!$G$7,J36='Drop downs'!$G$5), B36&amp;": "&amp;K36&amp;CHAR(10),"")</f>
        <v/>
      </c>
      <c r="S36" s="12" t="str">
        <f>IF(J36='Drop downs'!$G$2,B36&amp;": "&amp;K36&amp;""," ")</f>
        <v xml:space="preserve"> </v>
      </c>
      <c r="T36" s="12" t="str">
        <f>IF(LE3_ALT_2!E36='Drop downs'!$B$6,LE3_ALT_2!B36&amp;": "&amp;LE3_ALT_2!K36&amp;"","")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22"/>
      <c r="B41" s="309"/>
      <c r="C41" s="80" t="s">
        <v>358</v>
      </c>
      <c r="D41" s="3" t="s">
        <v>254</v>
      </c>
      <c r="E41" s="299"/>
      <c r="F41" s="299"/>
      <c r="G41" s="299"/>
      <c r="H41" s="299"/>
      <c r="I41" s="299"/>
      <c r="J41" s="299"/>
      <c r="K41" s="301"/>
      <c r="L41" s="299"/>
      <c r="M41" s="303"/>
      <c r="N41" s="333"/>
      <c r="R41" s="12"/>
      <c r="S41" s="12"/>
      <c r="T41" s="12"/>
    </row>
    <row r="42" spans="1:22" ht="29" x14ac:dyDescent="0.35">
      <c r="A42" s="321" t="s">
        <v>359</v>
      </c>
      <c r="B42" s="307" t="s">
        <v>121</v>
      </c>
      <c r="C42" s="82" t="s">
        <v>360</v>
      </c>
      <c r="D42" s="82" t="s">
        <v>254</v>
      </c>
      <c r="E42" s="272" t="s">
        <v>418</v>
      </c>
      <c r="F42" s="272" t="s">
        <v>441</v>
      </c>
      <c r="G42" s="272" t="s">
        <v>424</v>
      </c>
      <c r="H42" s="272" t="s">
        <v>628</v>
      </c>
      <c r="I42" s="272" t="s">
        <v>422</v>
      </c>
      <c r="J42" s="272" t="s">
        <v>157</v>
      </c>
      <c r="K42" s="367" t="s">
        <v>1117</v>
      </c>
      <c r="L42" s="272"/>
      <c r="M42" s="302"/>
      <c r="N42" s="334"/>
      <c r="R42" s="12" t="str">
        <f>IF(OR(J42='Drop downs'!$G$7,J42='Drop downs'!$G$5), B42&amp;": "&amp;K42&amp;CHAR(10),"")</f>
        <v/>
      </c>
      <c r="S42" s="12" t="str">
        <f>IF(J42='Drop downs'!$G$2,B42&amp;": "&amp;K42&amp;""," ")</f>
        <v xml:space="preserve"> </v>
      </c>
      <c r="T42" s="12" t="str">
        <f>IF(LE3_ALT_2!E42='Drop downs'!$B$6,LE3_ALT_2!B42&amp;": "&amp;LE3_ALT_2!K42&amp;"","")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368"/>
      <c r="L43" s="298"/>
      <c r="M43" s="233"/>
      <c r="N43" s="331"/>
      <c r="R43" s="12"/>
      <c r="S43" s="12"/>
      <c r="T43" s="12"/>
    </row>
    <row r="44" spans="1:22" x14ac:dyDescent="0.35">
      <c r="A44" s="317"/>
      <c r="B44" s="308"/>
      <c r="C44" s="3" t="s">
        <v>362</v>
      </c>
      <c r="D44" s="3" t="s">
        <v>254</v>
      </c>
      <c r="E44" s="298"/>
      <c r="F44" s="298"/>
      <c r="G44" s="298"/>
      <c r="H44" s="298"/>
      <c r="I44" s="298"/>
      <c r="J44" s="298"/>
      <c r="K44" s="368"/>
      <c r="L44" s="298"/>
      <c r="M44" s="233"/>
      <c r="N44" s="331"/>
      <c r="R44" s="12"/>
      <c r="S44" s="12"/>
      <c r="T44" s="12"/>
    </row>
    <row r="45" spans="1:22" ht="14.5" customHeight="1" x14ac:dyDescent="0.35">
      <c r="A45" s="317"/>
      <c r="B45" s="308"/>
      <c r="C45" s="3" t="s">
        <v>363</v>
      </c>
      <c r="D45" s="3" t="s">
        <v>254</v>
      </c>
      <c r="E45" s="298"/>
      <c r="F45" s="298"/>
      <c r="G45" s="298"/>
      <c r="H45" s="298"/>
      <c r="I45" s="298"/>
      <c r="J45" s="298"/>
      <c r="K45" s="368"/>
      <c r="L45" s="298"/>
      <c r="M45" s="233"/>
      <c r="N45" s="331"/>
      <c r="R45" s="12"/>
      <c r="S45" s="12"/>
      <c r="T45" s="12"/>
    </row>
    <row r="46" spans="1:22" ht="29.5" thickBot="1" x14ac:dyDescent="0.4">
      <c r="A46" s="318"/>
      <c r="B46" s="309"/>
      <c r="C46" s="15" t="s">
        <v>364</v>
      </c>
      <c r="D46" s="15" t="s">
        <v>250</v>
      </c>
      <c r="E46" s="270"/>
      <c r="F46" s="270"/>
      <c r="G46" s="270"/>
      <c r="H46" s="270"/>
      <c r="I46" s="270"/>
      <c r="J46" s="270"/>
      <c r="K46" s="370"/>
      <c r="L46" s="270"/>
      <c r="M46" s="315"/>
      <c r="N46" s="332"/>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427" t="s">
        <v>435</v>
      </c>
      <c r="L47" s="310"/>
      <c r="M47" s="314"/>
      <c r="N47" s="330"/>
      <c r="R47" s="12" t="str">
        <f>IF(OR(J47='Drop downs'!$G$7,J47='Drop downs'!$G$5), B47&amp;": "&amp;K47&amp;CHAR(10),"")</f>
        <v/>
      </c>
      <c r="S47" s="12" t="str">
        <f>IF(J47='Drop downs'!$G$2,B47&amp;": "&amp;K47&amp;""," ")</f>
        <v xml:space="preserve"> </v>
      </c>
      <c r="T47" s="12" t="str">
        <f>IF(LE3_ALT_2!E47='Drop downs'!$B$6,LE3_ALT_2!B47&amp;": "&amp;LE3_ALT_2!K47&amp;"","")</f>
        <v/>
      </c>
      <c r="U47" t="str">
        <f t="shared" si="0"/>
        <v/>
      </c>
      <c r="V47" t="str">
        <f>IF(N47&gt;0,B47&amp;":"&amp;N47&amp;"
","")</f>
        <v/>
      </c>
    </row>
    <row r="48" spans="1:22" ht="52.5" customHeight="1" thickBot="1" x14ac:dyDescent="0.4">
      <c r="A48" s="322"/>
      <c r="B48" s="309"/>
      <c r="C48" s="80" t="s">
        <v>367</v>
      </c>
      <c r="D48" s="80" t="s">
        <v>254</v>
      </c>
      <c r="E48" s="299"/>
      <c r="F48" s="299"/>
      <c r="G48" s="299"/>
      <c r="H48" s="299"/>
      <c r="I48" s="299"/>
      <c r="J48" s="299"/>
      <c r="K48" s="369"/>
      <c r="L48" s="299"/>
      <c r="M48" s="303"/>
      <c r="N48" s="333"/>
      <c r="R48" s="12" t="str">
        <f>IF(OR(J48='Drop downs'!$G$7,J48='Drop downs'!$G$5), B48&amp;": "&amp;K48&amp;CHAR(10),"")</f>
        <v/>
      </c>
      <c r="S48" s="12" t="str">
        <f>IF(J48='Drop downs'!$G$2,B48&amp;": "&amp;K48&amp;""," ")</f>
        <v xml:space="preserve"> </v>
      </c>
      <c r="T48" s="12" t="str">
        <f>IF(LE3_ALT_2!E48='Drop downs'!$B$6,LE3_ALT_2!B48&amp;": "&amp;LE3_ALT_2!K48&amp;"","")</f>
        <v xml:space="preserve">: </v>
      </c>
    </row>
    <row r="49" spans="1:22" ht="29" x14ac:dyDescent="0.35">
      <c r="A49" s="316" t="s">
        <v>368</v>
      </c>
      <c r="B49" s="307" t="s">
        <v>123</v>
      </c>
      <c r="C49" s="86" t="s">
        <v>369</v>
      </c>
      <c r="D49" s="86" t="s">
        <v>250</v>
      </c>
      <c r="E49" s="272" t="s">
        <v>432</v>
      </c>
      <c r="F49" s="272" t="s">
        <v>441</v>
      </c>
      <c r="G49" s="272" t="s">
        <v>424</v>
      </c>
      <c r="H49" s="272" t="s">
        <v>628</v>
      </c>
      <c r="I49" s="272" t="s">
        <v>422</v>
      </c>
      <c r="J49" s="272" t="s">
        <v>157</v>
      </c>
      <c r="K49" s="367" t="s">
        <v>1118</v>
      </c>
      <c r="L49" s="310"/>
      <c r="M49" s="314"/>
      <c r="N49" s="330"/>
      <c r="R49" s="12" t="str">
        <f>IF(OR(J49='Drop downs'!$G$7,J49='Drop downs'!$G$5), B49&amp;": "&amp;K49&amp;CHAR(10),"")</f>
        <v/>
      </c>
      <c r="S49" s="12" t="str">
        <f>IF(J49='Drop downs'!$G$2,B49&amp;": "&amp;K49&amp;""," ")</f>
        <v xml:space="preserve"> </v>
      </c>
      <c r="T49" s="12" t="str">
        <f>IF(LE3_ALT_2!E49='Drop downs'!$B$6,LE3_ALT_2!B49&amp;": "&amp;LE3_ALT_2!K49&amp;"","")</f>
        <v/>
      </c>
      <c r="U49" t="str">
        <f t="shared" si="0"/>
        <v/>
      </c>
      <c r="V49" t="str">
        <f>IF(N49&gt;0,B49&amp;":"&amp;N49&amp;"
","")</f>
        <v/>
      </c>
    </row>
    <row r="50" spans="1:22" x14ac:dyDescent="0.35">
      <c r="A50" s="317"/>
      <c r="B50" s="308"/>
      <c r="C50" s="24" t="s">
        <v>370</v>
      </c>
      <c r="D50" s="24" t="s">
        <v>254</v>
      </c>
      <c r="E50" s="298"/>
      <c r="F50" s="298"/>
      <c r="G50" s="298"/>
      <c r="H50" s="298"/>
      <c r="I50" s="298"/>
      <c r="J50" s="298"/>
      <c r="K50" s="368"/>
      <c r="L50" s="298"/>
      <c r="M50" s="233"/>
      <c r="N50" s="331"/>
      <c r="R50" s="12"/>
      <c r="S50" s="12"/>
      <c r="T50" s="12"/>
    </row>
    <row r="51" spans="1:22" x14ac:dyDescent="0.35">
      <c r="A51" s="317"/>
      <c r="B51" s="308"/>
      <c r="C51" s="97" t="s">
        <v>371</v>
      </c>
      <c r="D51" s="24" t="s">
        <v>254</v>
      </c>
      <c r="E51" s="298"/>
      <c r="F51" s="298"/>
      <c r="G51" s="298"/>
      <c r="H51" s="298"/>
      <c r="I51" s="298"/>
      <c r="J51" s="298"/>
      <c r="K51" s="368"/>
      <c r="L51" s="298"/>
      <c r="M51" s="233"/>
      <c r="N51" s="331"/>
      <c r="R51" s="12"/>
      <c r="S51" s="12"/>
      <c r="T51" s="12"/>
    </row>
    <row r="52" spans="1:22" x14ac:dyDescent="0.35">
      <c r="A52" s="317"/>
      <c r="B52" s="308"/>
      <c r="C52" s="24" t="s">
        <v>372</v>
      </c>
      <c r="D52" s="24" t="s">
        <v>254</v>
      </c>
      <c r="E52" s="298"/>
      <c r="F52" s="298"/>
      <c r="G52" s="298"/>
      <c r="H52" s="298"/>
      <c r="I52" s="298"/>
      <c r="J52" s="298"/>
      <c r="K52" s="368"/>
      <c r="L52" s="298"/>
      <c r="M52" s="233"/>
      <c r="N52" s="331"/>
      <c r="R52" s="12"/>
      <c r="S52" s="12"/>
      <c r="T52" s="12"/>
    </row>
    <row r="53" spans="1:22" ht="37" customHeight="1" thickBot="1" x14ac:dyDescent="0.4">
      <c r="A53" s="318"/>
      <c r="B53" s="309"/>
      <c r="C53" s="19" t="s">
        <v>373</v>
      </c>
      <c r="D53" s="24" t="s">
        <v>254</v>
      </c>
      <c r="E53" s="270"/>
      <c r="F53" s="270"/>
      <c r="G53" s="270"/>
      <c r="H53" s="270"/>
      <c r="I53" s="270"/>
      <c r="J53" s="270"/>
      <c r="K53" s="37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435</v>
      </c>
      <c r="L54" s="310"/>
      <c r="M54" s="314"/>
      <c r="N54" s="330"/>
      <c r="R54" s="12" t="str">
        <f>IF(OR(J54='Drop downs'!$G$7,J54='Drop downs'!$G$5), B54&amp;": "&amp;K54&amp;CHAR(10),"")</f>
        <v/>
      </c>
      <c r="S54" s="12" t="str">
        <f>IF(J54='Drop downs'!$G$2,B54&amp;": "&amp;K54&amp;""," ")</f>
        <v xml:space="preserve"> </v>
      </c>
      <c r="T54" s="12" t="str">
        <f>IF(LE3_ALT_2!E54='Drop downs'!$B$6,LE3_ALT_2!B54&amp;": "&amp;LE3_ALT_2!K54&amp;"","")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435</v>
      </c>
      <c r="L57" s="310"/>
      <c r="M57" s="314"/>
      <c r="N57" s="330"/>
      <c r="R57" s="12" t="str">
        <f>IF(OR(J57='Drop downs'!$G$7,J57='Drop downs'!$G$5), B57&amp;": "&amp;K57&amp;CHAR(10),"")</f>
        <v/>
      </c>
      <c r="S57" s="12" t="str">
        <f>IF(J57='Drop downs'!$G$2,B57&amp;": "&amp;K57&amp;""," ")</f>
        <v xml:space="preserve"> </v>
      </c>
      <c r="T57" s="12" t="str">
        <f>IF(LE3_ALT_2!E57='Drop downs'!$B$6,LE3_ALT_2!B57&amp;": "&amp;LE3_ALT_2!K57&amp;"","")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254</v>
      </c>
      <c r="E60" s="298"/>
      <c r="F60" s="298"/>
      <c r="G60" s="298"/>
      <c r="H60" s="298"/>
      <c r="I60" s="298"/>
      <c r="J60" s="298"/>
      <c r="K60" s="236"/>
      <c r="L60" s="298"/>
      <c r="M60" s="233"/>
      <c r="N60" s="331"/>
      <c r="R60" s="12"/>
      <c r="S60" s="12"/>
      <c r="T60" s="12"/>
    </row>
    <row r="61" spans="1:22" x14ac:dyDescent="0.35">
      <c r="A61" s="317"/>
      <c r="B61" s="308"/>
      <c r="C61" s="24" t="s">
        <v>383</v>
      </c>
      <c r="D61" s="24" t="s">
        <v>254</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24" t="s">
        <v>254</v>
      </c>
      <c r="E64" s="299"/>
      <c r="F64" s="299"/>
      <c r="G64" s="299"/>
      <c r="H64" s="299"/>
      <c r="I64" s="299"/>
      <c r="J64" s="299"/>
      <c r="K64" s="301"/>
      <c r="L64" s="270"/>
      <c r="M64" s="315"/>
      <c r="N64" s="332"/>
      <c r="R64" s="12"/>
      <c r="S64" s="12"/>
      <c r="T64" s="12"/>
    </row>
    <row r="65" spans="1:22" x14ac:dyDescent="0.35">
      <c r="A65" s="316" t="s">
        <v>387</v>
      </c>
      <c r="B65" s="307" t="s">
        <v>126</v>
      </c>
      <c r="C65" s="85" t="s">
        <v>452</v>
      </c>
      <c r="D65" s="86" t="s">
        <v>254</v>
      </c>
      <c r="E65" s="272" t="s">
        <v>101</v>
      </c>
      <c r="F65" s="272" t="s">
        <v>101</v>
      </c>
      <c r="G65" s="272" t="s">
        <v>101</v>
      </c>
      <c r="H65" s="272" t="s">
        <v>101</v>
      </c>
      <c r="I65" s="272" t="s">
        <v>101</v>
      </c>
      <c r="J65" s="272" t="s">
        <v>159</v>
      </c>
      <c r="K65" s="300" t="s">
        <v>435</v>
      </c>
      <c r="L65" s="310"/>
      <c r="M65" s="314"/>
      <c r="N65" s="330"/>
      <c r="R65" s="12" t="str">
        <f>IF(OR(J65='Drop downs'!$G$7,J65='Drop downs'!$G$5), B65&amp;": "&amp;K65&amp;CHAR(10),"")</f>
        <v/>
      </c>
      <c r="S65" s="12" t="str">
        <f>IF(J65='Drop downs'!$G$2,B65&amp;": "&amp;K65&amp;""," ")</f>
        <v xml:space="preserve"> </v>
      </c>
      <c r="T65" s="12" t="str">
        <f>IF(LE3_ALT_2!E65='Drop downs'!$B$6,LE3_ALT_2!B65&amp;": "&amp;LE3_ALT_2!K65&amp;"","")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454</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99"/>
      <c r="F71" s="299"/>
      <c r="G71" s="299"/>
      <c r="H71" s="299"/>
      <c r="I71" s="299"/>
      <c r="J71" s="299"/>
      <c r="K71" s="301"/>
      <c r="L71" s="270"/>
      <c r="M71" s="315"/>
      <c r="N71" s="332"/>
      <c r="R71" s="12"/>
      <c r="S71" s="12"/>
      <c r="T71" s="12"/>
    </row>
    <row r="72" spans="1:22" x14ac:dyDescent="0.35">
      <c r="A72" s="316" t="s">
        <v>395</v>
      </c>
      <c r="B72" s="307" t="s">
        <v>127</v>
      </c>
      <c r="C72" s="85" t="s">
        <v>396</v>
      </c>
      <c r="D72" s="86" t="s">
        <v>254</v>
      </c>
      <c r="E72" s="272" t="s">
        <v>101</v>
      </c>
      <c r="F72" s="272" t="s">
        <v>101</v>
      </c>
      <c r="G72" s="272" t="s">
        <v>101</v>
      </c>
      <c r="H72" s="272" t="s">
        <v>101</v>
      </c>
      <c r="I72" s="272" t="s">
        <v>101</v>
      </c>
      <c r="J72" s="272" t="s">
        <v>159</v>
      </c>
      <c r="K72" s="371" t="s">
        <v>435</v>
      </c>
      <c r="L72" s="310"/>
      <c r="M72" s="314"/>
      <c r="N72" s="330"/>
      <c r="R72" s="12" t="str">
        <f>IF(OR(J72='Drop downs'!$G$7,J72='Drop downs'!$G$5), B72&amp;": "&amp;K72&amp;CHAR(10),"")</f>
        <v/>
      </c>
      <c r="S72" s="12" t="str">
        <f>IF(J72='Drop downs'!$G$2,B72&amp;": "&amp;K72&amp;""," ")</f>
        <v xml:space="preserve"> </v>
      </c>
      <c r="T72" s="12" t="str">
        <f>IF(LE3_ALT_2!E72='Drop downs'!$B$6,LE3_ALT_2!B72&amp;": "&amp;LE3_ALT_2!K72&amp;"","")</f>
        <v/>
      </c>
      <c r="U72" t="str">
        <f t="shared" si="0"/>
        <v/>
      </c>
      <c r="V72" t="str">
        <f>IF(N72&gt;0,B72&amp;":"&amp;N72&amp;"
","")</f>
        <v/>
      </c>
    </row>
    <row r="73" spans="1:22" x14ac:dyDescent="0.35">
      <c r="A73" s="317"/>
      <c r="B73" s="308"/>
      <c r="C73" s="83" t="s">
        <v>397</v>
      </c>
      <c r="D73" s="24" t="s">
        <v>254</v>
      </c>
      <c r="E73" s="298"/>
      <c r="F73" s="298"/>
      <c r="G73" s="298"/>
      <c r="H73" s="298"/>
      <c r="I73" s="298"/>
      <c r="J73" s="298"/>
      <c r="K73" s="372"/>
      <c r="L73" s="298"/>
      <c r="M73" s="233"/>
      <c r="N73" s="331"/>
      <c r="R73" s="12"/>
      <c r="S73" s="12"/>
      <c r="T73" s="12"/>
    </row>
    <row r="74" spans="1:22" x14ac:dyDescent="0.35">
      <c r="A74" s="317"/>
      <c r="B74" s="308"/>
      <c r="C74" s="83" t="s">
        <v>398</v>
      </c>
      <c r="D74" s="24" t="s">
        <v>254</v>
      </c>
      <c r="E74" s="298"/>
      <c r="F74" s="298"/>
      <c r="G74" s="298"/>
      <c r="H74" s="298"/>
      <c r="I74" s="298"/>
      <c r="J74" s="298"/>
      <c r="K74" s="372"/>
      <c r="L74" s="298"/>
      <c r="M74" s="233"/>
      <c r="N74" s="331"/>
      <c r="R74" s="12"/>
      <c r="S74" s="12"/>
      <c r="T74" s="12"/>
    </row>
    <row r="75" spans="1:22" x14ac:dyDescent="0.35">
      <c r="A75" s="317"/>
      <c r="B75" s="308"/>
      <c r="C75" s="83" t="s">
        <v>399</v>
      </c>
      <c r="D75" s="24" t="s">
        <v>254</v>
      </c>
      <c r="E75" s="298"/>
      <c r="F75" s="298"/>
      <c r="G75" s="298"/>
      <c r="H75" s="298"/>
      <c r="I75" s="298"/>
      <c r="J75" s="298"/>
      <c r="K75" s="372"/>
      <c r="L75" s="298"/>
      <c r="M75" s="233"/>
      <c r="N75" s="331"/>
      <c r="R75" s="12"/>
      <c r="S75" s="12"/>
      <c r="T75" s="12"/>
    </row>
    <row r="76" spans="1:22" ht="15" thickBot="1" x14ac:dyDescent="0.4">
      <c r="A76" s="322"/>
      <c r="B76" s="309"/>
      <c r="C76" s="87" t="s">
        <v>400</v>
      </c>
      <c r="D76" s="24" t="s">
        <v>254</v>
      </c>
      <c r="E76" s="299"/>
      <c r="F76" s="299"/>
      <c r="G76" s="299"/>
      <c r="H76" s="299"/>
      <c r="I76" s="299"/>
      <c r="J76" s="299"/>
      <c r="K76" s="373"/>
      <c r="L76" s="299"/>
      <c r="M76" s="303"/>
      <c r="N76" s="333"/>
      <c r="R76" s="12"/>
      <c r="S76" s="12"/>
      <c r="T76" s="12"/>
    </row>
    <row r="77" spans="1:22" x14ac:dyDescent="0.35">
      <c r="A77" s="304" t="s">
        <v>401</v>
      </c>
      <c r="B77" s="307" t="s">
        <v>128</v>
      </c>
      <c r="C77" s="91" t="s">
        <v>402</v>
      </c>
      <c r="D77" s="82" t="s">
        <v>254</v>
      </c>
      <c r="E77" s="272" t="s">
        <v>101</v>
      </c>
      <c r="F77" s="272" t="s">
        <v>101</v>
      </c>
      <c r="G77" s="272" t="s">
        <v>101</v>
      </c>
      <c r="H77" s="272" t="s">
        <v>101</v>
      </c>
      <c r="I77" s="272" t="s">
        <v>101</v>
      </c>
      <c r="J77" s="272" t="s">
        <v>159</v>
      </c>
      <c r="K77" s="367" t="s">
        <v>435</v>
      </c>
      <c r="L77" s="272"/>
      <c r="M77" s="302"/>
      <c r="N77" s="334"/>
      <c r="R77" s="12" t="str">
        <f>IF(OR(J77='Drop downs'!$G$7,J77='Drop downs'!$G$5), B77&amp;": "&amp;K77&amp;CHAR(10),"")</f>
        <v/>
      </c>
      <c r="S77" s="12" t="str">
        <f>IF(J77='Drop downs'!$G$2,B77&amp;": "&amp;K77&amp;""," ")</f>
        <v xml:space="preserve"> </v>
      </c>
      <c r="T77" s="12" t="str">
        <f>IF(LE3_ALT_2!E77='Drop downs'!$B$6,LE3_ALT_2!B77&amp;": "&amp;LE3_ALT_2!K77&amp;"","")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368"/>
      <c r="L78" s="298"/>
      <c r="M78" s="233"/>
      <c r="N78" s="331"/>
      <c r="R78" s="12"/>
      <c r="S78" s="12"/>
      <c r="T78" s="12"/>
    </row>
    <row r="79" spans="1:22" x14ac:dyDescent="0.35">
      <c r="A79" s="305"/>
      <c r="B79" s="308"/>
      <c r="C79" s="83" t="s">
        <v>404</v>
      </c>
      <c r="D79" s="3" t="s">
        <v>254</v>
      </c>
      <c r="E79" s="298"/>
      <c r="F79" s="298"/>
      <c r="G79" s="298"/>
      <c r="H79" s="298"/>
      <c r="I79" s="298"/>
      <c r="J79" s="298"/>
      <c r="K79" s="368"/>
      <c r="L79" s="298"/>
      <c r="M79" s="233"/>
      <c r="N79" s="331"/>
      <c r="R79" s="12"/>
      <c r="S79" s="12"/>
      <c r="T79" s="12"/>
    </row>
    <row r="80" spans="1:22" x14ac:dyDescent="0.35">
      <c r="A80" s="305"/>
      <c r="B80" s="308"/>
      <c r="C80" s="84" t="s">
        <v>405</v>
      </c>
      <c r="D80" s="3" t="s">
        <v>254</v>
      </c>
      <c r="E80" s="298"/>
      <c r="F80" s="298"/>
      <c r="G80" s="298"/>
      <c r="H80" s="298"/>
      <c r="I80" s="298"/>
      <c r="J80" s="298"/>
      <c r="K80" s="368"/>
      <c r="L80" s="298"/>
      <c r="M80" s="233"/>
      <c r="N80" s="331"/>
      <c r="R80" s="12"/>
      <c r="S80" s="12"/>
      <c r="T80" s="12"/>
    </row>
    <row r="81" spans="1:22" ht="29" x14ac:dyDescent="0.35">
      <c r="A81" s="305"/>
      <c r="B81" s="308"/>
      <c r="C81" s="84" t="s">
        <v>406</v>
      </c>
      <c r="D81" s="3" t="s">
        <v>254</v>
      </c>
      <c r="E81" s="298"/>
      <c r="F81" s="298"/>
      <c r="G81" s="298"/>
      <c r="H81" s="298"/>
      <c r="I81" s="298"/>
      <c r="J81" s="298"/>
      <c r="K81" s="368"/>
      <c r="L81" s="298"/>
      <c r="M81" s="233"/>
      <c r="N81" s="331"/>
      <c r="R81" s="12"/>
      <c r="S81" s="12"/>
      <c r="T81" s="12"/>
    </row>
    <row r="82" spans="1:22" ht="29" x14ac:dyDescent="0.35">
      <c r="A82" s="305"/>
      <c r="B82" s="308"/>
      <c r="C82" s="84" t="s">
        <v>407</v>
      </c>
      <c r="D82" s="3" t="s">
        <v>254</v>
      </c>
      <c r="E82" s="298"/>
      <c r="F82" s="298"/>
      <c r="G82" s="298"/>
      <c r="H82" s="298"/>
      <c r="I82" s="298"/>
      <c r="J82" s="298"/>
      <c r="K82" s="368"/>
      <c r="L82" s="298"/>
      <c r="M82" s="233"/>
      <c r="N82" s="331"/>
      <c r="R82" s="12"/>
      <c r="S82" s="12"/>
      <c r="T82" s="12"/>
    </row>
    <row r="83" spans="1:22" ht="15" thickBot="1" x14ac:dyDescent="0.4">
      <c r="A83" s="306"/>
      <c r="B83" s="309"/>
      <c r="C83" s="90" t="s">
        <v>408</v>
      </c>
      <c r="D83" s="80" t="s">
        <v>254</v>
      </c>
      <c r="E83" s="299"/>
      <c r="F83" s="299"/>
      <c r="G83" s="299"/>
      <c r="H83" s="299"/>
      <c r="I83" s="299"/>
      <c r="J83" s="299"/>
      <c r="K83" s="369"/>
      <c r="L83" s="299"/>
      <c r="M83" s="303"/>
      <c r="N83" s="333"/>
      <c r="R83" s="12"/>
      <c r="S83" s="12"/>
      <c r="T83" s="12"/>
    </row>
    <row r="84" spans="1:22" x14ac:dyDescent="0.35">
      <c r="A84" s="304" t="s">
        <v>409</v>
      </c>
      <c r="B84" s="307" t="s">
        <v>129</v>
      </c>
      <c r="C84" s="101" t="s">
        <v>410</v>
      </c>
      <c r="D84" s="82" t="s">
        <v>254</v>
      </c>
      <c r="E84" s="272" t="s">
        <v>418</v>
      </c>
      <c r="F84" s="272" t="s">
        <v>441</v>
      </c>
      <c r="G84" s="272" t="s">
        <v>424</v>
      </c>
      <c r="H84" s="272" t="s">
        <v>628</v>
      </c>
      <c r="I84" s="272" t="s">
        <v>422</v>
      </c>
      <c r="J84" s="272" t="s">
        <v>157</v>
      </c>
      <c r="K84" s="367" t="s">
        <v>1119</v>
      </c>
      <c r="L84" s="272"/>
      <c r="M84" s="302"/>
      <c r="N84" s="334"/>
      <c r="R84" s="12" t="str">
        <f>IF(OR(J84='Drop downs'!$G$7,J84='Drop downs'!$G$5), B84&amp;": "&amp;K84&amp;CHAR(10),"")</f>
        <v/>
      </c>
      <c r="S84" s="12" t="str">
        <f>IF(J84='Drop downs'!$G$2,B84&amp;": "&amp;K84&amp;""," ")</f>
        <v xml:space="preserve"> </v>
      </c>
      <c r="T84" s="12" t="str">
        <f>IF(LE3_ALT_2!E84='Drop downs'!$B$6,LE3_ALT_2!B84&amp;": "&amp;LE3_ALT_2!K84&amp;"","")</f>
        <v/>
      </c>
      <c r="U84" t="str">
        <f t="shared" si="1"/>
        <v/>
      </c>
      <c r="V84" t="str">
        <f>IF(N84&gt;0,B84&amp;":"&amp;N84&amp;"
","")</f>
        <v/>
      </c>
    </row>
    <row r="85" spans="1:22" x14ac:dyDescent="0.35">
      <c r="A85" s="305"/>
      <c r="B85" s="308"/>
      <c r="C85" s="84" t="s">
        <v>411</v>
      </c>
      <c r="D85" s="3" t="s">
        <v>254</v>
      </c>
      <c r="E85" s="298"/>
      <c r="F85" s="298"/>
      <c r="G85" s="298"/>
      <c r="H85" s="298"/>
      <c r="I85" s="298"/>
      <c r="J85" s="298"/>
      <c r="K85" s="368"/>
      <c r="L85" s="298"/>
      <c r="M85" s="233"/>
      <c r="N85" s="331"/>
      <c r="R85" s="12"/>
      <c r="S85" s="12"/>
      <c r="T85" s="12"/>
    </row>
    <row r="86" spans="1:22" x14ac:dyDescent="0.35">
      <c r="A86" s="305"/>
      <c r="B86" s="308"/>
      <c r="C86" s="84" t="s">
        <v>412</v>
      </c>
      <c r="D86" s="3" t="s">
        <v>254</v>
      </c>
      <c r="E86" s="298"/>
      <c r="F86" s="298"/>
      <c r="G86" s="298"/>
      <c r="H86" s="298"/>
      <c r="I86" s="298"/>
      <c r="J86" s="298"/>
      <c r="K86" s="368"/>
      <c r="L86" s="298"/>
      <c r="M86" s="233"/>
      <c r="N86" s="331"/>
      <c r="R86" s="12"/>
      <c r="S86" s="12"/>
      <c r="T86" s="12"/>
    </row>
    <row r="87" spans="1:22" ht="77.5" customHeight="1" thickBot="1" x14ac:dyDescent="0.4">
      <c r="A87" s="306"/>
      <c r="B87" s="309"/>
      <c r="C87" s="87" t="s">
        <v>413</v>
      </c>
      <c r="D87" s="3" t="s">
        <v>254</v>
      </c>
      <c r="E87" s="299"/>
      <c r="F87" s="299"/>
      <c r="G87" s="299"/>
      <c r="H87" s="299"/>
      <c r="I87" s="299"/>
      <c r="J87" s="299"/>
      <c r="K87" s="369"/>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xml:space="preserve">IIA1: The alternative supports development to intensify, increase or modernise floorspace and premises within Strategic Industrial Locations (SILs) and Locally Significant Industrial Sites (LSIS) in order to increase the provision of floorspace for industrial activities. However, allowing for the co-location of housing may reduce the already limited floorspace for industrial use. The impact this may have on the economy is therefore dependant on where the housing is located, the magnitude of impact this may have on industrial floorspace, and the types of industry impacted. Therefore, a potential uncertain effect is recorded.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xml:space="preserve">IIA1:Mitigation: Ensure protection from housing development is given to the industries that the Borough relies on the most, in order to minimise the impact co-location of housing may have on the economy.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DbQGus21LC7amdwAiOGSm8cZUHN+vdGeiWzGTrx9Eermvyzl+UcOUHpEZmm2kMjtX1RPZ/pabiBGhbAyPRR+RQ==" saltValue="2LCZtDNuV75fd6Dh2hPzXQ=="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A65:A71"/>
    <mergeCell ref="B65:B71"/>
    <mergeCell ref="E65:E71"/>
    <mergeCell ref="F65:F71"/>
    <mergeCell ref="G65:G71"/>
    <mergeCell ref="L65:L71"/>
    <mergeCell ref="M65:M71"/>
    <mergeCell ref="H72:H76"/>
    <mergeCell ref="I84:I87"/>
    <mergeCell ref="J84:J87"/>
    <mergeCell ref="K84:K87"/>
    <mergeCell ref="L84:L87"/>
    <mergeCell ref="M84:M87"/>
    <mergeCell ref="N18:N19"/>
    <mergeCell ref="N20:N27"/>
    <mergeCell ref="N28:N35"/>
    <mergeCell ref="N36:N41"/>
    <mergeCell ref="N42:N46"/>
    <mergeCell ref="N47:N48"/>
    <mergeCell ref="N49:N53"/>
    <mergeCell ref="N54:N56"/>
    <mergeCell ref="N57:N64"/>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A20:A27"/>
    <mergeCell ref="B20:B27"/>
    <mergeCell ref="E20:E27"/>
    <mergeCell ref="F20:F27"/>
    <mergeCell ref="G20:G27"/>
    <mergeCell ref="A18:A19"/>
    <mergeCell ref="B18:B19"/>
    <mergeCell ref="E18:E19"/>
    <mergeCell ref="F18:F19"/>
    <mergeCell ref="G18:G19"/>
    <mergeCell ref="H20:H27"/>
    <mergeCell ref="I20:I27"/>
    <mergeCell ref="J20:J27"/>
    <mergeCell ref="K20:K27"/>
    <mergeCell ref="L20:L27"/>
    <mergeCell ref="M20:M27"/>
    <mergeCell ref="I18:I19"/>
    <mergeCell ref="J18:J19"/>
    <mergeCell ref="K18:K19"/>
    <mergeCell ref="L18:L19"/>
    <mergeCell ref="M18:M19"/>
    <mergeCell ref="H18:H19"/>
    <mergeCell ref="A36:A41"/>
    <mergeCell ref="B36:B41"/>
    <mergeCell ref="E36:E41"/>
    <mergeCell ref="F36:F41"/>
    <mergeCell ref="G36:G41"/>
    <mergeCell ref="A28:A35"/>
    <mergeCell ref="B28:B35"/>
    <mergeCell ref="E28:E35"/>
    <mergeCell ref="F28:F35"/>
    <mergeCell ref="G28:G35"/>
    <mergeCell ref="H36:H41"/>
    <mergeCell ref="I36:I41"/>
    <mergeCell ref="J36:J41"/>
    <mergeCell ref="K36:K41"/>
    <mergeCell ref="L36:L41"/>
    <mergeCell ref="M36:M41"/>
    <mergeCell ref="I28:I35"/>
    <mergeCell ref="J28:J35"/>
    <mergeCell ref="K28:K35"/>
    <mergeCell ref="L28:L35"/>
    <mergeCell ref="M28:M35"/>
    <mergeCell ref="H28:H35"/>
    <mergeCell ref="A47:A48"/>
    <mergeCell ref="B47:B48"/>
    <mergeCell ref="E47:E48"/>
    <mergeCell ref="F47:F48"/>
    <mergeCell ref="G47:G48"/>
    <mergeCell ref="A42:A46"/>
    <mergeCell ref="B42:B46"/>
    <mergeCell ref="E42:E46"/>
    <mergeCell ref="F42:F46"/>
    <mergeCell ref="G42:G46"/>
    <mergeCell ref="H47:H48"/>
    <mergeCell ref="I47:I48"/>
    <mergeCell ref="J47:J48"/>
    <mergeCell ref="K47:K48"/>
    <mergeCell ref="L47:L48"/>
    <mergeCell ref="M47:M48"/>
    <mergeCell ref="I42:I46"/>
    <mergeCell ref="J42:J46"/>
    <mergeCell ref="K42:K46"/>
    <mergeCell ref="L42:L46"/>
    <mergeCell ref="M42:M46"/>
    <mergeCell ref="H42:H46"/>
    <mergeCell ref="A54:A56"/>
    <mergeCell ref="B54:B56"/>
    <mergeCell ref="E54:E56"/>
    <mergeCell ref="F54:F56"/>
    <mergeCell ref="G54:G56"/>
    <mergeCell ref="A49:A53"/>
    <mergeCell ref="B49:B53"/>
    <mergeCell ref="E49:E53"/>
    <mergeCell ref="F49:F53"/>
    <mergeCell ref="G49:G53"/>
    <mergeCell ref="H54:H56"/>
    <mergeCell ref="I54:I56"/>
    <mergeCell ref="J54:J56"/>
    <mergeCell ref="K54:K56"/>
    <mergeCell ref="L54:L56"/>
    <mergeCell ref="M54:M56"/>
    <mergeCell ref="I49:I53"/>
    <mergeCell ref="J49:J53"/>
    <mergeCell ref="K49:K53"/>
    <mergeCell ref="L49:L53"/>
    <mergeCell ref="M49:M53"/>
    <mergeCell ref="H49:H53"/>
    <mergeCell ref="A57:A64"/>
    <mergeCell ref="B57:B64"/>
    <mergeCell ref="E57:E64"/>
    <mergeCell ref="F57:F64"/>
    <mergeCell ref="G57:G64"/>
    <mergeCell ref="H65:H71"/>
    <mergeCell ref="I65:I71"/>
    <mergeCell ref="J65:J71"/>
    <mergeCell ref="K65:K71"/>
    <mergeCell ref="I57:I64"/>
    <mergeCell ref="J57:J64"/>
    <mergeCell ref="K57:K64"/>
    <mergeCell ref="L57:L64"/>
    <mergeCell ref="M57:M64"/>
    <mergeCell ref="H57:H64"/>
    <mergeCell ref="A77:A83"/>
    <mergeCell ref="B77:B83"/>
    <mergeCell ref="E77:E83"/>
    <mergeCell ref="F77:F83"/>
    <mergeCell ref="G77:G83"/>
    <mergeCell ref="A72:A76"/>
    <mergeCell ref="B72:B76"/>
    <mergeCell ref="E72:E76"/>
    <mergeCell ref="F72:F76"/>
    <mergeCell ref="G72:G76"/>
    <mergeCell ref="H77:H83"/>
    <mergeCell ref="I77:I83"/>
    <mergeCell ref="J77:J83"/>
    <mergeCell ref="K77:K83"/>
    <mergeCell ref="L77:L83"/>
    <mergeCell ref="M77:M83"/>
    <mergeCell ref="I72:I76"/>
    <mergeCell ref="J72:J76"/>
    <mergeCell ref="K72:K76"/>
    <mergeCell ref="L72:L76"/>
    <mergeCell ref="M72:M76"/>
    <mergeCell ref="A84:A87"/>
    <mergeCell ref="B84:B87"/>
    <mergeCell ref="E84:E87"/>
    <mergeCell ref="F84:F87"/>
    <mergeCell ref="G84:G87"/>
    <mergeCell ref="H84:H87"/>
    <mergeCell ref="A94:N94"/>
    <mergeCell ref="A95:N95"/>
    <mergeCell ref="A96:N96"/>
  </mergeCells>
  <conditionalFormatting sqref="C8:D87">
    <cfRule type="expression" dxfId="1388" priority="1">
      <formula>$D8="No"</formula>
    </cfRule>
  </conditionalFormatting>
  <conditionalFormatting sqref="J8 J18">
    <cfRule type="cellIs" dxfId="1387" priority="53" operator="equal">
      <formula>"Uncertain"</formula>
    </cfRule>
    <cfRule type="cellIs" dxfId="1386" priority="52" operator="equal">
      <formula>"Minor Negative"</formula>
    </cfRule>
    <cfRule type="cellIs" dxfId="1385" priority="51" operator="equal">
      <formula>"Significant Negative"</formula>
    </cfRule>
    <cfRule type="cellIs" dxfId="1384" priority="56" operator="equal">
      <formula>"Significant Positive"</formula>
    </cfRule>
    <cfRule type="cellIs" dxfId="1383" priority="54" operator="equal">
      <formula>"Neutral"</formula>
    </cfRule>
    <cfRule type="cellIs" dxfId="1382" priority="55" operator="equal">
      <formula>"Minor Positive"</formula>
    </cfRule>
  </conditionalFormatting>
  <conditionalFormatting sqref="J20">
    <cfRule type="cellIs" dxfId="1381" priority="43" operator="equal">
      <formula>"Significant Positive"</formula>
    </cfRule>
    <cfRule type="cellIs" dxfId="1380" priority="42" operator="equal">
      <formula>"Minor Positive"</formula>
    </cfRule>
    <cfRule type="cellIs" dxfId="1379" priority="41" operator="equal">
      <formula>"Neutral"</formula>
    </cfRule>
    <cfRule type="cellIs" dxfId="1378" priority="40" operator="equal">
      <formula>"Uncertain"</formula>
    </cfRule>
    <cfRule type="cellIs" dxfId="1377" priority="39" operator="equal">
      <formula>"Minor Negative"</formula>
    </cfRule>
    <cfRule type="cellIs" dxfId="1376" priority="38" operator="equal">
      <formula>"Significant Negative"</formula>
    </cfRule>
  </conditionalFormatting>
  <conditionalFormatting sqref="J28 J57">
    <cfRule type="cellIs" dxfId="1375" priority="48" operator="equal">
      <formula>"Minor Positive"</formula>
    </cfRule>
    <cfRule type="cellIs" dxfId="1374" priority="47" operator="equal">
      <formula>"Neutral"</formula>
    </cfRule>
    <cfRule type="cellIs" dxfId="1373" priority="46" operator="equal">
      <formula>"Uncertain"</formula>
    </cfRule>
    <cfRule type="cellIs" dxfId="1372" priority="45" operator="equal">
      <formula>"Minor Negative"</formula>
    </cfRule>
    <cfRule type="cellIs" dxfId="1371" priority="44" operator="equal">
      <formula>"Significant Negative"</formula>
    </cfRule>
    <cfRule type="cellIs" dxfId="1370" priority="49" operator="equal">
      <formula>"Significant Positive"</formula>
    </cfRule>
  </conditionalFormatting>
  <conditionalFormatting sqref="J36">
    <cfRule type="cellIs" dxfId="1369" priority="14" operator="equal">
      <formula>"Significant Negative"</formula>
    </cfRule>
    <cfRule type="cellIs" dxfId="1368" priority="15" operator="equal">
      <formula>"Minor Negative"</formula>
    </cfRule>
    <cfRule type="cellIs" dxfId="1367" priority="16" operator="equal">
      <formula>"Uncertain"</formula>
    </cfRule>
    <cfRule type="cellIs" dxfId="1366" priority="17" operator="equal">
      <formula>"Neutral"</formula>
    </cfRule>
    <cfRule type="cellIs" dxfId="1365" priority="18" operator="equal">
      <formula>"Minor Positive"</formula>
    </cfRule>
    <cfRule type="cellIs" dxfId="1364" priority="19" operator="equal">
      <formula>"Significant Positive"</formula>
    </cfRule>
  </conditionalFormatting>
  <conditionalFormatting sqref="J42">
    <cfRule type="cellIs" dxfId="1363" priority="11" operator="equal">
      <formula>"Neutral"</formula>
    </cfRule>
    <cfRule type="cellIs" dxfId="1362" priority="12" operator="equal">
      <formula>"Minor Positive"</formula>
    </cfRule>
    <cfRule type="cellIs" dxfId="1361" priority="13" operator="equal">
      <formula>"Significant Positive"</formula>
    </cfRule>
    <cfRule type="cellIs" dxfId="1360" priority="8" operator="equal">
      <formula>"Significant Negative"</formula>
    </cfRule>
    <cfRule type="cellIs" dxfId="1359" priority="9" operator="equal">
      <formula>"Minor Negative"</formula>
    </cfRule>
    <cfRule type="cellIs" dxfId="1358" priority="10" operator="equal">
      <formula>"Uncertain"</formula>
    </cfRule>
  </conditionalFormatting>
  <conditionalFormatting sqref="J47">
    <cfRule type="cellIs" dxfId="1357" priority="7" operator="equal">
      <formula>"Significant Positive"</formula>
    </cfRule>
    <cfRule type="cellIs" dxfId="1356" priority="6" operator="equal">
      <formula>"Minor Positive"</formula>
    </cfRule>
    <cfRule type="cellIs" dxfId="1355" priority="5" operator="equal">
      <formula>"Neutral"</formula>
    </cfRule>
    <cfRule type="cellIs" dxfId="1354" priority="4" operator="equal">
      <formula>"Uncertain"</formula>
    </cfRule>
    <cfRule type="cellIs" dxfId="1353" priority="3" operator="equal">
      <formula>"Minor Negative"</formula>
    </cfRule>
    <cfRule type="cellIs" dxfId="1352" priority="2" operator="equal">
      <formula>"Significant Negative"</formula>
    </cfRule>
  </conditionalFormatting>
  <conditionalFormatting sqref="J49">
    <cfRule type="cellIs" dxfId="1351" priority="25" operator="equal">
      <formula>"Significant Positive"</formula>
    </cfRule>
    <cfRule type="cellIs" dxfId="1350" priority="24" operator="equal">
      <formula>"Minor Positive"</formula>
    </cfRule>
    <cfRule type="cellIs" dxfId="1349" priority="23" operator="equal">
      <formula>"Neutral"</formula>
    </cfRule>
    <cfRule type="cellIs" dxfId="1348" priority="22" operator="equal">
      <formula>"Uncertain"</formula>
    </cfRule>
    <cfRule type="cellIs" dxfId="1347" priority="21" operator="equal">
      <formula>"Minor Negative"</formula>
    </cfRule>
    <cfRule type="cellIs" dxfId="1346" priority="20" operator="equal">
      <formula>"Significant Negative"</formula>
    </cfRule>
  </conditionalFormatting>
  <conditionalFormatting sqref="J54">
    <cfRule type="cellIs" dxfId="1345" priority="32" operator="equal">
      <formula>"Significant Negative"</formula>
    </cfRule>
    <cfRule type="cellIs" dxfId="1344" priority="33" operator="equal">
      <formula>"Minor Negative"</formula>
    </cfRule>
    <cfRule type="cellIs" dxfId="1343" priority="35" operator="equal">
      <formula>"Neutral"</formula>
    </cfRule>
    <cfRule type="cellIs" dxfId="1342" priority="36" operator="equal">
      <formula>"Minor Positive"</formula>
    </cfRule>
    <cfRule type="cellIs" dxfId="1341" priority="37" operator="equal">
      <formula>"Significant Positive"</formula>
    </cfRule>
    <cfRule type="cellIs" dxfId="1340" priority="34" operator="equal">
      <formula>"Uncertain"</formula>
    </cfRule>
  </conditionalFormatting>
  <conditionalFormatting sqref="J65 J72 J77 J84">
    <cfRule type="cellIs" dxfId="1339" priority="28" operator="equal">
      <formula>"Uncertain"</formula>
    </cfRule>
    <cfRule type="cellIs" dxfId="1338" priority="27" operator="equal">
      <formula>"Minor Negative"</formula>
    </cfRule>
    <cfRule type="cellIs" dxfId="1337" priority="26" operator="equal">
      <formula>"Significant Negative"</formula>
    </cfRule>
    <cfRule type="cellIs" dxfId="1336" priority="29" operator="equal">
      <formula>"Neutral"</formula>
    </cfRule>
    <cfRule type="cellIs" dxfId="1335" priority="30" operator="equal">
      <formula>"Minor Positive"</formula>
    </cfRule>
    <cfRule type="cellIs" dxfId="1334" priority="31"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FA19C6A1-627E-4DA6-BBEF-16268B439722}">
          <x14:formula1>
            <xm:f>'Drop downs'!$A$2:$A$3</xm:f>
          </x14:formula1>
          <xm:sqref>D8:D87</xm:sqref>
        </x14:dataValidation>
        <x14:dataValidation type="list" allowBlank="1" showInputMessage="1" showErrorMessage="1" xr:uid="{9AEA20D4-2F8B-4989-A015-9569FA62775C}">
          <x14:formula1>
            <xm:f>'Drop downs'!$J$2:$J$3</xm:f>
          </x14:formula1>
          <xm:sqref>L8 L18 L20 L28 L36 L42 L84 L54 L57 L65 L72 L77 L47 L49</xm:sqref>
        </x14:dataValidation>
        <x14:dataValidation type="list" allowBlank="1" showInputMessage="1" showErrorMessage="1" xr:uid="{B6D63482-A117-4639-865C-6CB14F4A388D}">
          <x14:formula1>
            <xm:f>'Drop downs'!$B$2:$B$4</xm:f>
          </x14:formula1>
          <xm:sqref>E8 E18 E20 E28 E84 E65 E72 E54 E57 E77 E36 E42 E49 E47</xm:sqref>
        </x14:dataValidation>
        <x14:dataValidation type="list" allowBlank="1" showInputMessage="1" showErrorMessage="1" xr:uid="{ABD60973-AF54-4CEC-B782-54513087B45B}">
          <x14:formula1>
            <xm:f>'Drop downs'!$C$2:$C$5</xm:f>
          </x14:formula1>
          <xm:sqref>F8 F49 F20 F28 F84 F65 F72 F54 F57 F77 F36 F42 F18 F47</xm:sqref>
        </x14:dataValidation>
        <x14:dataValidation type="list" allowBlank="1" showInputMessage="1" showErrorMessage="1" xr:uid="{3AD43447-A72C-4E04-BE0C-874B6DD838C9}">
          <x14:formula1>
            <xm:f>'Drop downs'!$D$2:$D$7</xm:f>
          </x14:formula1>
          <xm:sqref>G8 G49 G20 G28 G84 G65 G72 G54 G57 G77 G36 G42 G18 G47</xm:sqref>
        </x14:dataValidation>
        <x14:dataValidation type="list" allowBlank="1" showInputMessage="1" showErrorMessage="1" xr:uid="{B7C879D9-2258-4F56-A9F6-1079710DC51B}">
          <x14:formula1>
            <xm:f>'Drop downs'!$E$2:$E$6</xm:f>
          </x14:formula1>
          <xm:sqref>H8 H49 H20 H28 H84 H65 H72 H54 H57 H77 H36 H42 H18 H47</xm:sqref>
        </x14:dataValidation>
        <x14:dataValidation type="list" allowBlank="1" showInputMessage="1" showErrorMessage="1" xr:uid="{2D7E9B12-02F0-4A66-911B-938E0972C5AC}">
          <x14:formula1>
            <xm:f>'Drop downs'!$F$2:$F$6</xm:f>
          </x14:formula1>
          <xm:sqref>I8 I49 I20 I28 I84 I65 I72 I54 I57 I77 I36 I42 I18 I47</xm:sqref>
        </x14:dataValidation>
        <x14:dataValidation type="list" allowBlank="1" showInputMessage="1" showErrorMessage="1" xr:uid="{39914808-14F8-4321-A406-19026FF40F43}">
          <x14:formula1>
            <xm:f>'Drop downs'!$G$2:$G$7</xm:f>
          </x14:formula1>
          <xm:sqref>J8 J18 J20 J28 J84 J65 J72 J54 J57 J77 J36 J42 J49 J47</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53477-0E60-4FD8-9421-6871FC689433}">
  <sheetPr codeName="Sheet72">
    <tabColor theme="4" tint="0.79998168889431442"/>
  </sheetPr>
  <dimension ref="A1:V98"/>
  <sheetViews>
    <sheetView topLeftCell="A7" zoomScale="85" zoomScaleNormal="85" workbookViewId="0">
      <selection activeCell="D33" sqref="D33"/>
    </sheetView>
  </sheetViews>
  <sheetFormatPr defaultColWidth="8.54296875" defaultRowHeight="14.5" x14ac:dyDescent="0.35"/>
  <cols>
    <col min="1" max="1" width="46.453125" bestFit="1" customWidth="1"/>
    <col min="2" max="2" width="7.179687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1130</v>
      </c>
      <c r="D1" s="263"/>
      <c r="E1" s="263"/>
      <c r="F1" s="264"/>
      <c r="G1" s="16"/>
      <c r="I1" s="7"/>
      <c r="J1" s="7"/>
      <c r="K1" s="7"/>
    </row>
    <row r="2" spans="1:22" x14ac:dyDescent="0.35">
      <c r="A2" s="74" t="s">
        <v>29</v>
      </c>
      <c r="B2" s="9"/>
      <c r="C2" s="263" t="s">
        <v>316</v>
      </c>
      <c r="D2" s="263"/>
      <c r="E2" s="263"/>
      <c r="F2" s="264"/>
      <c r="I2" s="8"/>
      <c r="J2" s="8"/>
      <c r="K2" s="8"/>
    </row>
    <row r="3" spans="1:22" ht="34" customHeight="1" x14ac:dyDescent="0.35">
      <c r="A3" s="75" t="s">
        <v>30</v>
      </c>
      <c r="B3" s="4"/>
      <c r="C3" s="263" t="s">
        <v>1131</v>
      </c>
      <c r="D3" s="263"/>
      <c r="E3" s="263"/>
      <c r="F3" s="264"/>
      <c r="I3" s="8"/>
      <c r="J3" s="8"/>
      <c r="K3" s="8"/>
    </row>
    <row r="4" spans="1:22" ht="17.25" customHeight="1" x14ac:dyDescent="0.35">
      <c r="A4" s="75" t="s">
        <v>31</v>
      </c>
      <c r="B4" s="17"/>
      <c r="C4" s="229" t="s">
        <v>1030</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250</v>
      </c>
      <c r="E8" s="325" t="s">
        <v>418</v>
      </c>
      <c r="F8" s="325" t="s">
        <v>475</v>
      </c>
      <c r="G8" s="325" t="s">
        <v>424</v>
      </c>
      <c r="H8" s="325" t="s">
        <v>430</v>
      </c>
      <c r="I8" s="325" t="s">
        <v>422</v>
      </c>
      <c r="J8" s="310" t="s">
        <v>157</v>
      </c>
      <c r="K8" s="319" t="s">
        <v>1132</v>
      </c>
      <c r="L8" s="310"/>
      <c r="M8" s="314"/>
      <c r="N8" s="330"/>
      <c r="R8" s="12" t="str">
        <f>IF(OR(J8='Drop downs'!$G$7,J8='Drop downs'!$G$5), B8&amp;": "&amp;K8&amp;CHAR(10),"")</f>
        <v/>
      </c>
      <c r="S8" s="12" t="str">
        <f>IF(J8='Drop downs'!$G$2,B8&amp;": "&amp;K8&amp;""," ")</f>
        <v xml:space="preserve"> </v>
      </c>
      <c r="T8" s="12" t="str">
        <f>IF(LE4_Culture_Creative_Industries!E8='Drop downs'!$B$6,LE4_Culture_Creative_Industries!B8&amp;": "&amp;LE4_Culture_Creative_Industries!K8&amp;"","")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x14ac:dyDescent="0.35">
      <c r="A12" s="317"/>
      <c r="B12" s="328"/>
      <c r="C12" s="24" t="s">
        <v>325</v>
      </c>
      <c r="D12" s="24" t="s">
        <v>250</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x14ac:dyDescent="0.35">
      <c r="A14" s="317"/>
      <c r="B14" s="328"/>
      <c r="C14" s="24" t="s">
        <v>327</v>
      </c>
      <c r="D14" s="24" t="s">
        <v>250</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250</v>
      </c>
      <c r="E16" s="326"/>
      <c r="F16" s="326"/>
      <c r="G16" s="326"/>
      <c r="H16" s="326"/>
      <c r="I16" s="326"/>
      <c r="J16" s="298"/>
      <c r="K16" s="236"/>
      <c r="L16" s="298"/>
      <c r="M16" s="233"/>
      <c r="N16" s="331"/>
      <c r="R16" s="12"/>
      <c r="S16" s="12"/>
      <c r="T16" s="12"/>
    </row>
    <row r="17" spans="1:22" ht="15" thickBot="1" x14ac:dyDescent="0.4">
      <c r="A17" s="318"/>
      <c r="B17" s="267"/>
      <c r="C17" s="19" t="s">
        <v>330</v>
      </c>
      <c r="D17" s="19" t="s">
        <v>254</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250</v>
      </c>
      <c r="E18" s="310" t="s">
        <v>418</v>
      </c>
      <c r="F18" s="310" t="s">
        <v>419</v>
      </c>
      <c r="G18" s="310" t="s">
        <v>519</v>
      </c>
      <c r="H18" s="310" t="s">
        <v>628</v>
      </c>
      <c r="I18" s="310" t="s">
        <v>436</v>
      </c>
      <c r="J18" s="310" t="s">
        <v>157</v>
      </c>
      <c r="K18" s="319" t="s">
        <v>1133</v>
      </c>
      <c r="L18" s="310"/>
      <c r="M18" s="314"/>
      <c r="N18" s="330"/>
      <c r="R18" s="12" t="str">
        <f>IF(OR(J18='Drop downs'!$G$7,J18='Drop downs'!$G$5), B18&amp;": "&amp;K18&amp;CHAR(10),"")</f>
        <v/>
      </c>
      <c r="S18" s="12" t="str">
        <f>IF(J18='Drop downs'!$G$2,B18&amp;": "&amp;K18&amp;""," ")</f>
        <v xml:space="preserve"> </v>
      </c>
      <c r="T18" s="12" t="str">
        <f>IF(LE4_Culture_Creative_Industries!E18='Drop downs'!$B$6,LE4_Culture_Creative_Industries!B18&amp;": "&amp;LE4_Culture_Creative_Industries!K18&amp;"","")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254</v>
      </c>
      <c r="E20" s="310" t="s">
        <v>101</v>
      </c>
      <c r="F20" s="310" t="s">
        <v>101</v>
      </c>
      <c r="G20" s="310" t="s">
        <v>101</v>
      </c>
      <c r="H20" s="310" t="s">
        <v>101</v>
      </c>
      <c r="I20" s="310" t="s">
        <v>101</v>
      </c>
      <c r="J20" s="310" t="s">
        <v>159</v>
      </c>
      <c r="K20" s="319" t="s">
        <v>435</v>
      </c>
      <c r="L20" s="310"/>
      <c r="M20" s="314"/>
      <c r="N20" s="330"/>
      <c r="R20" s="12" t="str">
        <f>IF(OR(J20='Drop downs'!$G$7,J20='Drop downs'!$G$5), B20&amp;": "&amp;K20&amp;CHAR(10),"")</f>
        <v/>
      </c>
      <c r="S20" s="12" t="str">
        <f>IF(J20='Drop downs'!$G$2,B20&amp;": "&amp;K20&amp;""," ")</f>
        <v xml:space="preserve"> </v>
      </c>
      <c r="T20" s="12" t="str">
        <f>IF(LE4_Culture_Creative_Industries!E20='Drop downs'!$B$6,LE4_Culture_Creative_Industries!B20&amp;": "&amp;LE4_Culture_Creative_Industries!K20&amp;"","")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254</v>
      </c>
      <c r="E26" s="298"/>
      <c r="F26" s="298"/>
      <c r="G26" s="298"/>
      <c r="H26" s="298"/>
      <c r="I26" s="298"/>
      <c r="J26" s="298"/>
      <c r="K26" s="236"/>
      <c r="L26" s="298"/>
      <c r="M26" s="233"/>
      <c r="N26" s="331"/>
      <c r="R26" s="12"/>
      <c r="S26" s="12"/>
      <c r="T26" s="12"/>
    </row>
    <row r="27" spans="1:22" ht="29.5" thickBot="1" x14ac:dyDescent="0.4">
      <c r="A27" s="318"/>
      <c r="B27" s="309"/>
      <c r="C27" s="15" t="s">
        <v>342</v>
      </c>
      <c r="D27" s="24" t="s">
        <v>254</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250</v>
      </c>
      <c r="E28" s="310" t="s">
        <v>418</v>
      </c>
      <c r="F28" s="310" t="s">
        <v>441</v>
      </c>
      <c r="G28" s="310" t="s">
        <v>519</v>
      </c>
      <c r="H28" s="310" t="s">
        <v>628</v>
      </c>
      <c r="I28" s="310" t="s">
        <v>436</v>
      </c>
      <c r="J28" s="310" t="s">
        <v>157</v>
      </c>
      <c r="K28" s="319" t="s">
        <v>1134</v>
      </c>
      <c r="L28" s="310"/>
      <c r="M28" s="314"/>
      <c r="N28" s="330"/>
      <c r="R28" s="12" t="str">
        <f>IF(OR(J28='Drop downs'!$G$7,J28='Drop downs'!$G$5), B28&amp;": "&amp;K28&amp;CHAR(10),"")</f>
        <v/>
      </c>
      <c r="S28" s="12" t="str">
        <f>IF(J28='Drop downs'!$G$2,B28&amp;": "&amp;K28&amp;""," ")</f>
        <v xml:space="preserve"> </v>
      </c>
      <c r="T28" s="12" t="str">
        <f>IF(LE4_Culture_Creative_Industries!E28='Drop downs'!$B$6,LE4_Culture_Creative_Industries!B28&amp;": "&amp;LE4_Culture_Creative_Industries!K28&amp;"","")</f>
        <v/>
      </c>
      <c r="U28" t="str">
        <f t="shared" si="0"/>
        <v/>
      </c>
      <c r="V28" t="str">
        <f>IF(N28&gt;0,B28&amp;":"&amp;N28&amp;"
","")</f>
        <v/>
      </c>
    </row>
    <row r="29" spans="1:22" ht="29" x14ac:dyDescent="0.35">
      <c r="A29" s="317"/>
      <c r="B29" s="308"/>
      <c r="C29" s="83" t="s">
        <v>345</v>
      </c>
      <c r="D29" s="3" t="s">
        <v>250</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22"/>
      <c r="B35" s="309"/>
      <c r="C35" s="93" t="s">
        <v>351</v>
      </c>
      <c r="D35" s="3" t="s">
        <v>254</v>
      </c>
      <c r="E35" s="299"/>
      <c r="F35" s="299"/>
      <c r="G35" s="299"/>
      <c r="H35" s="299"/>
      <c r="I35" s="299"/>
      <c r="J35" s="299"/>
      <c r="K35" s="301"/>
      <c r="L35" s="299"/>
      <c r="M35" s="303"/>
      <c r="N35" s="333"/>
      <c r="R35" s="12"/>
      <c r="S35" s="12"/>
      <c r="T35" s="12"/>
    </row>
    <row r="36" spans="1:22" x14ac:dyDescent="0.35">
      <c r="A36" s="321" t="s">
        <v>352</v>
      </c>
      <c r="B36" s="307" t="s">
        <v>120</v>
      </c>
      <c r="C36" s="82" t="s">
        <v>353</v>
      </c>
      <c r="D36" s="82" t="s">
        <v>254</v>
      </c>
      <c r="E36" s="272" t="s">
        <v>101</v>
      </c>
      <c r="F36" s="272" t="s">
        <v>101</v>
      </c>
      <c r="G36" s="272" t="s">
        <v>101</v>
      </c>
      <c r="H36" s="272" t="s">
        <v>101</v>
      </c>
      <c r="I36" s="272" t="s">
        <v>101</v>
      </c>
      <c r="J36" s="272" t="s">
        <v>159</v>
      </c>
      <c r="K36" s="300" t="s">
        <v>435</v>
      </c>
      <c r="L36" s="272"/>
      <c r="M36" s="302"/>
      <c r="N36" s="334"/>
      <c r="R36" s="12" t="str">
        <f>IF(OR(J36='Drop downs'!$G$7,J36='Drop downs'!$G$5), B36&amp;": "&amp;K36&amp;CHAR(10),"")</f>
        <v/>
      </c>
      <c r="S36" s="12" t="str">
        <f>IF(J36='Drop downs'!$G$2,B36&amp;": "&amp;K36&amp;""," ")</f>
        <v xml:space="preserve"> </v>
      </c>
      <c r="T36" s="12" t="str">
        <f>IF(LE4_Culture_Creative_Industries!E36='Drop downs'!$B$6,LE4_Culture_Creative_Industries!B36&amp;": "&amp;LE4_Culture_Creative_Industries!K36&amp;"","")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22"/>
      <c r="B41" s="309"/>
      <c r="C41" s="80" t="s">
        <v>358</v>
      </c>
      <c r="D41" s="3" t="s">
        <v>254</v>
      </c>
      <c r="E41" s="299"/>
      <c r="F41" s="299"/>
      <c r="G41" s="299"/>
      <c r="H41" s="299"/>
      <c r="I41" s="299"/>
      <c r="J41" s="299"/>
      <c r="K41" s="301"/>
      <c r="L41" s="299"/>
      <c r="M41" s="303"/>
      <c r="N41" s="333"/>
      <c r="R41" s="12"/>
      <c r="S41" s="12"/>
      <c r="T41" s="12"/>
    </row>
    <row r="42" spans="1:22" ht="29" x14ac:dyDescent="0.35">
      <c r="A42" s="321" t="s">
        <v>359</v>
      </c>
      <c r="B42" s="307" t="s">
        <v>121</v>
      </c>
      <c r="C42" s="82" t="s">
        <v>360</v>
      </c>
      <c r="D42" s="82" t="s">
        <v>254</v>
      </c>
      <c r="E42" s="272" t="s">
        <v>101</v>
      </c>
      <c r="F42" s="272" t="s">
        <v>101</v>
      </c>
      <c r="G42" s="272" t="s">
        <v>101</v>
      </c>
      <c r="H42" s="272" t="s">
        <v>101</v>
      </c>
      <c r="I42" s="272" t="s">
        <v>101</v>
      </c>
      <c r="J42" s="272" t="s">
        <v>159</v>
      </c>
      <c r="K42" s="300" t="s">
        <v>435</v>
      </c>
      <c r="L42" s="272"/>
      <c r="M42" s="302"/>
      <c r="N42" s="334"/>
      <c r="R42" s="12" t="str">
        <f>IF(OR(J42='Drop downs'!$G$7,J42='Drop downs'!$G$5), B42&amp;": "&amp;K42&amp;CHAR(10),"")</f>
        <v/>
      </c>
      <c r="S42" s="12" t="str">
        <f>IF(J42='Drop downs'!$G$2,B42&amp;": "&amp;K42&amp;""," ")</f>
        <v xml:space="preserve"> </v>
      </c>
      <c r="T42" s="12" t="str">
        <f>IF(LE4_Culture_Creative_Industries!E42='Drop downs'!$B$6,LE4_Culture_Creative_Industries!B42&amp;": "&amp;LE4_Culture_Creative_Industries!K42&amp;"","")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22"/>
      <c r="B46" s="309"/>
      <c r="C46" s="80" t="s">
        <v>364</v>
      </c>
      <c r="D46" s="3" t="s">
        <v>254</v>
      </c>
      <c r="E46" s="299"/>
      <c r="F46" s="299"/>
      <c r="G46" s="299"/>
      <c r="H46" s="299"/>
      <c r="I46" s="299"/>
      <c r="J46" s="299"/>
      <c r="K46" s="301"/>
      <c r="L46" s="299"/>
      <c r="M46" s="303"/>
      <c r="N46" s="333"/>
      <c r="R46" s="12"/>
      <c r="S46" s="12"/>
      <c r="T46" s="12"/>
    </row>
    <row r="47" spans="1:22" ht="43.5" x14ac:dyDescent="0.35">
      <c r="A47" s="321" t="s">
        <v>365</v>
      </c>
      <c r="B47" s="307" t="s">
        <v>122</v>
      </c>
      <c r="C47" s="82" t="s">
        <v>366</v>
      </c>
      <c r="D47" s="82" t="s">
        <v>250</v>
      </c>
      <c r="E47" s="272" t="s">
        <v>418</v>
      </c>
      <c r="F47" s="272" t="s">
        <v>419</v>
      </c>
      <c r="G47" s="272" t="s">
        <v>519</v>
      </c>
      <c r="H47" s="272" t="s">
        <v>628</v>
      </c>
      <c r="I47" s="272" t="s">
        <v>436</v>
      </c>
      <c r="J47" s="272" t="s">
        <v>157</v>
      </c>
      <c r="K47" s="367" t="s">
        <v>1135</v>
      </c>
      <c r="L47" s="272"/>
      <c r="M47" s="302"/>
      <c r="N47" s="334"/>
      <c r="R47" s="12" t="str">
        <f>IF(OR(J47='Drop downs'!$G$7,J47='Drop downs'!$G$5), B47&amp;": "&amp;K47&amp;CHAR(10),"")</f>
        <v/>
      </c>
      <c r="S47" s="12" t="str">
        <f>IF(J47='Drop downs'!$G$2,B47&amp;": "&amp;K47&amp;""," ")</f>
        <v xml:space="preserve"> </v>
      </c>
      <c r="T47" s="12" t="str">
        <f>IF(LE4_Culture_Creative_Industries!E47='Drop downs'!$B$6,LE4_Culture_Creative_Industries!B47&amp;": "&amp;LE4_Culture_Creative_Industries!K47&amp;"","")</f>
        <v/>
      </c>
      <c r="U47" t="str">
        <f t="shared" si="0"/>
        <v/>
      </c>
      <c r="V47" t="str">
        <f>IF(N47&gt;0,B47&amp;":"&amp;N47&amp;"
","")</f>
        <v/>
      </c>
    </row>
    <row r="48" spans="1:22" ht="52.5" customHeight="1" thickBot="1" x14ac:dyDescent="0.4">
      <c r="A48" s="318"/>
      <c r="B48" s="309"/>
      <c r="C48" s="15" t="s">
        <v>367</v>
      </c>
      <c r="D48" s="15" t="s">
        <v>254</v>
      </c>
      <c r="E48" s="299"/>
      <c r="F48" s="299"/>
      <c r="G48" s="299"/>
      <c r="H48" s="299"/>
      <c r="I48" s="299"/>
      <c r="J48" s="299"/>
      <c r="K48" s="369"/>
      <c r="L48" s="270"/>
      <c r="M48" s="315"/>
      <c r="N48" s="332"/>
      <c r="R48" s="12" t="str">
        <f>IF(OR(J48='Drop downs'!$G$7,J48='Drop downs'!$G$5), B48&amp;": "&amp;K48&amp;CHAR(10),"")</f>
        <v/>
      </c>
      <c r="S48" s="12" t="str">
        <f>IF(J48='Drop downs'!$G$2,B48&amp;": "&amp;K48&amp;""," ")</f>
        <v xml:space="preserve"> </v>
      </c>
      <c r="T48" s="12" t="str">
        <f>IF(LE4_Culture_Creative_Industries!E48='Drop downs'!$B$6,LE4_Culture_Creative_Industries!B48&amp;": "&amp;LE4_Culture_Creative_Industries!K48&amp;"","")</f>
        <v xml:space="preserve">: </v>
      </c>
    </row>
    <row r="49" spans="1:22" ht="29" x14ac:dyDescent="0.35">
      <c r="A49" s="316" t="s">
        <v>368</v>
      </c>
      <c r="B49" s="307" t="s">
        <v>123</v>
      </c>
      <c r="C49" s="86" t="s">
        <v>369</v>
      </c>
      <c r="D49" s="86" t="s">
        <v>254</v>
      </c>
      <c r="E49" s="272" t="s">
        <v>101</v>
      </c>
      <c r="F49" s="272" t="s">
        <v>101</v>
      </c>
      <c r="G49" s="272" t="s">
        <v>101</v>
      </c>
      <c r="H49" s="272" t="s">
        <v>101</v>
      </c>
      <c r="I49" s="272" t="s">
        <v>101</v>
      </c>
      <c r="J49" s="272" t="s">
        <v>159</v>
      </c>
      <c r="K49" s="367" t="s">
        <v>435</v>
      </c>
      <c r="L49" s="310"/>
      <c r="M49" s="314"/>
      <c r="N49" s="330"/>
      <c r="R49" s="12" t="str">
        <f>IF(OR(J49='Drop downs'!$G$7,J49='Drop downs'!$G$5), B49&amp;": "&amp;K49&amp;CHAR(10),"")</f>
        <v/>
      </c>
      <c r="S49" s="12" t="str">
        <f>IF(J49='Drop downs'!$G$2,B49&amp;": "&amp;K49&amp;""," ")</f>
        <v xml:space="preserve"> </v>
      </c>
      <c r="T49" s="12" t="str">
        <f>IF(LE4_Culture_Creative_Industries!E49='Drop downs'!$B$6,LE4_Culture_Creative_Industries!B49&amp;": "&amp;LE4_Culture_Creative_Industries!K49&amp;"","")</f>
        <v/>
      </c>
      <c r="U49" t="str">
        <f t="shared" si="0"/>
        <v/>
      </c>
      <c r="V49" t="str">
        <f>IF(N49&gt;0,B49&amp;":"&amp;N49&amp;"
","")</f>
        <v/>
      </c>
    </row>
    <row r="50" spans="1:22" x14ac:dyDescent="0.35">
      <c r="A50" s="317"/>
      <c r="B50" s="308"/>
      <c r="C50" s="24" t="s">
        <v>370</v>
      </c>
      <c r="D50" s="24" t="s">
        <v>254</v>
      </c>
      <c r="E50" s="298"/>
      <c r="F50" s="298"/>
      <c r="G50" s="298"/>
      <c r="H50" s="298"/>
      <c r="I50" s="298"/>
      <c r="J50" s="298"/>
      <c r="K50" s="368"/>
      <c r="L50" s="298"/>
      <c r="M50" s="233"/>
      <c r="N50" s="331"/>
      <c r="R50" s="12"/>
      <c r="S50" s="12"/>
      <c r="T50" s="12"/>
    </row>
    <row r="51" spans="1:22" x14ac:dyDescent="0.35">
      <c r="A51" s="317"/>
      <c r="B51" s="308"/>
      <c r="C51" s="97" t="s">
        <v>371</v>
      </c>
      <c r="D51" s="24" t="s">
        <v>254</v>
      </c>
      <c r="E51" s="298"/>
      <c r="F51" s="298"/>
      <c r="G51" s="298"/>
      <c r="H51" s="298"/>
      <c r="I51" s="298"/>
      <c r="J51" s="298"/>
      <c r="K51" s="368"/>
      <c r="L51" s="298"/>
      <c r="M51" s="233"/>
      <c r="N51" s="331"/>
      <c r="R51" s="12"/>
      <c r="S51" s="12"/>
      <c r="T51" s="12"/>
    </row>
    <row r="52" spans="1:22" x14ac:dyDescent="0.35">
      <c r="A52" s="317"/>
      <c r="B52" s="308"/>
      <c r="C52" s="24" t="s">
        <v>372</v>
      </c>
      <c r="D52" s="24" t="s">
        <v>254</v>
      </c>
      <c r="E52" s="298"/>
      <c r="F52" s="298"/>
      <c r="G52" s="298"/>
      <c r="H52" s="298"/>
      <c r="I52" s="298"/>
      <c r="J52" s="298"/>
      <c r="K52" s="368"/>
      <c r="L52" s="298"/>
      <c r="M52" s="233"/>
      <c r="N52" s="331"/>
      <c r="R52" s="12"/>
      <c r="S52" s="12"/>
      <c r="T52" s="12"/>
    </row>
    <row r="53" spans="1:22" ht="15" thickBot="1" x14ac:dyDescent="0.4">
      <c r="A53" s="318"/>
      <c r="B53" s="309"/>
      <c r="C53" s="19" t="s">
        <v>373</v>
      </c>
      <c r="D53" s="24" t="s">
        <v>254</v>
      </c>
      <c r="E53" s="270"/>
      <c r="F53" s="270"/>
      <c r="G53" s="270"/>
      <c r="H53" s="270"/>
      <c r="I53" s="270"/>
      <c r="J53" s="270"/>
      <c r="K53" s="37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435</v>
      </c>
      <c r="L54" s="310"/>
      <c r="M54" s="314"/>
      <c r="N54" s="330"/>
      <c r="R54" s="12" t="str">
        <f>IF(OR(J54='Drop downs'!$G$7,J54='Drop downs'!$G$5), B54&amp;": "&amp;K54&amp;CHAR(10),"")</f>
        <v/>
      </c>
      <c r="S54" s="12" t="str">
        <f>IF(J54='Drop downs'!$G$2,B54&amp;": "&amp;K54&amp;""," ")</f>
        <v xml:space="preserve"> </v>
      </c>
      <c r="T54" s="12" t="str">
        <f>IF(LE4_Culture_Creative_Industries!E54='Drop downs'!$B$6,LE4_Culture_Creative_Industries!B54&amp;": "&amp;LE4_Culture_Creative_Industries!K54&amp;"","")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435</v>
      </c>
      <c r="L57" s="310"/>
      <c r="M57" s="314"/>
      <c r="N57" s="330"/>
      <c r="R57" s="12" t="str">
        <f>IF(OR(J57='Drop downs'!$G$7,J57='Drop downs'!$G$5), B57&amp;": "&amp;K57&amp;CHAR(10),"")</f>
        <v/>
      </c>
      <c r="S57" s="12" t="str">
        <f>IF(J57='Drop downs'!$G$2,B57&amp;": "&amp;K57&amp;""," ")</f>
        <v xml:space="preserve"> </v>
      </c>
      <c r="T57" s="12" t="str">
        <f>IF(LE4_Culture_Creative_Industries!E57='Drop downs'!$B$6,LE4_Culture_Creative_Industries!B57&amp;": "&amp;LE4_Culture_Creative_Industries!K57&amp;"","")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254</v>
      </c>
      <c r="E60" s="298"/>
      <c r="F60" s="298"/>
      <c r="G60" s="298"/>
      <c r="H60" s="298"/>
      <c r="I60" s="298"/>
      <c r="J60" s="298"/>
      <c r="K60" s="236"/>
      <c r="L60" s="298"/>
      <c r="M60" s="233"/>
      <c r="N60" s="331"/>
      <c r="R60" s="12"/>
      <c r="S60" s="12"/>
      <c r="T60" s="12"/>
    </row>
    <row r="61" spans="1:22" x14ac:dyDescent="0.35">
      <c r="A61" s="317"/>
      <c r="B61" s="308"/>
      <c r="C61" s="24" t="s">
        <v>383</v>
      </c>
      <c r="D61" s="24" t="s">
        <v>254</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24" t="s">
        <v>254</v>
      </c>
      <c r="E64" s="299"/>
      <c r="F64" s="299"/>
      <c r="G64" s="299"/>
      <c r="H64" s="299"/>
      <c r="I64" s="299"/>
      <c r="J64" s="299"/>
      <c r="K64" s="301"/>
      <c r="L64" s="270"/>
      <c r="M64" s="315"/>
      <c r="N64" s="332"/>
      <c r="R64" s="12"/>
      <c r="S64" s="12"/>
      <c r="T64" s="12"/>
    </row>
    <row r="65" spans="1:22" x14ac:dyDescent="0.35">
      <c r="A65" s="316" t="s">
        <v>387</v>
      </c>
      <c r="B65" s="307" t="s">
        <v>126</v>
      </c>
      <c r="C65" s="85" t="s">
        <v>388</v>
      </c>
      <c r="D65" s="86" t="s">
        <v>250</v>
      </c>
      <c r="E65" s="310" t="s">
        <v>432</v>
      </c>
      <c r="F65" s="310" t="s">
        <v>419</v>
      </c>
      <c r="G65" s="310" t="s">
        <v>424</v>
      </c>
      <c r="H65" s="310" t="s">
        <v>628</v>
      </c>
      <c r="I65" s="310" t="s">
        <v>436</v>
      </c>
      <c r="J65" s="310" t="s">
        <v>157</v>
      </c>
      <c r="K65" s="319" t="s">
        <v>1136</v>
      </c>
      <c r="L65" s="310"/>
      <c r="M65" s="314"/>
      <c r="N65" s="330"/>
      <c r="R65" s="12" t="str">
        <f>IF(OR(J65='Drop downs'!$G$7,J65='Drop downs'!$G$5), B65&amp;": "&amp;K65&amp;CHAR(10),"")</f>
        <v/>
      </c>
      <c r="S65" s="12" t="str">
        <f>IF(J65='Drop downs'!$G$2,B65&amp;": "&amp;K65&amp;""," ")</f>
        <v xml:space="preserve"> </v>
      </c>
      <c r="T65" s="12" t="str">
        <f>IF(LE4_Culture_Creative_Industries!E65='Drop downs'!$B$6,LE4_Culture_Creative_Industries!B65&amp;": "&amp;LE4_Culture_Creative_Industries!K65&amp;"","")</f>
        <v/>
      </c>
      <c r="U65" t="str">
        <f t="shared" si="0"/>
        <v/>
      </c>
      <c r="V65" t="str">
        <f>IF(N65&gt;0,B65&amp;":"&amp;N65&amp;"
","")</f>
        <v/>
      </c>
    </row>
    <row r="66" spans="1:22" x14ac:dyDescent="0.35">
      <c r="A66" s="317"/>
      <c r="B66" s="308"/>
      <c r="C66" s="83" t="s">
        <v>389</v>
      </c>
      <c r="D66" s="24" t="s">
        <v>250</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70"/>
      <c r="F71" s="270"/>
      <c r="G71" s="270"/>
      <c r="H71" s="270"/>
      <c r="I71" s="270"/>
      <c r="J71" s="270"/>
      <c r="K71" s="320"/>
      <c r="L71" s="270"/>
      <c r="M71" s="315"/>
      <c r="N71" s="332"/>
      <c r="R71" s="12"/>
      <c r="S71" s="12"/>
      <c r="T71" s="12"/>
    </row>
    <row r="72" spans="1:22" x14ac:dyDescent="0.35">
      <c r="A72" s="316" t="s">
        <v>395</v>
      </c>
      <c r="B72" s="307" t="s">
        <v>127</v>
      </c>
      <c r="C72" s="85" t="s">
        <v>396</v>
      </c>
      <c r="D72" s="86" t="s">
        <v>250</v>
      </c>
      <c r="E72" s="310" t="s">
        <v>418</v>
      </c>
      <c r="F72" s="310" t="s">
        <v>419</v>
      </c>
      <c r="G72" s="310" t="s">
        <v>424</v>
      </c>
      <c r="H72" s="310" t="s">
        <v>628</v>
      </c>
      <c r="I72" s="310" t="s">
        <v>422</v>
      </c>
      <c r="J72" s="310" t="s">
        <v>157</v>
      </c>
      <c r="K72" s="311" t="s">
        <v>1137</v>
      </c>
      <c r="L72" s="310"/>
      <c r="M72" s="314"/>
      <c r="N72" s="330"/>
      <c r="R72" s="12" t="str">
        <f>IF(OR(J72='Drop downs'!$G$7,J72='Drop downs'!$G$5), B72&amp;": "&amp;K72&amp;CHAR(10),"")</f>
        <v/>
      </c>
      <c r="S72" s="12" t="str">
        <f>IF(J72='Drop downs'!$G$2,B72&amp;": "&amp;K72&amp;""," ")</f>
        <v xml:space="preserve"> </v>
      </c>
      <c r="T72" s="12" t="str">
        <f>IF(LE4_Culture_Creative_Industries!E72='Drop downs'!$B$6,LE4_Culture_Creative_Industries!B72&amp;": "&amp;LE4_Culture_Creative_Industries!K72&amp;"","")</f>
        <v/>
      </c>
      <c r="U72" t="str">
        <f t="shared" si="0"/>
        <v/>
      </c>
      <c r="V72" t="str">
        <f>IF(N72&gt;0,B72&amp;":"&amp;N72&amp;"
","")</f>
        <v/>
      </c>
    </row>
    <row r="73" spans="1:22" x14ac:dyDescent="0.35">
      <c r="A73" s="317"/>
      <c r="B73" s="308"/>
      <c r="C73" s="83" t="s">
        <v>397</v>
      </c>
      <c r="D73" s="24" t="s">
        <v>250</v>
      </c>
      <c r="E73" s="298"/>
      <c r="F73" s="298"/>
      <c r="G73" s="298"/>
      <c r="H73" s="298"/>
      <c r="I73" s="298"/>
      <c r="J73" s="298"/>
      <c r="K73" s="312"/>
      <c r="L73" s="298"/>
      <c r="M73" s="233"/>
      <c r="N73" s="331"/>
      <c r="R73" s="12"/>
      <c r="S73" s="12"/>
      <c r="T73" s="12"/>
    </row>
    <row r="74" spans="1:22" x14ac:dyDescent="0.35">
      <c r="A74" s="317"/>
      <c r="B74" s="308"/>
      <c r="C74" s="83" t="s">
        <v>398</v>
      </c>
      <c r="D74" s="24" t="s">
        <v>254</v>
      </c>
      <c r="E74" s="298"/>
      <c r="F74" s="298"/>
      <c r="G74" s="298"/>
      <c r="H74" s="298"/>
      <c r="I74" s="298"/>
      <c r="J74" s="298"/>
      <c r="K74" s="312"/>
      <c r="L74" s="298"/>
      <c r="M74" s="233"/>
      <c r="N74" s="331"/>
      <c r="R74" s="12"/>
      <c r="S74" s="12"/>
      <c r="T74" s="12"/>
    </row>
    <row r="75" spans="1:22" x14ac:dyDescent="0.35">
      <c r="A75" s="317"/>
      <c r="B75" s="308"/>
      <c r="C75" s="83" t="s">
        <v>399</v>
      </c>
      <c r="D75" s="24" t="s">
        <v>254</v>
      </c>
      <c r="E75" s="298"/>
      <c r="F75" s="298"/>
      <c r="G75" s="298"/>
      <c r="H75" s="298"/>
      <c r="I75" s="298"/>
      <c r="J75" s="298"/>
      <c r="K75" s="312"/>
      <c r="L75" s="298"/>
      <c r="M75" s="233"/>
      <c r="N75" s="331"/>
      <c r="R75" s="12"/>
      <c r="S75" s="12"/>
      <c r="T75" s="12"/>
    </row>
    <row r="76" spans="1:22" ht="15" thickBot="1" x14ac:dyDescent="0.4">
      <c r="A76" s="318"/>
      <c r="B76" s="309"/>
      <c r="C76" s="89" t="s">
        <v>400</v>
      </c>
      <c r="D76" s="19" t="s">
        <v>254</v>
      </c>
      <c r="E76" s="270"/>
      <c r="F76" s="270"/>
      <c r="G76" s="270"/>
      <c r="H76" s="270"/>
      <c r="I76" s="270"/>
      <c r="J76" s="270"/>
      <c r="K76" s="430"/>
      <c r="L76" s="270"/>
      <c r="M76" s="315"/>
      <c r="N76" s="332"/>
      <c r="R76" s="12"/>
      <c r="S76" s="12"/>
      <c r="T76" s="12"/>
    </row>
    <row r="77" spans="1:22" x14ac:dyDescent="0.35">
      <c r="A77" s="323" t="s">
        <v>401</v>
      </c>
      <c r="B77" s="307" t="s">
        <v>128</v>
      </c>
      <c r="C77" s="85" t="s">
        <v>402</v>
      </c>
      <c r="D77" s="79" t="s">
        <v>254</v>
      </c>
      <c r="E77" s="310" t="s">
        <v>101</v>
      </c>
      <c r="F77" s="310" t="s">
        <v>101</v>
      </c>
      <c r="G77" s="310" t="s">
        <v>101</v>
      </c>
      <c r="H77" s="310" t="s">
        <v>101</v>
      </c>
      <c r="I77" s="310" t="s">
        <v>101</v>
      </c>
      <c r="J77" s="310" t="s">
        <v>159</v>
      </c>
      <c r="K77" s="427" t="s">
        <v>435</v>
      </c>
      <c r="L77" s="310"/>
      <c r="M77" s="314"/>
      <c r="N77" s="330"/>
      <c r="R77" s="12" t="str">
        <f>IF(OR(J77='Drop downs'!$G$7,J77='Drop downs'!$G$5), B77&amp;": "&amp;K77&amp;CHAR(10),"")</f>
        <v/>
      </c>
      <c r="S77" s="12" t="str">
        <f>IF(J77='Drop downs'!$G$2,B77&amp;": "&amp;K77&amp;""," ")</f>
        <v xml:space="preserve"> </v>
      </c>
      <c r="T77" s="12" t="str">
        <f>IF(LE4_Culture_Creative_Industries!E77='Drop downs'!$B$6,LE4_Culture_Creative_Industries!B77&amp;": "&amp;LE4_Culture_Creative_Industries!K77&amp;"","")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368"/>
      <c r="L78" s="298"/>
      <c r="M78" s="233"/>
      <c r="N78" s="331"/>
      <c r="R78" s="12"/>
      <c r="S78" s="12"/>
      <c r="T78" s="12"/>
    </row>
    <row r="79" spans="1:22" x14ac:dyDescent="0.35">
      <c r="A79" s="305"/>
      <c r="B79" s="308"/>
      <c r="C79" s="83" t="s">
        <v>404</v>
      </c>
      <c r="D79" s="3" t="s">
        <v>254</v>
      </c>
      <c r="E79" s="298"/>
      <c r="F79" s="298"/>
      <c r="G79" s="298"/>
      <c r="H79" s="298"/>
      <c r="I79" s="298"/>
      <c r="J79" s="298"/>
      <c r="K79" s="368"/>
      <c r="L79" s="298"/>
      <c r="M79" s="233"/>
      <c r="N79" s="331"/>
      <c r="R79" s="12"/>
      <c r="S79" s="12"/>
      <c r="T79" s="12"/>
    </row>
    <row r="80" spans="1:22" x14ac:dyDescent="0.35">
      <c r="A80" s="305"/>
      <c r="B80" s="308"/>
      <c r="C80" s="84" t="s">
        <v>405</v>
      </c>
      <c r="D80" s="3" t="s">
        <v>254</v>
      </c>
      <c r="E80" s="298"/>
      <c r="F80" s="298"/>
      <c r="G80" s="298"/>
      <c r="H80" s="298"/>
      <c r="I80" s="298"/>
      <c r="J80" s="298"/>
      <c r="K80" s="368"/>
      <c r="L80" s="298"/>
      <c r="M80" s="233"/>
      <c r="N80" s="331"/>
      <c r="R80" s="12"/>
      <c r="S80" s="12"/>
      <c r="T80" s="12"/>
    </row>
    <row r="81" spans="1:22" ht="29" x14ac:dyDescent="0.35">
      <c r="A81" s="305"/>
      <c r="B81" s="308"/>
      <c r="C81" s="84" t="s">
        <v>406</v>
      </c>
      <c r="D81" s="3" t="s">
        <v>254</v>
      </c>
      <c r="E81" s="298"/>
      <c r="F81" s="298"/>
      <c r="G81" s="298"/>
      <c r="H81" s="298"/>
      <c r="I81" s="298"/>
      <c r="J81" s="298"/>
      <c r="K81" s="368"/>
      <c r="L81" s="298"/>
      <c r="M81" s="233"/>
      <c r="N81" s="331"/>
      <c r="R81" s="12"/>
      <c r="S81" s="12"/>
      <c r="T81" s="12"/>
    </row>
    <row r="82" spans="1:22" ht="29" x14ac:dyDescent="0.35">
      <c r="A82" s="305"/>
      <c r="B82" s="308"/>
      <c r="C82" s="84" t="s">
        <v>407</v>
      </c>
      <c r="D82" s="3" t="s">
        <v>254</v>
      </c>
      <c r="E82" s="298"/>
      <c r="F82" s="298"/>
      <c r="G82" s="298"/>
      <c r="H82" s="298"/>
      <c r="I82" s="298"/>
      <c r="J82" s="298"/>
      <c r="K82" s="368"/>
      <c r="L82" s="298"/>
      <c r="M82" s="233"/>
      <c r="N82" s="331"/>
      <c r="R82" s="12"/>
      <c r="S82" s="12"/>
      <c r="T82" s="12"/>
    </row>
    <row r="83" spans="1:22" ht="15" thickBot="1" x14ac:dyDescent="0.4">
      <c r="A83" s="306"/>
      <c r="B83" s="309"/>
      <c r="C83" s="90" t="s">
        <v>408</v>
      </c>
      <c r="D83" s="80" t="s">
        <v>254</v>
      </c>
      <c r="E83" s="299"/>
      <c r="F83" s="299"/>
      <c r="G83" s="299"/>
      <c r="H83" s="299"/>
      <c r="I83" s="299"/>
      <c r="J83" s="299"/>
      <c r="K83" s="369"/>
      <c r="L83" s="299"/>
      <c r="M83" s="303"/>
      <c r="N83" s="333"/>
      <c r="R83" s="12"/>
      <c r="S83" s="12"/>
      <c r="T83" s="12"/>
    </row>
    <row r="84" spans="1:22" x14ac:dyDescent="0.35">
      <c r="A84" s="304" t="s">
        <v>409</v>
      </c>
      <c r="B84" s="307" t="s">
        <v>129</v>
      </c>
      <c r="C84" s="101" t="s">
        <v>410</v>
      </c>
      <c r="D84" s="82" t="s">
        <v>254</v>
      </c>
      <c r="E84" s="272" t="s">
        <v>101</v>
      </c>
      <c r="F84" s="272" t="s">
        <v>101</v>
      </c>
      <c r="G84" s="272" t="s">
        <v>101</v>
      </c>
      <c r="H84" s="272" t="s">
        <v>101</v>
      </c>
      <c r="I84" s="272" t="s">
        <v>101</v>
      </c>
      <c r="J84" s="272" t="s">
        <v>159</v>
      </c>
      <c r="K84" s="367" t="s">
        <v>435</v>
      </c>
      <c r="L84" s="272"/>
      <c r="M84" s="302"/>
      <c r="N84" s="334"/>
      <c r="R84" s="12" t="str">
        <f>IF(OR(J84='Drop downs'!$G$7,J84='Drop downs'!$G$5), B84&amp;": "&amp;K84&amp;CHAR(10),"")</f>
        <v/>
      </c>
      <c r="S84" s="12" t="str">
        <f>IF(J84='Drop downs'!$G$2,B84&amp;": "&amp;K84&amp;""," ")</f>
        <v xml:space="preserve"> </v>
      </c>
      <c r="T84" s="12" t="str">
        <f>IF(LE4_Culture_Creative_Industries!E84='Drop downs'!$B$6,LE4_Culture_Creative_Industries!B84&amp;": "&amp;LE4_Culture_Creative_Industries!K84&amp;"","")</f>
        <v/>
      </c>
      <c r="U84" t="str">
        <f t="shared" si="1"/>
        <v/>
      </c>
      <c r="V84" t="str">
        <f>IF(N84&gt;0,B84&amp;":"&amp;N84&amp;"
","")</f>
        <v/>
      </c>
    </row>
    <row r="85" spans="1:22" x14ac:dyDescent="0.35">
      <c r="A85" s="305"/>
      <c r="B85" s="308"/>
      <c r="C85" s="84" t="s">
        <v>411</v>
      </c>
      <c r="D85" s="3" t="s">
        <v>254</v>
      </c>
      <c r="E85" s="298"/>
      <c r="F85" s="298"/>
      <c r="G85" s="298"/>
      <c r="H85" s="298"/>
      <c r="I85" s="298"/>
      <c r="J85" s="298"/>
      <c r="K85" s="368"/>
      <c r="L85" s="298"/>
      <c r="M85" s="233"/>
      <c r="N85" s="331"/>
      <c r="R85" s="12"/>
      <c r="S85" s="12"/>
      <c r="T85" s="12"/>
    </row>
    <row r="86" spans="1:22" x14ac:dyDescent="0.35">
      <c r="A86" s="305"/>
      <c r="B86" s="308"/>
      <c r="C86" s="84" t="s">
        <v>412</v>
      </c>
      <c r="D86" s="3" t="s">
        <v>254</v>
      </c>
      <c r="E86" s="298"/>
      <c r="F86" s="298"/>
      <c r="G86" s="298"/>
      <c r="H86" s="298"/>
      <c r="I86" s="298"/>
      <c r="J86" s="298"/>
      <c r="K86" s="368"/>
      <c r="L86" s="298"/>
      <c r="M86" s="233"/>
      <c r="N86" s="331"/>
      <c r="R86" s="12"/>
      <c r="S86" s="12"/>
      <c r="T86" s="12"/>
    </row>
    <row r="87" spans="1:22" ht="15" thickBot="1" x14ac:dyDescent="0.4">
      <c r="A87" s="306"/>
      <c r="B87" s="309"/>
      <c r="C87" s="87" t="s">
        <v>413</v>
      </c>
      <c r="D87" s="3" t="s">
        <v>254</v>
      </c>
      <c r="E87" s="299"/>
      <c r="F87" s="299"/>
      <c r="G87" s="299"/>
      <c r="H87" s="299"/>
      <c r="I87" s="299"/>
      <c r="J87" s="299"/>
      <c r="K87" s="369"/>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RnEUF6XZXyhM0vAY/XCuiFbrEudJI8mldK+29uPgvPc999hlZVfp2T+m/cJ1Xp3mhp69g8gqJx7sBDg4JYbgZA==" saltValue="/lYHgUE8leekYFFLcxnckg=="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333" priority="62">
      <formula>$D50="No"</formula>
    </cfRule>
  </conditionalFormatting>
  <conditionalFormatting sqref="C8:D87">
    <cfRule type="expression" dxfId="1332" priority="61">
      <formula>$D8="No"</formula>
    </cfRule>
  </conditionalFormatting>
  <conditionalFormatting sqref="J8 J18">
    <cfRule type="cellIs" dxfId="1331" priority="10" operator="equal">
      <formula>"Neutral"</formula>
    </cfRule>
    <cfRule type="cellIs" dxfId="1330" priority="7" operator="equal">
      <formula>"Significant Negative"</formula>
    </cfRule>
    <cfRule type="cellIs" dxfId="1329" priority="8" operator="equal">
      <formula>"Minor Negative"</formula>
    </cfRule>
    <cfRule type="cellIs" dxfId="1328" priority="9" operator="equal">
      <formula>"Uncertain"</formula>
    </cfRule>
    <cfRule type="cellIs" dxfId="1327" priority="11" operator="equal">
      <formula>"Minor Positive"</formula>
    </cfRule>
    <cfRule type="cellIs" dxfId="1326" priority="12" operator="equal">
      <formula>"Significant Positive"</formula>
    </cfRule>
  </conditionalFormatting>
  <conditionalFormatting sqref="J20">
    <cfRule type="cellIs" dxfId="1325" priority="2" operator="equal">
      <formula>"Minor Negative"</formula>
    </cfRule>
    <cfRule type="cellIs" dxfId="1324" priority="3" operator="equal">
      <formula>"Uncertain"</formula>
    </cfRule>
    <cfRule type="cellIs" dxfId="1323" priority="4" operator="equal">
      <formula>"Neutral"</formula>
    </cfRule>
    <cfRule type="cellIs" dxfId="1322" priority="5" operator="equal">
      <formula>"Minor Positive"</formula>
    </cfRule>
    <cfRule type="cellIs" dxfId="1321" priority="6" operator="equal">
      <formula>"Significant Positive"</formula>
    </cfRule>
    <cfRule type="cellIs" dxfId="1320" priority="1" operator="equal">
      <formula>"Significant Negative"</formula>
    </cfRule>
  </conditionalFormatting>
  <conditionalFormatting sqref="J28">
    <cfRule type="cellIs" dxfId="1319" priority="57" operator="equal">
      <formula>"Uncertain"</formula>
    </cfRule>
    <cfRule type="cellIs" dxfId="1318" priority="56" operator="equal">
      <formula>"Minor Negative"</formula>
    </cfRule>
    <cfRule type="cellIs" dxfId="1317" priority="55" operator="equal">
      <formula>"Significant Negative"</formula>
    </cfRule>
    <cfRule type="cellIs" dxfId="1316" priority="60" operator="equal">
      <formula>"Significant Positive"</formula>
    </cfRule>
    <cfRule type="cellIs" dxfId="1315" priority="59" operator="equal">
      <formula>"Minor Positive"</formula>
    </cfRule>
    <cfRule type="cellIs" dxfId="1314" priority="58" operator="equal">
      <formula>"Neutral"</formula>
    </cfRule>
  </conditionalFormatting>
  <conditionalFormatting sqref="J36">
    <cfRule type="cellIs" dxfId="1313" priority="13" operator="equal">
      <formula>"Significant Negative"</formula>
    </cfRule>
    <cfRule type="cellIs" dxfId="1312" priority="14" operator="equal">
      <formula>"Minor Negative"</formula>
    </cfRule>
    <cfRule type="cellIs" dxfId="1311" priority="15" operator="equal">
      <formula>"Uncertain"</formula>
    </cfRule>
    <cfRule type="cellIs" dxfId="1310" priority="16" operator="equal">
      <formula>"Neutral"</formula>
    </cfRule>
    <cfRule type="cellIs" dxfId="1309" priority="17" operator="equal">
      <formula>"Minor Positive"</formula>
    </cfRule>
    <cfRule type="cellIs" dxfId="1308" priority="18" operator="equal">
      <formula>"Significant Positive"</formula>
    </cfRule>
  </conditionalFormatting>
  <conditionalFormatting sqref="J42">
    <cfRule type="cellIs" dxfId="1307" priority="70" operator="equal">
      <formula>"Significant Negative"</formula>
    </cfRule>
    <cfRule type="cellIs" dxfId="1306" priority="71" operator="equal">
      <formula>"Minor Negative"</formula>
    </cfRule>
    <cfRule type="cellIs" dxfId="1305" priority="73" operator="equal">
      <formula>"Neutral"</formula>
    </cfRule>
    <cfRule type="cellIs" dxfId="1304" priority="74" operator="equal">
      <formula>"Minor Positive"</formula>
    </cfRule>
    <cfRule type="cellIs" dxfId="1303" priority="75" operator="equal">
      <formula>"Significant Positive"</formula>
    </cfRule>
    <cfRule type="cellIs" dxfId="1302" priority="72" operator="equal">
      <formula>"Uncertain"</formula>
    </cfRule>
  </conditionalFormatting>
  <conditionalFormatting sqref="J47">
    <cfRule type="cellIs" dxfId="1301" priority="19" operator="equal">
      <formula>"Significant Negative"</formula>
    </cfRule>
    <cfRule type="cellIs" dxfId="1300" priority="20" operator="equal">
      <formula>"Minor Negative"</formula>
    </cfRule>
    <cfRule type="cellIs" dxfId="1299" priority="21" operator="equal">
      <formula>"Uncertain"</formula>
    </cfRule>
    <cfRule type="cellIs" dxfId="1298" priority="22" operator="equal">
      <formula>"Neutral"</formula>
    </cfRule>
    <cfRule type="cellIs" dxfId="1297" priority="23" operator="equal">
      <formula>"Minor Positive"</formula>
    </cfRule>
    <cfRule type="cellIs" dxfId="1296" priority="24" operator="equal">
      <formula>"Significant Positive"</formula>
    </cfRule>
  </conditionalFormatting>
  <conditionalFormatting sqref="J49">
    <cfRule type="cellIs" dxfId="1295" priority="25" operator="equal">
      <formula>"Significant Negative"</formula>
    </cfRule>
    <cfRule type="cellIs" dxfId="1294" priority="26" operator="equal">
      <formula>"Minor Negative"</formula>
    </cfRule>
    <cfRule type="cellIs" dxfId="1293" priority="27" operator="equal">
      <formula>"Uncertain"</formula>
    </cfRule>
    <cfRule type="cellIs" dxfId="1292" priority="28" operator="equal">
      <formula>"Neutral"</formula>
    </cfRule>
    <cfRule type="cellIs" dxfId="1291" priority="29" operator="equal">
      <formula>"Minor Positive"</formula>
    </cfRule>
    <cfRule type="cellIs" dxfId="1290" priority="30" operator="equal">
      <formula>"Significant Positive"</formula>
    </cfRule>
  </conditionalFormatting>
  <conditionalFormatting sqref="J54">
    <cfRule type="cellIs" dxfId="1289" priority="31" operator="equal">
      <formula>"Significant Negative"</formula>
    </cfRule>
    <cfRule type="cellIs" dxfId="1288" priority="32" operator="equal">
      <formula>"Minor Negative"</formula>
    </cfRule>
    <cfRule type="cellIs" dxfId="1287" priority="33" operator="equal">
      <formula>"Uncertain"</formula>
    </cfRule>
    <cfRule type="cellIs" dxfId="1286" priority="34" operator="equal">
      <formula>"Neutral"</formula>
    </cfRule>
    <cfRule type="cellIs" dxfId="1285" priority="35" operator="equal">
      <formula>"Minor Positive"</formula>
    </cfRule>
    <cfRule type="cellIs" dxfId="1284" priority="36" operator="equal">
      <formula>"Significant Positive"</formula>
    </cfRule>
  </conditionalFormatting>
  <conditionalFormatting sqref="J57">
    <cfRule type="cellIs" dxfId="1283" priority="40" operator="equal">
      <formula>"Neutral"</formula>
    </cfRule>
    <cfRule type="cellIs" dxfId="1282" priority="39" operator="equal">
      <formula>"Uncertain"</formula>
    </cfRule>
    <cfRule type="cellIs" dxfId="1281" priority="37" operator="equal">
      <formula>"Significant Negative"</formula>
    </cfRule>
    <cfRule type="cellIs" dxfId="1280" priority="38" operator="equal">
      <formula>"Minor Negative"</formula>
    </cfRule>
    <cfRule type="cellIs" dxfId="1279" priority="41" operator="equal">
      <formula>"Minor Positive"</formula>
    </cfRule>
    <cfRule type="cellIs" dxfId="1278" priority="42" operator="equal">
      <formula>"Significant Positive"</formula>
    </cfRule>
  </conditionalFormatting>
  <conditionalFormatting sqref="J65">
    <cfRule type="cellIs" dxfId="1277" priority="94" operator="equal">
      <formula>"Significant Negative"</formula>
    </cfRule>
    <cfRule type="cellIs" dxfId="1276" priority="95" operator="equal">
      <formula>"Minor Negative"</formula>
    </cfRule>
    <cfRule type="cellIs" dxfId="1275" priority="96" operator="equal">
      <formula>"Uncertain"</formula>
    </cfRule>
    <cfRule type="cellIs" dxfId="1274" priority="97" operator="equal">
      <formula>"Neutral"</formula>
    </cfRule>
    <cfRule type="cellIs" dxfId="1273" priority="98" operator="equal">
      <formula>"Minor Positive"</formula>
    </cfRule>
    <cfRule type="cellIs" dxfId="1272" priority="99" operator="equal">
      <formula>"Significant Positive"</formula>
    </cfRule>
  </conditionalFormatting>
  <conditionalFormatting sqref="J72">
    <cfRule type="cellIs" dxfId="1271" priority="53" operator="equal">
      <formula>"Minor Positive"</formula>
    </cfRule>
    <cfRule type="cellIs" dxfId="1270" priority="52" operator="equal">
      <formula>"Neutral"</formula>
    </cfRule>
    <cfRule type="cellIs" dxfId="1269" priority="51" operator="equal">
      <formula>"Uncertain"</formula>
    </cfRule>
    <cfRule type="cellIs" dxfId="1268" priority="49" operator="equal">
      <formula>"Significant Negative"</formula>
    </cfRule>
    <cfRule type="cellIs" dxfId="1267" priority="50" operator="equal">
      <formula>"Minor Negative"</formula>
    </cfRule>
    <cfRule type="cellIs" dxfId="1266" priority="54" operator="equal">
      <formula>"Significant Positive"</formula>
    </cfRule>
  </conditionalFormatting>
  <conditionalFormatting sqref="J77 J84">
    <cfRule type="cellIs" dxfId="1265" priority="45" operator="equal">
      <formula>"Uncertain"</formula>
    </cfRule>
    <cfRule type="cellIs" dxfId="1264" priority="44" operator="equal">
      <formula>"Minor Negative"</formula>
    </cfRule>
    <cfRule type="cellIs" dxfId="1263" priority="43" operator="equal">
      <formula>"Significant Negative"</formula>
    </cfRule>
    <cfRule type="cellIs" dxfId="1262" priority="48" operator="equal">
      <formula>"Significant Positive"</formula>
    </cfRule>
    <cfRule type="cellIs" dxfId="1261" priority="47" operator="equal">
      <formula>"Minor Positive"</formula>
    </cfRule>
    <cfRule type="cellIs" dxfId="1260" priority="46" operator="equal">
      <formula>"Neutral"</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222A4CAC-C653-4A15-BD97-1704DA293855}">
          <x14:formula1>
            <xm:f>'Drop downs'!$G$2:$G$7</xm:f>
          </x14:formula1>
          <xm:sqref>J47 J36 J18 J28 J49 J42 J72 J84 J77 J65 J54 J57 J8 J20</xm:sqref>
        </x14:dataValidation>
        <x14:dataValidation type="list" allowBlank="1" showInputMessage="1" showErrorMessage="1" xr:uid="{BB37C394-E7B8-4A33-9D16-43E6862EFE3D}">
          <x14:formula1>
            <xm:f>'Drop downs'!$F$2:$F$6</xm:f>
          </x14:formula1>
          <xm:sqref>I47 I36 I18 I28 I49 I42 I72 I84 I77 I65 I54 I57 I8 I20</xm:sqref>
        </x14:dataValidation>
        <x14:dataValidation type="list" allowBlank="1" showInputMessage="1" showErrorMessage="1" xr:uid="{2B0734C6-1F9D-4F92-B693-D860DFB2E214}">
          <x14:formula1>
            <xm:f>'Drop downs'!$E$2:$E$6</xm:f>
          </x14:formula1>
          <xm:sqref>H47 H36 H18 H28 H49 H42 H72 H84 H77 H65 H54 H57 H8 H20</xm:sqref>
        </x14:dataValidation>
        <x14:dataValidation type="list" allowBlank="1" showInputMessage="1" showErrorMessage="1" xr:uid="{3839B79A-4AE5-4788-831E-280F259EEAFA}">
          <x14:formula1>
            <xm:f>'Drop downs'!$D$2:$D$7</xm:f>
          </x14:formula1>
          <xm:sqref>G47 G36 G18 G28 G49 G42 G72 G84 G77 G65 G54 G57 G8 G20</xm:sqref>
        </x14:dataValidation>
        <x14:dataValidation type="list" allowBlank="1" showInputMessage="1" showErrorMessage="1" xr:uid="{C66A03B7-5549-4A4C-A03A-C510122CD81E}">
          <x14:formula1>
            <xm:f>'Drop downs'!$C$2:$C$5</xm:f>
          </x14:formula1>
          <xm:sqref>F47 F36 F18 F28 F49 F42 F72 F84 F77 F65 F54 F57 F8 F20</xm:sqref>
        </x14:dataValidation>
        <x14:dataValidation type="list" allowBlank="1" showInputMessage="1" showErrorMessage="1" xr:uid="{25DF9AD1-9985-4894-830D-4B13D8DB179D}">
          <x14:formula1>
            <xm:f>'Drop downs'!$B$2:$B$4</xm:f>
          </x14:formula1>
          <xm:sqref>E47 E36 E18 E28 E49 E42 E72 E84 E77 E65 E54 E57 E8 E20</xm:sqref>
        </x14:dataValidation>
        <x14:dataValidation type="list" allowBlank="1" showInputMessage="1" showErrorMessage="1" xr:uid="{363AC85B-0846-4AA6-AE1C-8FFF386C5696}">
          <x14:formula1>
            <xm:f>'Drop downs'!$J$2:$J$3</xm:f>
          </x14:formula1>
          <xm:sqref>L8 L18 L20 L28 L36 L42 L84 L54 L57 L65 L72 L77 L47 L49</xm:sqref>
        </x14:dataValidation>
        <x14:dataValidation type="list" allowBlank="1" showInputMessage="1" showErrorMessage="1" xr:uid="{EC264D3F-A9B5-48EA-950E-A90A02725FF2}">
          <x14:formula1>
            <xm:f>'Drop downs'!$A$2:$A$3</xm:f>
          </x14:formula1>
          <xm:sqref>D8:D87</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7A301-217C-4BC6-87E0-E4ECDDB8DD68}">
  <sheetPr codeName="Sheet73">
    <tabColor theme="4" tint="0.79998168889431442"/>
  </sheetPr>
  <dimension ref="A1:V98"/>
  <sheetViews>
    <sheetView topLeftCell="F1" zoomScale="90" zoomScaleNormal="90" workbookViewId="0">
      <selection activeCell="D33" sqref="D33"/>
    </sheetView>
  </sheetViews>
  <sheetFormatPr defaultColWidth="8.54296875" defaultRowHeight="14.5" x14ac:dyDescent="0.35"/>
  <cols>
    <col min="1" max="1" width="46.453125" bestFit="1" customWidth="1"/>
    <col min="2" max="2" width="6.816406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1138</v>
      </c>
      <c r="D1" s="263"/>
      <c r="E1" s="263"/>
      <c r="F1" s="264"/>
      <c r="G1" s="16"/>
      <c r="I1" s="7"/>
      <c r="J1" s="7"/>
      <c r="K1" s="7"/>
    </row>
    <row r="2" spans="1:22" x14ac:dyDescent="0.35">
      <c r="A2" s="74" t="s">
        <v>29</v>
      </c>
      <c r="B2" s="9"/>
      <c r="C2" s="263" t="s">
        <v>316</v>
      </c>
      <c r="D2" s="263"/>
      <c r="E2" s="263"/>
      <c r="F2" s="264"/>
      <c r="I2" s="8"/>
      <c r="J2" s="8"/>
      <c r="K2" s="8"/>
    </row>
    <row r="3" spans="1:22" ht="29.15" customHeight="1" x14ac:dyDescent="0.35">
      <c r="A3" s="75" t="s">
        <v>30</v>
      </c>
      <c r="B3" s="4"/>
      <c r="C3" s="263" t="s">
        <v>1139</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250</v>
      </c>
      <c r="E8" s="325" t="s">
        <v>418</v>
      </c>
      <c r="F8" s="325" t="s">
        <v>475</v>
      </c>
      <c r="G8" s="325" t="s">
        <v>424</v>
      </c>
      <c r="H8" s="325" t="s">
        <v>430</v>
      </c>
      <c r="I8" s="325" t="s">
        <v>422</v>
      </c>
      <c r="J8" s="310" t="s">
        <v>154</v>
      </c>
      <c r="K8" s="319" t="s">
        <v>1140</v>
      </c>
      <c r="L8" s="310"/>
      <c r="M8" s="314"/>
      <c r="N8" s="330"/>
      <c r="R8" s="12" t="str">
        <f>IF(OR(J8='Drop downs'!$G$7,J8='Drop downs'!$G$5), B8&amp;": "&amp;K8&amp;CHAR(10),"")</f>
        <v/>
      </c>
      <c r="S8" s="12" t="str">
        <f>IF(J8='Drop downs'!$G$2,B8&amp;": "&amp;K8&amp;""," ")</f>
        <v>IIA1: The policy supports the achievement of objective IIA1 as the development of tourism infrastructure helps to deliver economic growth across Harrow, and London as a whole. New hotel and leisure development is prioritised within Harrow town centre, in support of the Harrow &amp; Wealdstone Opportunity Area objectives. Further proposals for hotel development and other forms of tourism accommodation should be located in other town centres within the Borough. The provision of tourism infrastructure, and thus employment space, will assist in continuing or increasing the level of footfall, and sustaining the vitality and vibrancy within Harrow's town centres. The provision of tourism infrastructure will also benefit London as a whole, as it will allow visitors to stay in Harrow, but commute into the city centre to visit additional tourist attractions. Therefore, due to the provision of economic growth, a potential significant positive effect is recorded.</v>
      </c>
      <c r="T8" s="12" t="str">
        <f>IF(LE5_Tourism_and_Accommodation!E8='Drop downs'!$B$6,LE5_Tourism_and_Accommodation!B8&amp;": "&amp;LE5_Tourism_and_Accommodation!K8&amp;"","")</f>
        <v/>
      </c>
      <c r="U8" t="str">
        <f>IF(M8&gt;0,B8&amp;":"&amp;M8&amp;"
","")</f>
        <v/>
      </c>
      <c r="V8" t="str">
        <f>IF(N8&gt;0,B8&amp;":"&amp;N8&amp;"
","")</f>
        <v/>
      </c>
    </row>
    <row r="9" spans="1:22" x14ac:dyDescent="0.35">
      <c r="A9" s="317"/>
      <c r="B9" s="328"/>
      <c r="C9" s="24" t="s">
        <v>322</v>
      </c>
      <c r="D9" s="24"/>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c r="E11" s="326"/>
      <c r="F11" s="326"/>
      <c r="G11" s="326"/>
      <c r="H11" s="326"/>
      <c r="I11" s="326"/>
      <c r="J11" s="298"/>
      <c r="K11" s="236"/>
      <c r="L11" s="298"/>
      <c r="M11" s="233"/>
      <c r="N11" s="331"/>
      <c r="R11" s="12"/>
      <c r="S11" s="12"/>
      <c r="T11" s="12"/>
    </row>
    <row r="12" spans="1:22" x14ac:dyDescent="0.35">
      <c r="A12" s="317"/>
      <c r="B12" s="328"/>
      <c r="C12" s="24" t="s">
        <v>325</v>
      </c>
      <c r="D12" s="24" t="s">
        <v>250</v>
      </c>
      <c r="E12" s="326"/>
      <c r="F12" s="326"/>
      <c r="G12" s="326"/>
      <c r="H12" s="326"/>
      <c r="I12" s="326"/>
      <c r="J12" s="298"/>
      <c r="K12" s="236"/>
      <c r="L12" s="298"/>
      <c r="M12" s="233"/>
      <c r="N12" s="331"/>
      <c r="R12" s="12"/>
      <c r="S12" s="12"/>
      <c r="T12" s="12"/>
    </row>
    <row r="13" spans="1:22" x14ac:dyDescent="0.35">
      <c r="A13" s="317"/>
      <c r="B13" s="328"/>
      <c r="C13" s="24" t="s">
        <v>326</v>
      </c>
      <c r="D13" s="24" t="s">
        <v>250</v>
      </c>
      <c r="E13" s="326"/>
      <c r="F13" s="326"/>
      <c r="G13" s="326"/>
      <c r="H13" s="326"/>
      <c r="I13" s="326"/>
      <c r="J13" s="298"/>
      <c r="K13" s="236"/>
      <c r="L13" s="298"/>
      <c r="M13" s="233"/>
      <c r="N13" s="331"/>
      <c r="R13" s="12"/>
      <c r="S13" s="12"/>
      <c r="T13" s="12"/>
    </row>
    <row r="14" spans="1:22" x14ac:dyDescent="0.35">
      <c r="A14" s="317"/>
      <c r="B14" s="328"/>
      <c r="C14" s="24" t="s">
        <v>327</v>
      </c>
      <c r="D14" s="24" t="s">
        <v>250</v>
      </c>
      <c r="E14" s="326"/>
      <c r="F14" s="326"/>
      <c r="G14" s="326"/>
      <c r="H14" s="326"/>
      <c r="I14" s="326"/>
      <c r="J14" s="298"/>
      <c r="K14" s="236"/>
      <c r="L14" s="298"/>
      <c r="M14" s="233"/>
      <c r="N14" s="331"/>
      <c r="R14" s="12"/>
      <c r="S14" s="12"/>
      <c r="T14" s="12"/>
    </row>
    <row r="15" spans="1:22" x14ac:dyDescent="0.35">
      <c r="A15" s="317"/>
      <c r="B15" s="328"/>
      <c r="C15" s="24" t="s">
        <v>328</v>
      </c>
      <c r="D15" s="24" t="s">
        <v>250</v>
      </c>
      <c r="E15" s="326"/>
      <c r="F15" s="326"/>
      <c r="G15" s="326"/>
      <c r="H15" s="326"/>
      <c r="I15" s="326"/>
      <c r="J15" s="298"/>
      <c r="K15" s="236"/>
      <c r="L15" s="298"/>
      <c r="M15" s="233"/>
      <c r="N15" s="331"/>
      <c r="R15" s="12"/>
      <c r="S15" s="12"/>
      <c r="T15" s="12"/>
    </row>
    <row r="16" spans="1:22" ht="29" x14ac:dyDescent="0.35">
      <c r="A16" s="317"/>
      <c r="B16" s="328"/>
      <c r="C16" s="24" t="s">
        <v>329</v>
      </c>
      <c r="D16" s="24" t="s">
        <v>250</v>
      </c>
      <c r="E16" s="326"/>
      <c r="F16" s="326"/>
      <c r="G16" s="326"/>
      <c r="H16" s="326"/>
      <c r="I16" s="326"/>
      <c r="J16" s="298"/>
      <c r="K16" s="236"/>
      <c r="L16" s="298"/>
      <c r="M16" s="233"/>
      <c r="N16" s="331"/>
      <c r="R16" s="12"/>
      <c r="S16" s="12"/>
      <c r="T16" s="12"/>
    </row>
    <row r="17" spans="1:22" ht="99" customHeight="1" thickBot="1" x14ac:dyDescent="0.4">
      <c r="A17" s="318"/>
      <c r="B17" s="267"/>
      <c r="C17" s="19" t="s">
        <v>330</v>
      </c>
      <c r="D17" s="19" t="s">
        <v>250</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250</v>
      </c>
      <c r="E18" s="310" t="s">
        <v>418</v>
      </c>
      <c r="F18" s="310" t="s">
        <v>419</v>
      </c>
      <c r="G18" s="310" t="s">
        <v>519</v>
      </c>
      <c r="H18" s="310" t="s">
        <v>628</v>
      </c>
      <c r="I18" s="310" t="s">
        <v>436</v>
      </c>
      <c r="J18" s="310" t="s">
        <v>157</v>
      </c>
      <c r="K18" s="319" t="s">
        <v>1141</v>
      </c>
      <c r="L18" s="310"/>
      <c r="M18" s="314"/>
      <c r="N18" s="330"/>
      <c r="R18" s="12" t="str">
        <f>IF(OR(J18='Drop downs'!$G$7,J18='Drop downs'!$G$5), B18&amp;": "&amp;K18&amp;CHAR(10),"")</f>
        <v/>
      </c>
      <c r="S18" s="12" t="str">
        <f>IF(J18='Drop downs'!$G$2,B18&amp;": "&amp;K18&amp;""," ")</f>
        <v xml:space="preserve"> </v>
      </c>
      <c r="T18" s="12" t="str">
        <f>IF(LE5_Tourism_and_Accommodation!E18='Drop downs'!$B$6,LE5_Tourism_and_Accommodation!B18&amp;": "&amp;LE5_Tourism_and_Accommodation!K18&amp;"","")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254</v>
      </c>
      <c r="E20" s="310" t="s">
        <v>418</v>
      </c>
      <c r="F20" s="310" t="s">
        <v>441</v>
      </c>
      <c r="G20" s="310" t="s">
        <v>519</v>
      </c>
      <c r="H20" s="310" t="s">
        <v>628</v>
      </c>
      <c r="I20" s="310" t="s">
        <v>422</v>
      </c>
      <c r="J20" s="310" t="s">
        <v>157</v>
      </c>
      <c r="K20" s="319" t="s">
        <v>1142</v>
      </c>
      <c r="L20" s="310"/>
      <c r="M20" s="314"/>
      <c r="N20" s="330"/>
      <c r="R20" s="12" t="str">
        <f>IF(OR(J20='Drop downs'!$G$7,J20='Drop downs'!$G$5), B20&amp;": "&amp;K20&amp;CHAR(10),"")</f>
        <v/>
      </c>
      <c r="S20" s="12" t="str">
        <f>IF(J20='Drop downs'!$G$2,B20&amp;": "&amp;K20&amp;""," ")</f>
        <v xml:space="preserve"> </v>
      </c>
      <c r="T20" s="12" t="str">
        <f>IF(LE5_Tourism_and_Accommodation!E20='Drop downs'!$B$6,LE5_Tourism_and_Accommodation!B20&amp;": "&amp;LE5_Tourism_and_Accommodation!K20&amp;"","")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254</v>
      </c>
      <c r="E26" s="298"/>
      <c r="F26" s="298"/>
      <c r="G26" s="298"/>
      <c r="H26" s="298"/>
      <c r="I26" s="298"/>
      <c r="J26" s="298"/>
      <c r="K26" s="236"/>
      <c r="L26" s="298"/>
      <c r="M26" s="233"/>
      <c r="N26" s="331"/>
      <c r="R26" s="12"/>
      <c r="S26" s="12"/>
      <c r="T26" s="12"/>
    </row>
    <row r="27" spans="1:22" ht="29.5" thickBot="1" x14ac:dyDescent="0.4">
      <c r="A27" s="318"/>
      <c r="B27" s="309"/>
      <c r="C27" s="15" t="s">
        <v>342</v>
      </c>
      <c r="D27" s="24" t="s">
        <v>250</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250</v>
      </c>
      <c r="E28" s="310" t="s">
        <v>418</v>
      </c>
      <c r="F28" s="310" t="s">
        <v>441</v>
      </c>
      <c r="G28" s="310" t="s">
        <v>519</v>
      </c>
      <c r="H28" s="310" t="s">
        <v>628</v>
      </c>
      <c r="I28" s="310" t="s">
        <v>436</v>
      </c>
      <c r="J28" s="310" t="s">
        <v>157</v>
      </c>
      <c r="K28" s="319" t="s">
        <v>1143</v>
      </c>
      <c r="L28" s="310"/>
      <c r="M28" s="314"/>
      <c r="N28" s="330"/>
      <c r="R28" s="12" t="str">
        <f>IF(OR(J28='Drop downs'!$G$7,J28='Drop downs'!$G$5), B28&amp;": "&amp;K28&amp;CHAR(10),"")</f>
        <v/>
      </c>
      <c r="S28" s="12" t="str">
        <f>IF(J28='Drop downs'!$G$2,B28&amp;": "&amp;K28&amp;""," ")</f>
        <v xml:space="preserve"> </v>
      </c>
      <c r="T28" s="12" t="str">
        <f>IF(LE5_Tourism_and_Accommodation!E28='Drop downs'!$B$6,LE5_Tourism_and_Accommodation!B28&amp;": "&amp;LE5_Tourism_and_Accommodation!K28&amp;"","")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250</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22"/>
      <c r="B35" s="309"/>
      <c r="C35" s="93" t="s">
        <v>351</v>
      </c>
      <c r="D35" s="3" t="s">
        <v>254</v>
      </c>
      <c r="E35" s="299"/>
      <c r="F35" s="299"/>
      <c r="G35" s="299"/>
      <c r="H35" s="299"/>
      <c r="I35" s="299"/>
      <c r="J35" s="299"/>
      <c r="K35" s="301"/>
      <c r="L35" s="299"/>
      <c r="M35" s="303"/>
      <c r="N35" s="333"/>
      <c r="R35" s="12"/>
      <c r="S35" s="12"/>
      <c r="T35" s="12"/>
    </row>
    <row r="36" spans="1:22" x14ac:dyDescent="0.35">
      <c r="A36" s="321" t="s">
        <v>352</v>
      </c>
      <c r="B36" s="307" t="s">
        <v>120</v>
      </c>
      <c r="C36" s="82" t="s">
        <v>353</v>
      </c>
      <c r="D36" s="82" t="s">
        <v>254</v>
      </c>
      <c r="E36" s="272" t="s">
        <v>418</v>
      </c>
      <c r="F36" s="272" t="s">
        <v>441</v>
      </c>
      <c r="G36" s="272" t="s">
        <v>519</v>
      </c>
      <c r="H36" s="272" t="s">
        <v>421</v>
      </c>
      <c r="I36" s="272" t="s">
        <v>436</v>
      </c>
      <c r="J36" s="272" t="s">
        <v>157</v>
      </c>
      <c r="K36" s="300" t="s">
        <v>1144</v>
      </c>
      <c r="L36" s="272"/>
      <c r="M36" s="302"/>
      <c r="N36" s="334"/>
      <c r="R36" s="12" t="str">
        <f>IF(OR(J36='Drop downs'!$G$7,J36='Drop downs'!$G$5), B36&amp;": "&amp;K36&amp;CHAR(10),"")</f>
        <v/>
      </c>
      <c r="S36" s="12" t="str">
        <f>IF(J36='Drop downs'!$G$2,B36&amp;": "&amp;K36&amp;""," ")</f>
        <v xml:space="preserve"> </v>
      </c>
      <c r="T36" s="12" t="str">
        <f>IF(LE5_Tourism_and_Accommodation!E36='Drop downs'!$B$6,LE5_Tourism_and_Accommodation!B36&amp;": "&amp;LE5_Tourism_and_Accommodation!K36&amp;"","")</f>
        <v/>
      </c>
      <c r="U36" t="str">
        <f t="shared" si="0"/>
        <v/>
      </c>
      <c r="V36" t="str">
        <f>IF(N36&gt;0,B36&amp;":"&amp;N36&amp;"
","")</f>
        <v/>
      </c>
    </row>
    <row r="37" spans="1:22" ht="29" x14ac:dyDescent="0.35">
      <c r="A37" s="317"/>
      <c r="B37" s="308"/>
      <c r="C37" s="3" t="s">
        <v>354</v>
      </c>
      <c r="D37" s="3" t="s">
        <v>250</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O39" s="16"/>
      <c r="P39" s="16"/>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22"/>
      <c r="B41" s="309"/>
      <c r="C41" s="80" t="s">
        <v>358</v>
      </c>
      <c r="D41" s="3" t="s">
        <v>254</v>
      </c>
      <c r="E41" s="299"/>
      <c r="F41" s="299"/>
      <c r="G41" s="299"/>
      <c r="H41" s="299"/>
      <c r="I41" s="299"/>
      <c r="J41" s="299"/>
      <c r="K41" s="301"/>
      <c r="L41" s="299"/>
      <c r="M41" s="303"/>
      <c r="N41" s="333"/>
      <c r="R41" s="12"/>
      <c r="S41" s="12"/>
      <c r="T41" s="12"/>
    </row>
    <row r="42" spans="1:22" ht="29" x14ac:dyDescent="0.35">
      <c r="A42" s="321" t="s">
        <v>359</v>
      </c>
      <c r="B42" s="307" t="s">
        <v>121</v>
      </c>
      <c r="C42" s="82" t="s">
        <v>360</v>
      </c>
      <c r="D42" s="82" t="s">
        <v>250</v>
      </c>
      <c r="E42" s="272" t="s">
        <v>418</v>
      </c>
      <c r="F42" s="272" t="s">
        <v>419</v>
      </c>
      <c r="G42" s="272" t="s">
        <v>424</v>
      </c>
      <c r="H42" s="272" t="s">
        <v>628</v>
      </c>
      <c r="I42" s="272" t="s">
        <v>422</v>
      </c>
      <c r="J42" s="272" t="s">
        <v>157</v>
      </c>
      <c r="K42" s="367" t="s">
        <v>1145</v>
      </c>
      <c r="L42" s="272"/>
      <c r="M42" s="302"/>
      <c r="N42" s="334"/>
      <c r="R42" s="12" t="str">
        <f>IF(OR(J42='Drop downs'!$G$7,J42='Drop downs'!$G$5), B42&amp;": "&amp;K42&amp;CHAR(10),"")</f>
        <v/>
      </c>
      <c r="S42" s="12" t="str">
        <f>IF(J42='Drop downs'!$G$2,B42&amp;": "&amp;K42&amp;""," ")</f>
        <v xml:space="preserve"> </v>
      </c>
      <c r="T42" s="12" t="str">
        <f>IF(LE5_Tourism_and_Accommodation!E42='Drop downs'!$B$6,LE5_Tourism_and_Accommodation!B42&amp;": "&amp;LE5_Tourism_and_Accommodation!K42&amp;"","")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368"/>
      <c r="L43" s="298"/>
      <c r="M43" s="233"/>
      <c r="N43" s="331"/>
      <c r="R43" s="12"/>
      <c r="S43" s="12"/>
      <c r="T43" s="12"/>
    </row>
    <row r="44" spans="1:22" x14ac:dyDescent="0.35">
      <c r="A44" s="317"/>
      <c r="B44" s="308"/>
      <c r="C44" s="3" t="s">
        <v>362</v>
      </c>
      <c r="D44" s="3" t="s">
        <v>254</v>
      </c>
      <c r="E44" s="298"/>
      <c r="F44" s="298"/>
      <c r="G44" s="298"/>
      <c r="H44" s="298"/>
      <c r="I44" s="298"/>
      <c r="J44" s="298"/>
      <c r="K44" s="368"/>
      <c r="L44" s="298"/>
      <c r="M44" s="233"/>
      <c r="N44" s="331"/>
      <c r="R44" s="12"/>
      <c r="S44" s="12"/>
      <c r="T44" s="12"/>
    </row>
    <row r="45" spans="1:22" x14ac:dyDescent="0.35">
      <c r="A45" s="317"/>
      <c r="B45" s="308"/>
      <c r="C45" s="3" t="s">
        <v>363</v>
      </c>
      <c r="D45" s="3" t="s">
        <v>250</v>
      </c>
      <c r="E45" s="298"/>
      <c r="F45" s="298"/>
      <c r="G45" s="298"/>
      <c r="H45" s="298"/>
      <c r="I45" s="298"/>
      <c r="J45" s="298"/>
      <c r="K45" s="368"/>
      <c r="L45" s="298"/>
      <c r="M45" s="233"/>
      <c r="N45" s="331"/>
      <c r="R45" s="12"/>
      <c r="S45" s="12"/>
      <c r="T45" s="12"/>
    </row>
    <row r="46" spans="1:22" ht="29.5" thickBot="1" x14ac:dyDescent="0.4">
      <c r="A46" s="322"/>
      <c r="B46" s="309"/>
      <c r="C46" s="80" t="s">
        <v>364</v>
      </c>
      <c r="D46" s="80" t="s">
        <v>254</v>
      </c>
      <c r="E46" s="299"/>
      <c r="F46" s="299"/>
      <c r="G46" s="299"/>
      <c r="H46" s="299"/>
      <c r="I46" s="299"/>
      <c r="J46" s="299"/>
      <c r="K46" s="369"/>
      <c r="L46" s="299"/>
      <c r="M46" s="303"/>
      <c r="N46" s="333"/>
      <c r="R46" s="12"/>
      <c r="S46" s="12"/>
      <c r="T46" s="12"/>
    </row>
    <row r="47" spans="1:22" ht="43.5" x14ac:dyDescent="0.35">
      <c r="A47" s="316" t="s">
        <v>365</v>
      </c>
      <c r="B47" s="307" t="s">
        <v>122</v>
      </c>
      <c r="C47" s="79" t="s">
        <v>366</v>
      </c>
      <c r="D47" s="79" t="s">
        <v>250</v>
      </c>
      <c r="E47" s="310" t="s">
        <v>418</v>
      </c>
      <c r="F47" s="310" t="s">
        <v>441</v>
      </c>
      <c r="G47" s="310" t="s">
        <v>519</v>
      </c>
      <c r="H47" s="310" t="s">
        <v>628</v>
      </c>
      <c r="I47" s="310" t="s">
        <v>436</v>
      </c>
      <c r="J47" s="310" t="s">
        <v>157</v>
      </c>
      <c r="K47" s="319" t="s">
        <v>1146</v>
      </c>
      <c r="L47" s="310"/>
      <c r="M47" s="314"/>
      <c r="N47" s="330"/>
      <c r="R47" s="12" t="str">
        <f>IF(OR(J47='Drop downs'!$G$7,J47='Drop downs'!$G$5), B47&amp;": "&amp;K47&amp;CHAR(10),"")</f>
        <v/>
      </c>
      <c r="S47" s="12" t="str">
        <f>IF(J47='Drop downs'!$G$2,B47&amp;": "&amp;K47&amp;""," ")</f>
        <v xml:space="preserve"> </v>
      </c>
      <c r="T47" s="12" t="str">
        <f>IF(LE5_Tourism_and_Accommodation!E47='Drop downs'!$B$6,LE5_Tourism_and_Accommodation!B47&amp;": "&amp;LE5_Tourism_and_Accommodation!K47&amp;"","")</f>
        <v/>
      </c>
      <c r="U47" t="str">
        <f t="shared" si="0"/>
        <v/>
      </c>
      <c r="V47" t="str">
        <f>IF(N47&gt;0,B47&amp;":"&amp;N47&amp;"
","")</f>
        <v/>
      </c>
    </row>
    <row r="48" spans="1:22" ht="52.5" customHeight="1" thickBot="1" x14ac:dyDescent="0.4">
      <c r="A48" s="322"/>
      <c r="B48" s="309"/>
      <c r="C48" s="80" t="s">
        <v>367</v>
      </c>
      <c r="D48" s="80" t="s">
        <v>250</v>
      </c>
      <c r="E48" s="299"/>
      <c r="F48" s="299"/>
      <c r="G48" s="299"/>
      <c r="H48" s="299"/>
      <c r="I48" s="299"/>
      <c r="J48" s="299"/>
      <c r="K48" s="301"/>
      <c r="L48" s="299"/>
      <c r="M48" s="303"/>
      <c r="N48" s="333"/>
      <c r="R48" s="12" t="str">
        <f>IF(OR(J48='Drop downs'!$G$7,J48='Drop downs'!$G$5), B48&amp;": "&amp;K48&amp;CHAR(10),"")</f>
        <v/>
      </c>
      <c r="S48" s="12" t="str">
        <f>IF(J48='Drop downs'!$G$2,B48&amp;": "&amp;K48&amp;""," ")</f>
        <v xml:space="preserve"> </v>
      </c>
      <c r="T48" s="12" t="str">
        <f>IF(LE5_Tourism_and_Accommodation!E48='Drop downs'!$B$6,LE5_Tourism_and_Accommodation!B48&amp;": "&amp;LE5_Tourism_and_Accommodation!K48&amp;"","")</f>
        <v xml:space="preserve">: </v>
      </c>
    </row>
    <row r="49" spans="1:22" ht="29" x14ac:dyDescent="0.35">
      <c r="A49" s="321" t="s">
        <v>368</v>
      </c>
      <c r="B49" s="307" t="s">
        <v>123</v>
      </c>
      <c r="C49" s="92" t="s">
        <v>369</v>
      </c>
      <c r="D49" s="92" t="s">
        <v>254</v>
      </c>
      <c r="E49" s="272" t="s">
        <v>101</v>
      </c>
      <c r="F49" s="272" t="s">
        <v>101</v>
      </c>
      <c r="G49" s="272" t="s">
        <v>101</v>
      </c>
      <c r="H49" s="272" t="s">
        <v>101</v>
      </c>
      <c r="I49" s="272" t="s">
        <v>101</v>
      </c>
      <c r="J49" s="272" t="s">
        <v>159</v>
      </c>
      <c r="K49" s="367" t="s">
        <v>435</v>
      </c>
      <c r="L49" s="272"/>
      <c r="M49" s="302"/>
      <c r="N49" s="334"/>
      <c r="R49" s="12" t="str">
        <f>IF(OR(J49='Drop downs'!$G$7,J49='Drop downs'!$G$5), B49&amp;": "&amp;K49&amp;CHAR(10),"")</f>
        <v/>
      </c>
      <c r="S49" s="12" t="str">
        <f>IF(J49='Drop downs'!$G$2,B49&amp;": "&amp;K49&amp;""," ")</f>
        <v xml:space="preserve"> </v>
      </c>
      <c r="T49" s="12" t="str">
        <f>IF(LE5_Tourism_and_Accommodation!E49='Drop downs'!$B$6,LE5_Tourism_and_Accommodation!B49&amp;": "&amp;LE5_Tourism_and_Accommodation!K49&amp;"","")</f>
        <v/>
      </c>
      <c r="U49" t="str">
        <f t="shared" si="0"/>
        <v/>
      </c>
      <c r="V49" t="str">
        <f>IF(N49&gt;0,B49&amp;":"&amp;N49&amp;"
","")</f>
        <v/>
      </c>
    </row>
    <row r="50" spans="1:22" x14ac:dyDescent="0.35">
      <c r="A50" s="317"/>
      <c r="B50" s="308"/>
      <c r="C50" s="24" t="s">
        <v>370</v>
      </c>
      <c r="D50" s="24" t="s">
        <v>254</v>
      </c>
      <c r="E50" s="298"/>
      <c r="F50" s="298"/>
      <c r="G50" s="298"/>
      <c r="H50" s="298"/>
      <c r="I50" s="298"/>
      <c r="J50" s="298"/>
      <c r="K50" s="368"/>
      <c r="L50" s="298"/>
      <c r="M50" s="233"/>
      <c r="N50" s="331"/>
      <c r="R50" s="12"/>
      <c r="S50" s="12"/>
      <c r="T50" s="12"/>
    </row>
    <row r="51" spans="1:22" x14ac:dyDescent="0.35">
      <c r="A51" s="317"/>
      <c r="B51" s="308"/>
      <c r="C51" s="97" t="s">
        <v>371</v>
      </c>
      <c r="D51" s="24" t="s">
        <v>254</v>
      </c>
      <c r="E51" s="298"/>
      <c r="F51" s="298"/>
      <c r="G51" s="298"/>
      <c r="H51" s="298"/>
      <c r="I51" s="298"/>
      <c r="J51" s="298"/>
      <c r="K51" s="368"/>
      <c r="L51" s="298"/>
      <c r="M51" s="233"/>
      <c r="N51" s="331"/>
      <c r="R51" s="12"/>
      <c r="S51" s="12"/>
      <c r="T51" s="12"/>
    </row>
    <row r="52" spans="1:22" x14ac:dyDescent="0.35">
      <c r="A52" s="317"/>
      <c r="B52" s="308"/>
      <c r="C52" s="24" t="s">
        <v>372</v>
      </c>
      <c r="D52" s="24" t="s">
        <v>254</v>
      </c>
      <c r="E52" s="298"/>
      <c r="F52" s="298"/>
      <c r="G52" s="298"/>
      <c r="H52" s="298"/>
      <c r="I52" s="298"/>
      <c r="J52" s="298"/>
      <c r="K52" s="368"/>
      <c r="L52" s="298"/>
      <c r="M52" s="233"/>
      <c r="N52" s="331"/>
      <c r="R52" s="12"/>
      <c r="S52" s="12"/>
      <c r="T52" s="12"/>
    </row>
    <row r="53" spans="1:22" ht="15" thickBot="1" x14ac:dyDescent="0.4">
      <c r="A53" s="318"/>
      <c r="B53" s="309"/>
      <c r="C53" s="19" t="s">
        <v>373</v>
      </c>
      <c r="D53" s="24" t="s">
        <v>254</v>
      </c>
      <c r="E53" s="270"/>
      <c r="F53" s="270"/>
      <c r="G53" s="270"/>
      <c r="H53" s="270"/>
      <c r="I53" s="270"/>
      <c r="J53" s="270"/>
      <c r="K53" s="370"/>
      <c r="L53" s="270"/>
      <c r="M53" s="315"/>
      <c r="N53" s="33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435</v>
      </c>
      <c r="L54" s="310"/>
      <c r="M54" s="314"/>
      <c r="N54" s="330"/>
      <c r="R54" s="12" t="str">
        <f>IF(OR(J54='Drop downs'!$G$7,J54='Drop downs'!$G$5), B54&amp;": "&amp;K54&amp;CHAR(10),"")</f>
        <v/>
      </c>
      <c r="S54" s="12" t="str">
        <f>IF(J54='Drop downs'!$G$2,B54&amp;": "&amp;K54&amp;""," ")</f>
        <v xml:space="preserve"> </v>
      </c>
      <c r="T54" s="12" t="str">
        <f>IF(LE5_Tourism_and_Accommodation!E54='Drop downs'!$B$6,LE5_Tourism_and_Accommodation!B54&amp;": "&amp;LE5_Tourism_and_Accommodation!K54&amp;"","")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435</v>
      </c>
      <c r="L57" s="310"/>
      <c r="M57" s="314"/>
      <c r="N57" s="330"/>
      <c r="R57" s="12" t="str">
        <f>IF(OR(J57='Drop downs'!$G$7,J57='Drop downs'!$G$5), B57&amp;": "&amp;K57&amp;CHAR(10),"")</f>
        <v/>
      </c>
      <c r="S57" s="12" t="str">
        <f>IF(J57='Drop downs'!$G$2,B57&amp;": "&amp;K57&amp;""," ")</f>
        <v xml:space="preserve"> </v>
      </c>
      <c r="T57" s="12" t="str">
        <f>IF(LE5_Tourism_and_Accommodation!E57='Drop downs'!$B$6,LE5_Tourism_and_Accommodation!B57&amp;": "&amp;LE5_Tourism_and_Accommodation!K57&amp;"","")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R58" s="12"/>
      <c r="S58" s="12"/>
      <c r="T58" s="12"/>
    </row>
    <row r="59" spans="1:22" x14ac:dyDescent="0.35">
      <c r="A59" s="317"/>
      <c r="B59" s="308"/>
      <c r="C59" s="24" t="s">
        <v>381</v>
      </c>
      <c r="D59" s="24" t="s">
        <v>254</v>
      </c>
      <c r="E59" s="298"/>
      <c r="F59" s="298"/>
      <c r="G59" s="298"/>
      <c r="H59" s="298"/>
      <c r="I59" s="298"/>
      <c r="J59" s="298"/>
      <c r="K59" s="236"/>
      <c r="L59" s="298"/>
      <c r="M59" s="233"/>
      <c r="N59" s="331"/>
      <c r="R59" s="12"/>
      <c r="S59" s="12"/>
      <c r="T59" s="12"/>
    </row>
    <row r="60" spans="1:22" x14ac:dyDescent="0.35">
      <c r="A60" s="317"/>
      <c r="B60" s="308"/>
      <c r="C60" s="24" t="s">
        <v>382</v>
      </c>
      <c r="D60" s="24" t="s">
        <v>254</v>
      </c>
      <c r="E60" s="298"/>
      <c r="F60" s="298"/>
      <c r="G60" s="298"/>
      <c r="H60" s="298"/>
      <c r="I60" s="298"/>
      <c r="J60" s="298"/>
      <c r="K60" s="236"/>
      <c r="L60" s="298"/>
      <c r="M60" s="233"/>
      <c r="N60" s="331"/>
      <c r="R60" s="12"/>
      <c r="S60" s="12"/>
      <c r="T60" s="12"/>
    </row>
    <row r="61" spans="1:22" x14ac:dyDescent="0.35">
      <c r="A61" s="317"/>
      <c r="B61" s="308"/>
      <c r="C61" s="24" t="s">
        <v>383</v>
      </c>
      <c r="D61" s="24" t="s">
        <v>254</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254</v>
      </c>
      <c r="E63" s="298"/>
      <c r="F63" s="298"/>
      <c r="G63" s="298"/>
      <c r="H63" s="298"/>
      <c r="I63" s="298"/>
      <c r="J63" s="298"/>
      <c r="K63" s="236"/>
      <c r="L63" s="298"/>
      <c r="M63" s="233"/>
      <c r="N63" s="331"/>
      <c r="R63" s="12"/>
      <c r="S63" s="12"/>
      <c r="T63" s="12"/>
    </row>
    <row r="64" spans="1:22" ht="15" thickBot="1" x14ac:dyDescent="0.4">
      <c r="A64" s="318"/>
      <c r="B64" s="309"/>
      <c r="C64" s="19" t="s">
        <v>386</v>
      </c>
      <c r="D64" s="24" t="s">
        <v>254</v>
      </c>
      <c r="E64" s="299"/>
      <c r="F64" s="299"/>
      <c r="G64" s="299"/>
      <c r="H64" s="299"/>
      <c r="I64" s="299"/>
      <c r="J64" s="299"/>
      <c r="K64" s="301"/>
      <c r="L64" s="270"/>
      <c r="M64" s="315"/>
      <c r="N64" s="332"/>
      <c r="R64" s="12"/>
      <c r="S64" s="12"/>
      <c r="T64" s="12"/>
    </row>
    <row r="65" spans="1:22" x14ac:dyDescent="0.35">
      <c r="A65" s="316" t="s">
        <v>387</v>
      </c>
      <c r="B65" s="307" t="s">
        <v>126</v>
      </c>
      <c r="C65" s="85" t="s">
        <v>388</v>
      </c>
      <c r="D65" s="86" t="s">
        <v>250</v>
      </c>
      <c r="E65" s="310" t="s">
        <v>432</v>
      </c>
      <c r="F65" s="310" t="s">
        <v>419</v>
      </c>
      <c r="G65" s="310" t="s">
        <v>424</v>
      </c>
      <c r="H65" s="310" t="s">
        <v>628</v>
      </c>
      <c r="I65" s="310" t="s">
        <v>436</v>
      </c>
      <c r="J65" s="310" t="s">
        <v>157</v>
      </c>
      <c r="K65" s="319" t="s">
        <v>1147</v>
      </c>
      <c r="L65" s="310"/>
      <c r="M65" s="314"/>
      <c r="N65" s="330"/>
      <c r="R65" s="12" t="str">
        <f>IF(OR(J65='Drop downs'!$G$7,J65='Drop downs'!$G$5), B65&amp;": "&amp;K65&amp;CHAR(10),"")</f>
        <v/>
      </c>
      <c r="S65" s="12" t="str">
        <f>IF(J65='Drop downs'!$G$2,B65&amp;": "&amp;K65&amp;""," ")</f>
        <v xml:space="preserve"> </v>
      </c>
      <c r="T65" s="12" t="str">
        <f>IF(LE5_Tourism_and_Accommodation!E65='Drop downs'!$B$6,LE5_Tourism_and_Accommodation!B65&amp;": "&amp;LE5_Tourism_and_Accommodation!K65&amp;"","")</f>
        <v/>
      </c>
      <c r="U65" t="str">
        <f t="shared" si="0"/>
        <v/>
      </c>
      <c r="V65" t="str">
        <f>IF(N65&gt;0,B65&amp;":"&amp;N65&amp;"
","")</f>
        <v/>
      </c>
    </row>
    <row r="66" spans="1:22" x14ac:dyDescent="0.35">
      <c r="A66" s="317"/>
      <c r="B66" s="308"/>
      <c r="C66" s="83" t="s">
        <v>389</v>
      </c>
      <c r="D66" s="24" t="s">
        <v>250</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24" t="s">
        <v>254</v>
      </c>
      <c r="E71" s="270"/>
      <c r="F71" s="270"/>
      <c r="G71" s="270"/>
      <c r="H71" s="270"/>
      <c r="I71" s="270"/>
      <c r="J71" s="270"/>
      <c r="K71" s="320"/>
      <c r="L71" s="270"/>
      <c r="M71" s="315"/>
      <c r="N71" s="332"/>
      <c r="R71" s="12"/>
      <c r="S71" s="12"/>
      <c r="T71" s="12"/>
    </row>
    <row r="72" spans="1:22" x14ac:dyDescent="0.35">
      <c r="A72" s="316" t="s">
        <v>395</v>
      </c>
      <c r="B72" s="307" t="s">
        <v>127</v>
      </c>
      <c r="C72" s="85" t="s">
        <v>396</v>
      </c>
      <c r="D72" s="86" t="s">
        <v>250</v>
      </c>
      <c r="E72" s="310" t="s">
        <v>418</v>
      </c>
      <c r="F72" s="310" t="s">
        <v>419</v>
      </c>
      <c r="G72" s="310" t="s">
        <v>424</v>
      </c>
      <c r="H72" s="310" t="s">
        <v>628</v>
      </c>
      <c r="I72" s="310" t="s">
        <v>422</v>
      </c>
      <c r="J72" s="310" t="s">
        <v>157</v>
      </c>
      <c r="K72" s="311" t="s">
        <v>1148</v>
      </c>
      <c r="L72" s="310"/>
      <c r="M72" s="314"/>
      <c r="N72" s="330"/>
      <c r="R72" s="12" t="str">
        <f>IF(OR(J72='Drop downs'!$G$7,J72='Drop downs'!$G$5), B72&amp;": "&amp;K72&amp;CHAR(10),"")</f>
        <v/>
      </c>
      <c r="S72" s="12" t="str">
        <f>IF(J72='Drop downs'!$G$2,B72&amp;": "&amp;K72&amp;""," ")</f>
        <v xml:space="preserve"> </v>
      </c>
      <c r="T72" s="12" t="str">
        <f>IF(LE5_Tourism_and_Accommodation!E72='Drop downs'!$B$6,LE5_Tourism_and_Accommodation!B72&amp;": "&amp;LE5_Tourism_and_Accommodation!K72&amp;"","")</f>
        <v/>
      </c>
      <c r="U72" t="str">
        <f t="shared" si="0"/>
        <v/>
      </c>
      <c r="V72" t="str">
        <f>IF(N72&gt;0,B72&amp;":"&amp;N72&amp;"
","")</f>
        <v/>
      </c>
    </row>
    <row r="73" spans="1:22" x14ac:dyDescent="0.35">
      <c r="A73" s="317"/>
      <c r="B73" s="308"/>
      <c r="C73" s="83" t="s">
        <v>397</v>
      </c>
      <c r="D73" s="24" t="s">
        <v>250</v>
      </c>
      <c r="E73" s="298"/>
      <c r="F73" s="298"/>
      <c r="G73" s="298"/>
      <c r="H73" s="298"/>
      <c r="I73" s="298"/>
      <c r="J73" s="298"/>
      <c r="K73" s="312"/>
      <c r="L73" s="298"/>
      <c r="M73" s="233"/>
      <c r="N73" s="331"/>
      <c r="R73" s="12"/>
      <c r="S73" s="12"/>
      <c r="T73" s="12"/>
    </row>
    <row r="74" spans="1:22" x14ac:dyDescent="0.35">
      <c r="A74" s="317"/>
      <c r="B74" s="308"/>
      <c r="C74" s="83" t="s">
        <v>398</v>
      </c>
      <c r="D74" s="24" t="s">
        <v>254</v>
      </c>
      <c r="E74" s="298"/>
      <c r="F74" s="298"/>
      <c r="G74" s="298"/>
      <c r="H74" s="298"/>
      <c r="I74" s="298"/>
      <c r="J74" s="298"/>
      <c r="K74" s="312"/>
      <c r="L74" s="298"/>
      <c r="M74" s="233"/>
      <c r="N74" s="331"/>
      <c r="R74" s="12"/>
      <c r="S74" s="12"/>
      <c r="T74" s="12"/>
    </row>
    <row r="75" spans="1:22" x14ac:dyDescent="0.35">
      <c r="A75" s="317"/>
      <c r="B75" s="308"/>
      <c r="C75" s="83" t="s">
        <v>399</v>
      </c>
      <c r="D75" s="24" t="s">
        <v>254</v>
      </c>
      <c r="E75" s="298"/>
      <c r="F75" s="298"/>
      <c r="G75" s="298"/>
      <c r="H75" s="298"/>
      <c r="I75" s="298"/>
      <c r="J75" s="298"/>
      <c r="K75" s="312"/>
      <c r="L75" s="298"/>
      <c r="M75" s="233"/>
      <c r="N75" s="331"/>
      <c r="R75" s="12"/>
      <c r="S75" s="12"/>
      <c r="T75" s="12"/>
    </row>
    <row r="76" spans="1:22" ht="15" thickBot="1" x14ac:dyDescent="0.4">
      <c r="A76" s="322"/>
      <c r="B76" s="309"/>
      <c r="C76" s="87" t="s">
        <v>400</v>
      </c>
      <c r="D76" s="24" t="s">
        <v>254</v>
      </c>
      <c r="E76" s="299"/>
      <c r="F76" s="299"/>
      <c r="G76" s="299"/>
      <c r="H76" s="299"/>
      <c r="I76" s="299"/>
      <c r="J76" s="299"/>
      <c r="K76" s="313"/>
      <c r="L76" s="299"/>
      <c r="M76" s="303"/>
      <c r="N76" s="333"/>
      <c r="R76" s="12"/>
      <c r="S76" s="12"/>
      <c r="T76" s="12"/>
    </row>
    <row r="77" spans="1:22" x14ac:dyDescent="0.35">
      <c r="A77" s="304" t="s">
        <v>401</v>
      </c>
      <c r="B77" s="307" t="s">
        <v>128</v>
      </c>
      <c r="C77" s="91" t="s">
        <v>402</v>
      </c>
      <c r="D77" s="82" t="s">
        <v>254</v>
      </c>
      <c r="E77" s="272" t="s">
        <v>101</v>
      </c>
      <c r="F77" s="272" t="s">
        <v>101</v>
      </c>
      <c r="G77" s="272" t="s">
        <v>101</v>
      </c>
      <c r="H77" s="272" t="s">
        <v>101</v>
      </c>
      <c r="I77" s="272" t="s">
        <v>101</v>
      </c>
      <c r="J77" s="272" t="s">
        <v>159</v>
      </c>
      <c r="K77" s="367" t="s">
        <v>435</v>
      </c>
      <c r="L77" s="272"/>
      <c r="M77" s="302"/>
      <c r="N77" s="334"/>
      <c r="R77" s="12" t="str">
        <f>IF(OR(J77='Drop downs'!$G$7,J77='Drop downs'!$G$5), B77&amp;": "&amp;K77&amp;CHAR(10),"")</f>
        <v/>
      </c>
      <c r="S77" s="12" t="str">
        <f>IF(J77='Drop downs'!$G$2,B77&amp;": "&amp;K77&amp;""," ")</f>
        <v xml:space="preserve"> </v>
      </c>
      <c r="T77" s="12" t="str">
        <f>IF(LE5_Tourism_and_Accommodation!E77='Drop downs'!$B$6,LE5_Tourism_and_Accommodation!B77&amp;": "&amp;LE5_Tourism_and_Accommodation!K77&amp;"","")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368"/>
      <c r="L78" s="298"/>
      <c r="M78" s="233"/>
      <c r="N78" s="331"/>
      <c r="R78" s="12"/>
      <c r="S78" s="12"/>
      <c r="T78" s="12"/>
    </row>
    <row r="79" spans="1:22" x14ac:dyDescent="0.35">
      <c r="A79" s="305"/>
      <c r="B79" s="308"/>
      <c r="C79" s="83" t="s">
        <v>404</v>
      </c>
      <c r="D79" s="3" t="s">
        <v>254</v>
      </c>
      <c r="E79" s="298"/>
      <c r="F79" s="298"/>
      <c r="G79" s="298"/>
      <c r="H79" s="298"/>
      <c r="I79" s="298"/>
      <c r="J79" s="298"/>
      <c r="K79" s="368"/>
      <c r="L79" s="298"/>
      <c r="M79" s="233"/>
      <c r="N79" s="331"/>
      <c r="R79" s="12"/>
      <c r="S79" s="12"/>
      <c r="T79" s="12"/>
    </row>
    <row r="80" spans="1:22" x14ac:dyDescent="0.35">
      <c r="A80" s="305"/>
      <c r="B80" s="308"/>
      <c r="C80" s="84" t="s">
        <v>405</v>
      </c>
      <c r="D80" s="3" t="s">
        <v>254</v>
      </c>
      <c r="E80" s="298"/>
      <c r="F80" s="298"/>
      <c r="G80" s="298"/>
      <c r="H80" s="298"/>
      <c r="I80" s="298"/>
      <c r="J80" s="298"/>
      <c r="K80" s="368"/>
      <c r="L80" s="298"/>
      <c r="M80" s="233"/>
      <c r="N80" s="331"/>
      <c r="R80" s="12"/>
      <c r="S80" s="12"/>
      <c r="T80" s="12"/>
    </row>
    <row r="81" spans="1:22" ht="29" x14ac:dyDescent="0.35">
      <c r="A81" s="305"/>
      <c r="B81" s="308"/>
      <c r="C81" s="84" t="s">
        <v>406</v>
      </c>
      <c r="D81" s="3" t="s">
        <v>254</v>
      </c>
      <c r="E81" s="298"/>
      <c r="F81" s="298"/>
      <c r="G81" s="298"/>
      <c r="H81" s="298"/>
      <c r="I81" s="298"/>
      <c r="J81" s="298"/>
      <c r="K81" s="368"/>
      <c r="L81" s="298"/>
      <c r="M81" s="233"/>
      <c r="N81" s="331"/>
      <c r="R81" s="12"/>
      <c r="S81" s="12"/>
      <c r="T81" s="12"/>
    </row>
    <row r="82" spans="1:22" ht="29" x14ac:dyDescent="0.35">
      <c r="A82" s="305"/>
      <c r="B82" s="308"/>
      <c r="C82" s="84" t="s">
        <v>407</v>
      </c>
      <c r="D82" s="3" t="s">
        <v>254</v>
      </c>
      <c r="E82" s="298"/>
      <c r="F82" s="298"/>
      <c r="G82" s="298"/>
      <c r="H82" s="298"/>
      <c r="I82" s="298"/>
      <c r="J82" s="298"/>
      <c r="K82" s="368"/>
      <c r="L82" s="298"/>
      <c r="M82" s="233"/>
      <c r="N82" s="331"/>
      <c r="R82" s="12"/>
      <c r="S82" s="12"/>
      <c r="T82" s="12"/>
    </row>
    <row r="83" spans="1:22" ht="15" thickBot="1" x14ac:dyDescent="0.4">
      <c r="A83" s="306"/>
      <c r="B83" s="309"/>
      <c r="C83" s="90" t="s">
        <v>408</v>
      </c>
      <c r="D83" s="3" t="s">
        <v>254</v>
      </c>
      <c r="E83" s="299"/>
      <c r="F83" s="299"/>
      <c r="G83" s="299"/>
      <c r="H83" s="299"/>
      <c r="I83" s="299"/>
      <c r="J83" s="299"/>
      <c r="K83" s="369"/>
      <c r="L83" s="299"/>
      <c r="M83" s="303"/>
      <c r="N83" s="333"/>
      <c r="R83" s="12"/>
      <c r="S83" s="12"/>
      <c r="T83" s="12"/>
    </row>
    <row r="84" spans="1:22" x14ac:dyDescent="0.35">
      <c r="A84" s="304" t="s">
        <v>409</v>
      </c>
      <c r="B84" s="307" t="s">
        <v>129</v>
      </c>
      <c r="C84" s="101" t="s">
        <v>410</v>
      </c>
      <c r="D84" s="82" t="s">
        <v>254</v>
      </c>
      <c r="E84" s="272" t="s">
        <v>418</v>
      </c>
      <c r="F84" s="272" t="s">
        <v>419</v>
      </c>
      <c r="G84" s="272" t="s">
        <v>420</v>
      </c>
      <c r="H84" s="272" t="s">
        <v>628</v>
      </c>
      <c r="I84" s="272" t="s">
        <v>436</v>
      </c>
      <c r="J84" s="272" t="s">
        <v>157</v>
      </c>
      <c r="K84" s="300" t="s">
        <v>1149</v>
      </c>
      <c r="L84" s="272"/>
      <c r="M84" s="302"/>
      <c r="N84" s="334"/>
      <c r="R84" s="12" t="str">
        <f>IF(OR(J84='Drop downs'!$G$7,J84='Drop downs'!$G$5), B84&amp;": "&amp;K84&amp;CHAR(10),"")</f>
        <v/>
      </c>
      <c r="S84" s="12" t="str">
        <f>IF(J84='Drop downs'!$G$2,B84&amp;": "&amp;K84&amp;""," ")</f>
        <v xml:space="preserve"> </v>
      </c>
      <c r="T84" s="12" t="str">
        <f>IF(LE5_Tourism_and_Accommodation!E84='Drop downs'!$B$6,LE5_Tourism_and_Accommodation!B84&amp;": "&amp;LE5_Tourism_and_Accommodation!K84&amp;"","")</f>
        <v/>
      </c>
      <c r="U84" t="str">
        <f t="shared" si="1"/>
        <v/>
      </c>
      <c r="V84" t="str">
        <f>IF(N84&gt;0,B84&amp;":"&amp;N84&amp;"
","")</f>
        <v/>
      </c>
    </row>
    <row r="85" spans="1:22" x14ac:dyDescent="0.35">
      <c r="A85" s="305"/>
      <c r="B85" s="308"/>
      <c r="C85" s="84" t="s">
        <v>411</v>
      </c>
      <c r="D85" s="3" t="s">
        <v>250</v>
      </c>
      <c r="E85" s="298"/>
      <c r="F85" s="298"/>
      <c r="G85" s="298"/>
      <c r="H85" s="298"/>
      <c r="I85" s="298"/>
      <c r="J85" s="298"/>
      <c r="K85" s="236"/>
      <c r="L85" s="298"/>
      <c r="M85" s="233"/>
      <c r="N85" s="331"/>
      <c r="R85" s="12"/>
      <c r="S85" s="12"/>
      <c r="T85" s="12"/>
    </row>
    <row r="86" spans="1:22" x14ac:dyDescent="0.35">
      <c r="A86" s="305"/>
      <c r="B86" s="308"/>
      <c r="C86" s="84" t="s">
        <v>412</v>
      </c>
      <c r="D86" s="3" t="s">
        <v>254</v>
      </c>
      <c r="E86" s="298"/>
      <c r="F86" s="298"/>
      <c r="G86" s="298"/>
      <c r="H86" s="298"/>
      <c r="I86" s="298"/>
      <c r="J86" s="298"/>
      <c r="K86" s="236"/>
      <c r="L86" s="298"/>
      <c r="M86" s="233"/>
      <c r="N86" s="331"/>
      <c r="R86" s="12"/>
      <c r="S86" s="12"/>
      <c r="T86" s="12"/>
    </row>
    <row r="87" spans="1:22" ht="88.75" customHeight="1" thickBot="1" x14ac:dyDescent="0.4">
      <c r="A87" s="306"/>
      <c r="B87" s="309"/>
      <c r="C87" s="87" t="s">
        <v>413</v>
      </c>
      <c r="D87" s="80" t="s">
        <v>254</v>
      </c>
      <c r="E87" s="299"/>
      <c r="F87" s="299"/>
      <c r="G87" s="299"/>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IIA1: The policy supports the achievement of objective IIA1 as the development of tourism infrastructure helps to deliver economic growth across Harrow, and London as a whole. New hotel and leisure development is prioritised within Harrow town centre, in support of the Harrow &amp; Wealdstone Opportunity Area objectives. Further proposals for hotel development and other forms of tourism accommodation should be located in other town centres within the Borough. The provision of tourism infrastructure, and thus employment space, will assist in continuing or increasing the level of footfall, and sustaining the vitality and vibrancy within Harrow's town centres. The provision of tourism infrastructure will also benefit London as a whole, as it will allow visitors to stay in Harrow, but commute into the city centre to visit additional tourist attractions. Therefore, due to the provision of economic growth, a potential significant positive effect is recorded.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VjbpiuJDvhmim55fCHFoeY0fzvjO3yD/xYteuHkuy2U96pMU3+WYhzTWkHlQ5vA1sBsfibTv5HqpltqgjChQ3A==" saltValue="VN4tl6hN/dw6bV0PwIephw=="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50:C53">
    <cfRule type="expression" dxfId="1259" priority="50">
      <formula>$D50="No"</formula>
    </cfRule>
  </conditionalFormatting>
  <conditionalFormatting sqref="C8:D87">
    <cfRule type="expression" dxfId="1258" priority="49">
      <formula>$D8="No"</formula>
    </cfRule>
  </conditionalFormatting>
  <conditionalFormatting sqref="J8 J18 J65 J72 J84">
    <cfRule type="cellIs" dxfId="1257" priority="85" operator="equal">
      <formula>"Neutral"</formula>
    </cfRule>
    <cfRule type="cellIs" dxfId="1256" priority="84" operator="equal">
      <formula>"Uncertain"</formula>
    </cfRule>
    <cfRule type="cellIs" dxfId="1255" priority="83" operator="equal">
      <formula>"Minor Negative"</formula>
    </cfRule>
    <cfRule type="cellIs" dxfId="1254" priority="82" operator="equal">
      <formula>"Significant Negative"</formula>
    </cfRule>
    <cfRule type="cellIs" dxfId="1253" priority="87" operator="equal">
      <formula>"Significant Positive"</formula>
    </cfRule>
    <cfRule type="cellIs" dxfId="1252" priority="86" operator="equal">
      <formula>"Minor Positive"</formula>
    </cfRule>
  </conditionalFormatting>
  <conditionalFormatting sqref="J20">
    <cfRule type="cellIs" dxfId="1251" priority="15" operator="equal">
      <formula>"Uncertain"</formula>
    </cfRule>
    <cfRule type="cellIs" dxfId="1250" priority="13" operator="equal">
      <formula>"Significant Negative"</formula>
    </cfRule>
    <cfRule type="cellIs" dxfId="1249" priority="14" operator="equal">
      <formula>"Minor Negative"</formula>
    </cfRule>
    <cfRule type="cellIs" dxfId="1248" priority="16" operator="equal">
      <formula>"Neutral"</formula>
    </cfRule>
    <cfRule type="cellIs" dxfId="1247" priority="17" operator="equal">
      <formula>"Minor Positive"</formula>
    </cfRule>
    <cfRule type="cellIs" dxfId="1246" priority="18" operator="equal">
      <formula>"Significant Positive"</formula>
    </cfRule>
  </conditionalFormatting>
  <conditionalFormatting sqref="J28">
    <cfRule type="cellIs" dxfId="1245" priority="19" operator="equal">
      <formula>"Significant Negative"</formula>
    </cfRule>
    <cfRule type="cellIs" dxfId="1244" priority="20" operator="equal">
      <formula>"Minor Negative"</formula>
    </cfRule>
    <cfRule type="cellIs" dxfId="1243" priority="21" operator="equal">
      <formula>"Uncertain"</formula>
    </cfRule>
    <cfRule type="cellIs" dxfId="1242" priority="22" operator="equal">
      <formula>"Neutral"</formula>
    </cfRule>
    <cfRule type="cellIs" dxfId="1241" priority="23" operator="equal">
      <formula>"Minor Positive"</formula>
    </cfRule>
    <cfRule type="cellIs" dxfId="1240" priority="24" operator="equal">
      <formula>"Significant Positive"</formula>
    </cfRule>
  </conditionalFormatting>
  <conditionalFormatting sqref="J36">
    <cfRule type="cellIs" dxfId="1239" priority="7" operator="equal">
      <formula>"Significant Negative"</formula>
    </cfRule>
    <cfRule type="cellIs" dxfId="1238" priority="8" operator="equal">
      <formula>"Minor Negative"</formula>
    </cfRule>
    <cfRule type="cellIs" dxfId="1237" priority="9" operator="equal">
      <formula>"Uncertain"</formula>
    </cfRule>
    <cfRule type="cellIs" dxfId="1236" priority="10" operator="equal">
      <formula>"Neutral"</formula>
    </cfRule>
    <cfRule type="cellIs" dxfId="1235" priority="11" operator="equal">
      <formula>"Minor Positive"</formula>
    </cfRule>
    <cfRule type="cellIs" dxfId="1234" priority="12" operator="equal">
      <formula>"Significant Positive"</formula>
    </cfRule>
  </conditionalFormatting>
  <conditionalFormatting sqref="J42">
    <cfRule type="cellIs" dxfId="1233" priority="2" operator="equal">
      <formula>"Minor Negative"</formula>
    </cfRule>
    <cfRule type="cellIs" dxfId="1232" priority="3" operator="equal">
      <formula>"Uncertain"</formula>
    </cfRule>
    <cfRule type="cellIs" dxfId="1231" priority="4" operator="equal">
      <formula>"Neutral"</formula>
    </cfRule>
    <cfRule type="cellIs" dxfId="1230" priority="5" operator="equal">
      <formula>"Minor Positive"</formula>
    </cfRule>
    <cfRule type="cellIs" dxfId="1229" priority="6" operator="equal">
      <formula>"Significant Positive"</formula>
    </cfRule>
    <cfRule type="cellIs" dxfId="1228" priority="1" operator="equal">
      <formula>"Significant Negative"</formula>
    </cfRule>
  </conditionalFormatting>
  <conditionalFormatting sqref="J47">
    <cfRule type="cellIs" dxfId="1227" priority="76" operator="equal">
      <formula>"Significant Negative"</formula>
    </cfRule>
    <cfRule type="cellIs" dxfId="1226" priority="77" operator="equal">
      <formula>"Minor Negative"</formula>
    </cfRule>
    <cfRule type="cellIs" dxfId="1225" priority="78" operator="equal">
      <formula>"Uncertain"</formula>
    </cfRule>
    <cfRule type="cellIs" dxfId="1224" priority="79" operator="equal">
      <formula>"Neutral"</formula>
    </cfRule>
    <cfRule type="cellIs" dxfId="1223" priority="81" operator="equal">
      <formula>"Significant Positive"</formula>
    </cfRule>
    <cfRule type="cellIs" dxfId="1222" priority="80" operator="equal">
      <formula>"Minor Positive"</formula>
    </cfRule>
  </conditionalFormatting>
  <conditionalFormatting sqref="J49">
    <cfRule type="cellIs" dxfId="1221" priority="31" operator="equal">
      <formula>"Significant Negative"</formula>
    </cfRule>
    <cfRule type="cellIs" dxfId="1220" priority="33" operator="equal">
      <formula>"Uncertain"</formula>
    </cfRule>
    <cfRule type="cellIs" dxfId="1219" priority="34" operator="equal">
      <formula>"Neutral"</formula>
    </cfRule>
    <cfRule type="cellIs" dxfId="1218" priority="35" operator="equal">
      <formula>"Minor Positive"</formula>
    </cfRule>
    <cfRule type="cellIs" dxfId="1217" priority="36" operator="equal">
      <formula>"Significant Positive"</formula>
    </cfRule>
    <cfRule type="cellIs" dxfId="1216" priority="32" operator="equal">
      <formula>"Minor Negative"</formula>
    </cfRule>
  </conditionalFormatting>
  <conditionalFormatting sqref="J54">
    <cfRule type="cellIs" dxfId="1215" priority="40" operator="equal">
      <formula>"Neutral"</formula>
    </cfRule>
    <cfRule type="cellIs" dxfId="1214" priority="41" operator="equal">
      <formula>"Minor Positive"</formula>
    </cfRule>
    <cfRule type="cellIs" dxfId="1213" priority="42" operator="equal">
      <formula>"Significant Positive"</formula>
    </cfRule>
    <cfRule type="cellIs" dxfId="1212" priority="39" operator="equal">
      <formula>"Uncertain"</formula>
    </cfRule>
    <cfRule type="cellIs" dxfId="1211" priority="37" operator="equal">
      <formula>"Significant Negative"</formula>
    </cfRule>
    <cfRule type="cellIs" dxfId="1210" priority="38" operator="equal">
      <formula>"Minor Negative"</formula>
    </cfRule>
  </conditionalFormatting>
  <conditionalFormatting sqref="J57">
    <cfRule type="cellIs" dxfId="1209" priority="43" operator="equal">
      <formula>"Significant Negative"</formula>
    </cfRule>
    <cfRule type="cellIs" dxfId="1208" priority="44" operator="equal">
      <formula>"Minor Negative"</formula>
    </cfRule>
    <cfRule type="cellIs" dxfId="1207" priority="45" operator="equal">
      <formula>"Uncertain"</formula>
    </cfRule>
    <cfRule type="cellIs" dxfId="1206" priority="46" operator="equal">
      <formula>"Neutral"</formula>
    </cfRule>
    <cfRule type="cellIs" dxfId="1205" priority="47" operator="equal">
      <formula>"Minor Positive"</formula>
    </cfRule>
    <cfRule type="cellIs" dxfId="1204" priority="48" operator="equal">
      <formula>"Significant Positive"</formula>
    </cfRule>
  </conditionalFormatting>
  <conditionalFormatting sqref="J77">
    <cfRule type="cellIs" dxfId="1203" priority="25" operator="equal">
      <formula>"Significant Negative"</formula>
    </cfRule>
    <cfRule type="cellIs" dxfId="1202" priority="30" operator="equal">
      <formula>"Significant Positive"</formula>
    </cfRule>
    <cfRule type="cellIs" dxfId="1201" priority="29" operator="equal">
      <formula>"Minor Positive"</formula>
    </cfRule>
    <cfRule type="cellIs" dxfId="1200" priority="28" operator="equal">
      <formula>"Neutral"</formula>
    </cfRule>
    <cfRule type="cellIs" dxfId="1199" priority="27" operator="equal">
      <formula>"Uncertain"</formula>
    </cfRule>
    <cfRule type="cellIs" dxfId="1198" priority="26" operator="equal">
      <formula>"Minor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B23BBEF5-4E35-49EE-B83E-7B22523C6118}">
          <x14:formula1>
            <xm:f>'Drop downs'!$A$2:$A$3</xm:f>
          </x14:formula1>
          <xm:sqref>D8:D87</xm:sqref>
        </x14:dataValidation>
        <x14:dataValidation type="list" allowBlank="1" showInputMessage="1" showErrorMessage="1" xr:uid="{1173FC42-AC4A-4EBF-AC78-95D2B0667472}">
          <x14:formula1>
            <xm:f>'Drop downs'!$J$2:$J$3</xm:f>
          </x14:formula1>
          <xm:sqref>L8 L18 L20 L28 L36 L42 L84 L54 L57 L65 L72 L77 L47 L49</xm:sqref>
        </x14:dataValidation>
        <x14:dataValidation type="list" allowBlank="1" showInputMessage="1" showErrorMessage="1" xr:uid="{05159C7A-63D3-4444-883F-C00D9D7C3EA5}">
          <x14:formula1>
            <xm:f>'Drop downs'!$B$2:$B$4</xm:f>
          </x14:formula1>
          <xm:sqref>E8 E18 E72 E54 E57 E77 E84 E49 E47 E65 E20 E28 E36 E42</xm:sqref>
        </x14:dataValidation>
        <x14:dataValidation type="list" allowBlank="1" showInputMessage="1" showErrorMessage="1" xr:uid="{72B73003-8014-4FC4-B7C7-54706F71D101}">
          <x14:formula1>
            <xm:f>'Drop downs'!$C$2:$C$5</xm:f>
          </x14:formula1>
          <xm:sqref>F8 F18 F72 F54 F57 F77 F84 F49 F47 F65 F20 F28 F36 F42</xm:sqref>
        </x14:dataValidation>
        <x14:dataValidation type="list" allowBlank="1" showInputMessage="1" showErrorMessage="1" xr:uid="{97A12555-3722-4EDC-9FC6-9F8AD75FC298}">
          <x14:formula1>
            <xm:f>'Drop downs'!$D$2:$D$7</xm:f>
          </x14:formula1>
          <xm:sqref>G8 G18 G72 G54 G57 G77 G84 G49 G47 G65 G20 G28 G36 G42</xm:sqref>
        </x14:dataValidation>
        <x14:dataValidation type="list" allowBlank="1" showInputMessage="1" showErrorMessage="1" xr:uid="{30338AAC-BE4C-48EF-AE69-8FFA75B769A1}">
          <x14:formula1>
            <xm:f>'Drop downs'!$E$2:$E$6</xm:f>
          </x14:formula1>
          <xm:sqref>H8 H18 H72 H54 H57 H77 H84 H49 H47 H65 H20 H28 H36 H42</xm:sqref>
        </x14:dataValidation>
        <x14:dataValidation type="list" allowBlank="1" showInputMessage="1" showErrorMessage="1" xr:uid="{B8A66F7B-E4B5-43AB-8615-C8D9F148880C}">
          <x14:formula1>
            <xm:f>'Drop downs'!$F$2:$F$6</xm:f>
          </x14:formula1>
          <xm:sqref>I8 I18 I72 I54 I57 I77 I84 I49 I47 I65 I20 I28 I36 I42</xm:sqref>
        </x14:dataValidation>
        <x14:dataValidation type="list" allowBlank="1" showInputMessage="1" showErrorMessage="1" xr:uid="{1FE9574C-F0CF-42CB-A2A0-5E8ADAD6707F}">
          <x14:formula1>
            <xm:f>'Drop downs'!$G$2:$G$7</xm:f>
          </x14:formula1>
          <xm:sqref>J8 J18 J72 J54 J57 J77 J84 J49 J47 J65 J20 J28 J36 J42</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59182-FA78-41FB-8AF9-D2300299DCBA}">
  <sheetPr codeName="Sheet147">
    <tabColor theme="4" tint="0.79998168889431442"/>
  </sheetPr>
  <dimension ref="A1:V98"/>
  <sheetViews>
    <sheetView zoomScale="70" zoomScaleNormal="70" workbookViewId="0">
      <selection activeCell="D33" sqref="D33"/>
    </sheetView>
  </sheetViews>
  <sheetFormatPr defaultColWidth="8.54296875" defaultRowHeight="14.5" x14ac:dyDescent="0.35"/>
  <cols>
    <col min="1" max="1" width="46.1796875" customWidth="1"/>
    <col min="2" max="2" width="6.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70.1796875" customWidth="1"/>
    <col min="12" max="12" width="16.54296875" customWidth="1"/>
    <col min="13" max="13" width="22.54296875" customWidth="1"/>
    <col min="14" max="14" width="20.5429687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357" t="s">
        <v>1150</v>
      </c>
      <c r="D1" s="261"/>
      <c r="E1" s="261"/>
      <c r="F1" s="262"/>
      <c r="G1" s="16"/>
      <c r="I1" s="7"/>
      <c r="J1" s="7"/>
      <c r="K1" s="7"/>
    </row>
    <row r="2" spans="1:22" x14ac:dyDescent="0.35">
      <c r="A2" s="74" t="s">
        <v>29</v>
      </c>
      <c r="B2" s="9"/>
      <c r="C2" s="263" t="s">
        <v>1151</v>
      </c>
      <c r="D2" s="263"/>
      <c r="E2" s="263"/>
      <c r="F2" s="264"/>
      <c r="I2" s="8"/>
      <c r="J2" s="8"/>
      <c r="K2" s="8"/>
    </row>
    <row r="3" spans="1:22" ht="35.5" customHeight="1" x14ac:dyDescent="0.35">
      <c r="A3" s="75" t="s">
        <v>30</v>
      </c>
      <c r="B3" s="4"/>
      <c r="C3" s="263" t="s">
        <v>1152</v>
      </c>
      <c r="D3" s="263"/>
      <c r="E3" s="263"/>
      <c r="F3" s="264"/>
      <c r="I3" s="8"/>
      <c r="J3" s="8"/>
      <c r="K3" s="8"/>
    </row>
    <row r="4" spans="1:22" ht="17.25" customHeight="1" x14ac:dyDescent="0.35">
      <c r="A4" s="75" t="s">
        <v>31</v>
      </c>
      <c r="B4" s="17"/>
      <c r="C4" s="229" t="s">
        <v>444</v>
      </c>
      <c r="D4" s="229"/>
      <c r="E4" s="229"/>
      <c r="F4" s="230"/>
      <c r="I4" s="8"/>
      <c r="J4" s="8"/>
      <c r="K4" s="8"/>
    </row>
    <row r="6" spans="1:22" x14ac:dyDescent="0.35">
      <c r="A6" s="225" t="s">
        <v>32</v>
      </c>
      <c r="B6" s="225"/>
      <c r="C6" s="225"/>
      <c r="D6" s="76"/>
      <c r="E6" s="329" t="s">
        <v>33</v>
      </c>
      <c r="F6" s="329"/>
      <c r="G6" s="329"/>
      <c r="H6" s="329"/>
      <c r="I6" s="329"/>
      <c r="J6" s="329"/>
      <c r="K6" s="329"/>
      <c r="L6" s="329"/>
      <c r="M6" s="329"/>
      <c r="N6" s="329"/>
      <c r="R6" s="18"/>
      <c r="S6" s="18"/>
      <c r="T6" s="18"/>
      <c r="U6" s="18"/>
    </row>
    <row r="7" spans="1:22" ht="47" thickBot="1" x14ac:dyDescent="0.4">
      <c r="A7" s="78" t="s">
        <v>317</v>
      </c>
      <c r="B7" s="78" t="s">
        <v>35</v>
      </c>
      <c r="C7" s="78" t="s">
        <v>318</v>
      </c>
      <c r="D7" s="78" t="s">
        <v>319</v>
      </c>
      <c r="E7" s="78" t="s">
        <v>38</v>
      </c>
      <c r="F7" s="78" t="s">
        <v>39</v>
      </c>
      <c r="G7" s="78" t="s">
        <v>40</v>
      </c>
      <c r="H7" s="78" t="s">
        <v>41</v>
      </c>
      <c r="I7" s="78" t="s">
        <v>42</v>
      </c>
      <c r="J7" s="78" t="s">
        <v>43</v>
      </c>
      <c r="K7" s="78" t="s">
        <v>44</v>
      </c>
      <c r="L7" s="78" t="s">
        <v>45</v>
      </c>
      <c r="M7" s="78" t="s">
        <v>46</v>
      </c>
      <c r="N7" s="78"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250</v>
      </c>
      <c r="E8" s="325" t="s">
        <v>432</v>
      </c>
      <c r="F8" s="325" t="s">
        <v>419</v>
      </c>
      <c r="G8" s="325" t="s">
        <v>420</v>
      </c>
      <c r="H8" s="325" t="s">
        <v>477</v>
      </c>
      <c r="I8" s="325" t="s">
        <v>422</v>
      </c>
      <c r="J8" s="310" t="s">
        <v>157</v>
      </c>
      <c r="K8" s="354" t="s">
        <v>1153</v>
      </c>
      <c r="L8" s="310" t="s">
        <v>250</v>
      </c>
      <c r="M8" s="330"/>
      <c r="N8" s="330"/>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250</v>
      </c>
      <c r="E9" s="326"/>
      <c r="F9" s="326"/>
      <c r="G9" s="326"/>
      <c r="H9" s="326"/>
      <c r="I9" s="326"/>
      <c r="J9" s="298"/>
      <c r="K9" s="232"/>
      <c r="L9" s="298"/>
      <c r="M9" s="331"/>
      <c r="N9" s="331"/>
      <c r="R9" s="12"/>
      <c r="S9" s="12"/>
      <c r="T9" s="12"/>
    </row>
    <row r="10" spans="1:22" x14ac:dyDescent="0.35">
      <c r="A10" s="317"/>
      <c r="B10" s="328"/>
      <c r="C10" s="24" t="s">
        <v>323</v>
      </c>
      <c r="D10" s="24" t="s">
        <v>254</v>
      </c>
      <c r="E10" s="326"/>
      <c r="F10" s="326"/>
      <c r="G10" s="326"/>
      <c r="H10" s="326"/>
      <c r="I10" s="326"/>
      <c r="J10" s="298"/>
      <c r="K10" s="232"/>
      <c r="L10" s="298"/>
      <c r="M10" s="331"/>
      <c r="N10" s="331"/>
      <c r="R10" s="12"/>
      <c r="S10" s="12"/>
      <c r="T10" s="12"/>
    </row>
    <row r="11" spans="1:22" x14ac:dyDescent="0.35">
      <c r="A11" s="317"/>
      <c r="B11" s="328"/>
      <c r="C11" s="24" t="s">
        <v>324</v>
      </c>
      <c r="D11" s="24" t="s">
        <v>254</v>
      </c>
      <c r="E11" s="326"/>
      <c r="F11" s="326"/>
      <c r="G11" s="326"/>
      <c r="H11" s="326"/>
      <c r="I11" s="326"/>
      <c r="J11" s="298"/>
      <c r="K11" s="232"/>
      <c r="L11" s="298"/>
      <c r="M11" s="331"/>
      <c r="N11" s="331"/>
      <c r="R11" s="12"/>
      <c r="S11" s="12"/>
      <c r="T11" s="12"/>
    </row>
    <row r="12" spans="1:22" x14ac:dyDescent="0.35">
      <c r="A12" s="317"/>
      <c r="B12" s="328"/>
      <c r="C12" s="24" t="s">
        <v>325</v>
      </c>
      <c r="D12" s="24" t="s">
        <v>250</v>
      </c>
      <c r="E12" s="326"/>
      <c r="F12" s="326"/>
      <c r="G12" s="326"/>
      <c r="H12" s="326"/>
      <c r="I12" s="326"/>
      <c r="J12" s="298"/>
      <c r="K12" s="232"/>
      <c r="L12" s="298"/>
      <c r="M12" s="331"/>
      <c r="N12" s="331"/>
      <c r="R12" s="12"/>
      <c r="S12" s="12"/>
      <c r="T12" s="12"/>
    </row>
    <row r="13" spans="1:22" x14ac:dyDescent="0.35">
      <c r="A13" s="317"/>
      <c r="B13" s="328"/>
      <c r="C13" s="24" t="s">
        <v>326</v>
      </c>
      <c r="D13" s="24" t="s">
        <v>250</v>
      </c>
      <c r="E13" s="326"/>
      <c r="F13" s="326"/>
      <c r="G13" s="326"/>
      <c r="H13" s="326"/>
      <c r="I13" s="326"/>
      <c r="J13" s="298"/>
      <c r="K13" s="232"/>
      <c r="L13" s="298"/>
      <c r="M13" s="331"/>
      <c r="N13" s="331"/>
      <c r="R13" s="12"/>
      <c r="S13" s="12"/>
      <c r="T13" s="12"/>
    </row>
    <row r="14" spans="1:22" ht="29" x14ac:dyDescent="0.35">
      <c r="A14" s="317"/>
      <c r="B14" s="328"/>
      <c r="C14" s="24" t="s">
        <v>327</v>
      </c>
      <c r="D14" s="24" t="s">
        <v>250</v>
      </c>
      <c r="E14" s="326"/>
      <c r="F14" s="326"/>
      <c r="G14" s="326"/>
      <c r="H14" s="326"/>
      <c r="I14" s="326"/>
      <c r="J14" s="298"/>
      <c r="K14" s="232"/>
      <c r="L14" s="298"/>
      <c r="M14" s="331"/>
      <c r="N14" s="331"/>
      <c r="R14" s="12"/>
      <c r="S14" s="12"/>
      <c r="T14" s="12"/>
    </row>
    <row r="15" spans="1:22" x14ac:dyDescent="0.35">
      <c r="A15" s="317"/>
      <c r="B15" s="328"/>
      <c r="C15" s="24" t="s">
        <v>328</v>
      </c>
      <c r="D15" s="24" t="s">
        <v>254</v>
      </c>
      <c r="E15" s="326"/>
      <c r="F15" s="326"/>
      <c r="G15" s="326"/>
      <c r="H15" s="326"/>
      <c r="I15" s="326"/>
      <c r="J15" s="298"/>
      <c r="K15" s="232"/>
      <c r="L15" s="298"/>
      <c r="M15" s="331"/>
      <c r="N15" s="331"/>
      <c r="R15" s="12"/>
      <c r="S15" s="12"/>
      <c r="T15" s="12"/>
    </row>
    <row r="16" spans="1:22" ht="29" x14ac:dyDescent="0.35">
      <c r="A16" s="317"/>
      <c r="B16" s="328"/>
      <c r="C16" s="24" t="s">
        <v>329</v>
      </c>
      <c r="D16" s="24" t="s">
        <v>254</v>
      </c>
      <c r="E16" s="326"/>
      <c r="F16" s="326"/>
      <c r="G16" s="326"/>
      <c r="H16" s="326"/>
      <c r="I16" s="326"/>
      <c r="J16" s="298"/>
      <c r="K16" s="232"/>
      <c r="L16" s="298"/>
      <c r="M16" s="331"/>
      <c r="N16" s="331"/>
      <c r="R16" s="12"/>
      <c r="S16" s="12"/>
      <c r="T16" s="12"/>
    </row>
    <row r="17" spans="1:22" ht="15" thickBot="1" x14ac:dyDescent="0.4">
      <c r="A17" s="318"/>
      <c r="B17" s="267"/>
      <c r="C17" s="19" t="s">
        <v>330</v>
      </c>
      <c r="D17" s="19" t="s">
        <v>250</v>
      </c>
      <c r="E17" s="258"/>
      <c r="F17" s="258"/>
      <c r="G17" s="258"/>
      <c r="H17" s="258"/>
      <c r="I17" s="258"/>
      <c r="J17" s="270"/>
      <c r="K17" s="355"/>
      <c r="L17" s="270"/>
      <c r="M17" s="332"/>
      <c r="N17" s="332"/>
      <c r="R17" s="12"/>
      <c r="S17" s="12"/>
      <c r="T17" s="12"/>
    </row>
    <row r="18" spans="1:22" ht="39" customHeight="1" x14ac:dyDescent="0.35">
      <c r="A18" s="453" t="s">
        <v>331</v>
      </c>
      <c r="B18" s="307" t="s">
        <v>117</v>
      </c>
      <c r="C18" s="86" t="s">
        <v>332</v>
      </c>
      <c r="D18" s="86" t="s">
        <v>250</v>
      </c>
      <c r="E18" s="310" t="s">
        <v>432</v>
      </c>
      <c r="F18" s="310" t="s">
        <v>419</v>
      </c>
      <c r="G18" s="310" t="s">
        <v>420</v>
      </c>
      <c r="H18" s="310" t="s">
        <v>477</v>
      </c>
      <c r="I18" s="310" t="s">
        <v>422</v>
      </c>
      <c r="J18" s="310" t="s">
        <v>157</v>
      </c>
      <c r="K18" s="319" t="s">
        <v>1154</v>
      </c>
      <c r="L18" s="310" t="s">
        <v>254</v>
      </c>
      <c r="M18" s="330"/>
      <c r="N18" s="330"/>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454"/>
      <c r="B19" s="309"/>
      <c r="C19" s="19" t="s">
        <v>333</v>
      </c>
      <c r="D19" s="19" t="s">
        <v>254</v>
      </c>
      <c r="E19" s="270"/>
      <c r="F19" s="270"/>
      <c r="G19" s="270"/>
      <c r="H19" s="270"/>
      <c r="I19" s="270"/>
      <c r="J19" s="270"/>
      <c r="K19" s="320"/>
      <c r="L19" s="270"/>
      <c r="M19" s="332"/>
      <c r="N19" s="332"/>
      <c r="R19" s="12"/>
      <c r="S19" s="12"/>
      <c r="T19" s="12"/>
    </row>
    <row r="20" spans="1:22" ht="72.5" x14ac:dyDescent="0.35">
      <c r="A20" s="316" t="s">
        <v>334</v>
      </c>
      <c r="B20" s="307" t="s">
        <v>118</v>
      </c>
      <c r="C20" s="79" t="s">
        <v>335</v>
      </c>
      <c r="D20" s="79" t="s">
        <v>250</v>
      </c>
      <c r="E20" s="310" t="s">
        <v>418</v>
      </c>
      <c r="F20" s="310" t="s">
        <v>419</v>
      </c>
      <c r="G20" s="310" t="s">
        <v>420</v>
      </c>
      <c r="H20" s="310" t="s">
        <v>477</v>
      </c>
      <c r="I20" s="310" t="s">
        <v>422</v>
      </c>
      <c r="J20" s="310" t="s">
        <v>157</v>
      </c>
      <c r="K20" s="319" t="s">
        <v>1155</v>
      </c>
      <c r="L20" s="310" t="s">
        <v>250</v>
      </c>
      <c r="M20" s="330"/>
      <c r="N20" s="330"/>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17"/>
      <c r="B21" s="308"/>
      <c r="C21" s="3" t="s">
        <v>336</v>
      </c>
      <c r="D21" s="3" t="s">
        <v>250</v>
      </c>
      <c r="E21" s="298"/>
      <c r="F21" s="298"/>
      <c r="G21" s="298"/>
      <c r="H21" s="298"/>
      <c r="I21" s="298"/>
      <c r="J21" s="298"/>
      <c r="K21" s="236"/>
      <c r="L21" s="298"/>
      <c r="M21" s="331"/>
      <c r="N21" s="331"/>
      <c r="R21" s="12"/>
      <c r="S21" s="12"/>
      <c r="T21" s="12"/>
    </row>
    <row r="22" spans="1:22" ht="14.5" customHeight="1" x14ac:dyDescent="0.35">
      <c r="A22" s="317"/>
      <c r="B22" s="308"/>
      <c r="C22" s="3" t="s">
        <v>337</v>
      </c>
      <c r="D22" s="3" t="s">
        <v>254</v>
      </c>
      <c r="E22" s="298"/>
      <c r="F22" s="298"/>
      <c r="G22" s="298"/>
      <c r="H22" s="298"/>
      <c r="I22" s="298"/>
      <c r="J22" s="298"/>
      <c r="K22" s="236"/>
      <c r="L22" s="298"/>
      <c r="M22" s="331"/>
      <c r="N22" s="331"/>
      <c r="R22" s="12"/>
      <c r="S22" s="12"/>
      <c r="T22" s="12"/>
    </row>
    <row r="23" spans="1:22" x14ac:dyDescent="0.35">
      <c r="A23" s="317"/>
      <c r="B23" s="308"/>
      <c r="C23" s="3" t="s">
        <v>338</v>
      </c>
      <c r="D23" s="3" t="s">
        <v>254</v>
      </c>
      <c r="E23" s="298"/>
      <c r="F23" s="298"/>
      <c r="G23" s="298"/>
      <c r="H23" s="298"/>
      <c r="I23" s="298"/>
      <c r="J23" s="298"/>
      <c r="K23" s="236"/>
      <c r="L23" s="298"/>
      <c r="M23" s="331"/>
      <c r="N23" s="331"/>
      <c r="R23" s="12"/>
      <c r="S23" s="12"/>
      <c r="T23" s="12"/>
    </row>
    <row r="24" spans="1:22" ht="14.5" customHeight="1" x14ac:dyDescent="0.35">
      <c r="A24" s="317"/>
      <c r="B24" s="308"/>
      <c r="C24" s="3" t="s">
        <v>339</v>
      </c>
      <c r="D24" s="3" t="s">
        <v>254</v>
      </c>
      <c r="E24" s="298"/>
      <c r="F24" s="298"/>
      <c r="G24" s="298"/>
      <c r="H24" s="298"/>
      <c r="I24" s="298"/>
      <c r="J24" s="298"/>
      <c r="K24" s="236"/>
      <c r="L24" s="298"/>
      <c r="M24" s="331"/>
      <c r="N24" s="331"/>
      <c r="R24" s="12"/>
      <c r="S24" s="12"/>
      <c r="T24" s="12"/>
    </row>
    <row r="25" spans="1:22" ht="29" x14ac:dyDescent="0.35">
      <c r="A25" s="317"/>
      <c r="B25" s="308"/>
      <c r="C25" s="3" t="s">
        <v>340</v>
      </c>
      <c r="D25" s="3" t="s">
        <v>254</v>
      </c>
      <c r="E25" s="298"/>
      <c r="F25" s="298"/>
      <c r="G25" s="298"/>
      <c r="H25" s="298"/>
      <c r="I25" s="298"/>
      <c r="J25" s="298"/>
      <c r="K25" s="236"/>
      <c r="L25" s="298"/>
      <c r="M25" s="331"/>
      <c r="N25" s="331"/>
      <c r="R25" s="12"/>
      <c r="S25" s="12"/>
      <c r="T25" s="12"/>
    </row>
    <row r="26" spans="1:22" ht="14.5" customHeight="1" x14ac:dyDescent="0.35">
      <c r="A26" s="317"/>
      <c r="B26" s="308"/>
      <c r="C26" s="3" t="s">
        <v>341</v>
      </c>
      <c r="D26" s="3" t="s">
        <v>254</v>
      </c>
      <c r="E26" s="298"/>
      <c r="F26" s="298"/>
      <c r="G26" s="298"/>
      <c r="H26" s="298"/>
      <c r="I26" s="298"/>
      <c r="J26" s="298"/>
      <c r="K26" s="236"/>
      <c r="L26" s="298"/>
      <c r="M26" s="331"/>
      <c r="N26" s="331"/>
      <c r="R26" s="12"/>
      <c r="S26" s="12"/>
      <c r="T26" s="12"/>
    </row>
    <row r="27" spans="1:22" ht="29.5" thickBot="1" x14ac:dyDescent="0.4">
      <c r="A27" s="318"/>
      <c r="B27" s="309"/>
      <c r="C27" s="15" t="s">
        <v>342</v>
      </c>
      <c r="D27" s="15" t="s">
        <v>254</v>
      </c>
      <c r="E27" s="270"/>
      <c r="F27" s="270"/>
      <c r="G27" s="270"/>
      <c r="H27" s="270"/>
      <c r="I27" s="270"/>
      <c r="J27" s="270"/>
      <c r="K27" s="320"/>
      <c r="L27" s="270"/>
      <c r="M27" s="332"/>
      <c r="N27" s="332"/>
      <c r="R27" s="12"/>
      <c r="S27" s="12"/>
      <c r="T27" s="12"/>
    </row>
    <row r="28" spans="1:22" ht="29.15" customHeight="1" x14ac:dyDescent="0.35">
      <c r="A28" s="316" t="s">
        <v>343</v>
      </c>
      <c r="B28" s="307" t="s">
        <v>119</v>
      </c>
      <c r="C28" s="85" t="s">
        <v>344</v>
      </c>
      <c r="D28" s="79" t="s">
        <v>250</v>
      </c>
      <c r="E28" s="344" t="s">
        <v>418</v>
      </c>
      <c r="F28" s="310" t="s">
        <v>475</v>
      </c>
      <c r="G28" s="310" t="s">
        <v>420</v>
      </c>
      <c r="H28" s="310" t="s">
        <v>477</v>
      </c>
      <c r="I28" s="310" t="s">
        <v>422</v>
      </c>
      <c r="J28" s="310" t="s">
        <v>157</v>
      </c>
      <c r="K28" s="319" t="s">
        <v>1156</v>
      </c>
      <c r="L28" s="310" t="s">
        <v>254</v>
      </c>
      <c r="M28" s="330"/>
      <c r="N28" s="330"/>
      <c r="R28" s="12" t="str">
        <f>IF(OR(J28='Drop downs'!$G$7,J28='Drop downs'!$G$5), B28&amp;": "&amp;K28&amp;CHAR(10),"")</f>
        <v/>
      </c>
      <c r="S28" s="12" t="str">
        <f>IF(J28='Drop downs'!$G$2,B28&amp;": "&amp;K28&amp;"
"," ")</f>
        <v xml:space="preserve"> </v>
      </c>
      <c r="T28" s="12" t="str">
        <f>IF(E28='Drop downs'!$B$6,B28&amp;": "&amp;K28&amp;"","")</f>
        <v/>
      </c>
      <c r="U28" t="str">
        <f t="shared" si="0"/>
        <v/>
      </c>
      <c r="V28" t="str">
        <f>IF(N28&gt;0,B28&amp;":"&amp;N28&amp;"
","")</f>
        <v/>
      </c>
    </row>
    <row r="29" spans="1:22" ht="29" x14ac:dyDescent="0.35">
      <c r="A29" s="317"/>
      <c r="B29" s="308"/>
      <c r="C29" s="83" t="s">
        <v>345</v>
      </c>
      <c r="D29" s="3" t="s">
        <v>250</v>
      </c>
      <c r="E29" s="271"/>
      <c r="F29" s="298"/>
      <c r="G29" s="298"/>
      <c r="H29" s="298"/>
      <c r="I29" s="298"/>
      <c r="J29" s="298"/>
      <c r="K29" s="236"/>
      <c r="L29" s="298"/>
      <c r="M29" s="331"/>
      <c r="N29" s="331"/>
      <c r="R29" s="12"/>
      <c r="S29" s="12"/>
      <c r="T29" s="12"/>
    </row>
    <row r="30" spans="1:22" x14ac:dyDescent="0.35">
      <c r="A30" s="317"/>
      <c r="B30" s="308"/>
      <c r="C30" s="83" t="s">
        <v>346</v>
      </c>
      <c r="D30" s="3" t="s">
        <v>254</v>
      </c>
      <c r="E30" s="271"/>
      <c r="F30" s="298"/>
      <c r="G30" s="298"/>
      <c r="H30" s="298"/>
      <c r="I30" s="298"/>
      <c r="J30" s="298"/>
      <c r="K30" s="236"/>
      <c r="L30" s="298"/>
      <c r="M30" s="331"/>
      <c r="N30" s="331"/>
      <c r="R30" s="12"/>
      <c r="S30" s="12"/>
      <c r="T30" s="12"/>
    </row>
    <row r="31" spans="1:22" ht="30" customHeight="1" x14ac:dyDescent="0.35">
      <c r="A31" s="317"/>
      <c r="B31" s="308"/>
      <c r="C31" s="83" t="s">
        <v>347</v>
      </c>
      <c r="D31" s="3" t="s">
        <v>250</v>
      </c>
      <c r="E31" s="271"/>
      <c r="F31" s="298"/>
      <c r="G31" s="298"/>
      <c r="H31" s="298"/>
      <c r="I31" s="298"/>
      <c r="J31" s="298"/>
      <c r="K31" s="236"/>
      <c r="L31" s="298"/>
      <c r="M31" s="331"/>
      <c r="N31" s="331"/>
      <c r="R31" s="12"/>
      <c r="S31" s="12"/>
      <c r="T31" s="12"/>
    </row>
    <row r="32" spans="1:22" x14ac:dyDescent="0.35">
      <c r="A32" s="317"/>
      <c r="B32" s="308"/>
      <c r="C32" s="83" t="s">
        <v>348</v>
      </c>
      <c r="D32" s="3" t="s">
        <v>250</v>
      </c>
      <c r="E32" s="271"/>
      <c r="F32" s="298"/>
      <c r="G32" s="298"/>
      <c r="H32" s="298"/>
      <c r="I32" s="298"/>
      <c r="J32" s="298"/>
      <c r="K32" s="236"/>
      <c r="L32" s="298"/>
      <c r="M32" s="331"/>
      <c r="N32" s="331"/>
      <c r="R32" s="12"/>
      <c r="S32" s="12"/>
      <c r="T32" s="12"/>
    </row>
    <row r="33" spans="1:22" x14ac:dyDescent="0.35">
      <c r="A33" s="317"/>
      <c r="B33" s="308"/>
      <c r="C33" s="83" t="s">
        <v>349</v>
      </c>
      <c r="D33" s="3" t="s">
        <v>250</v>
      </c>
      <c r="E33" s="271"/>
      <c r="F33" s="298"/>
      <c r="G33" s="298"/>
      <c r="H33" s="298"/>
      <c r="I33" s="298"/>
      <c r="J33" s="298"/>
      <c r="K33" s="236"/>
      <c r="L33" s="298"/>
      <c r="M33" s="331"/>
      <c r="N33" s="331"/>
      <c r="R33" s="12"/>
      <c r="S33" s="12"/>
      <c r="T33" s="12"/>
    </row>
    <row r="34" spans="1:22" x14ac:dyDescent="0.35">
      <c r="A34" s="317"/>
      <c r="B34" s="308"/>
      <c r="C34" s="83" t="s">
        <v>350</v>
      </c>
      <c r="D34" s="3" t="s">
        <v>254</v>
      </c>
      <c r="E34" s="271"/>
      <c r="F34" s="298"/>
      <c r="G34" s="298"/>
      <c r="H34" s="298"/>
      <c r="I34" s="298"/>
      <c r="J34" s="298"/>
      <c r="K34" s="236"/>
      <c r="L34" s="298"/>
      <c r="M34" s="331"/>
      <c r="N34" s="331"/>
      <c r="R34" s="12"/>
      <c r="S34" s="12"/>
      <c r="T34" s="12"/>
    </row>
    <row r="35" spans="1:22" ht="15" thickBot="1" x14ac:dyDescent="0.4">
      <c r="A35" s="318"/>
      <c r="B35" s="309"/>
      <c r="C35" s="100" t="s">
        <v>351</v>
      </c>
      <c r="D35" s="15" t="s">
        <v>254</v>
      </c>
      <c r="E35" s="345"/>
      <c r="F35" s="270"/>
      <c r="G35" s="270"/>
      <c r="H35" s="270"/>
      <c r="I35" s="270"/>
      <c r="J35" s="270"/>
      <c r="K35" s="320"/>
      <c r="L35" s="270"/>
      <c r="M35" s="332"/>
      <c r="N35" s="332"/>
      <c r="R35" s="12"/>
      <c r="S35" s="12"/>
      <c r="T35" s="12"/>
    </row>
    <row r="36" spans="1:22" x14ac:dyDescent="0.35">
      <c r="A36" s="316" t="s">
        <v>352</v>
      </c>
      <c r="B36" s="307" t="s">
        <v>120</v>
      </c>
      <c r="C36" s="79" t="s">
        <v>353</v>
      </c>
      <c r="D36" s="79" t="s">
        <v>254</v>
      </c>
      <c r="E36" s="310" t="s">
        <v>101</v>
      </c>
      <c r="F36" s="310" t="s">
        <v>101</v>
      </c>
      <c r="G36" s="310" t="s">
        <v>101</v>
      </c>
      <c r="H36" s="310" t="s">
        <v>101</v>
      </c>
      <c r="I36" s="310" t="s">
        <v>101</v>
      </c>
      <c r="J36" s="310" t="s">
        <v>159</v>
      </c>
      <c r="K36" s="319" t="s">
        <v>661</v>
      </c>
      <c r="L36" s="310" t="s">
        <v>254</v>
      </c>
      <c r="M36" s="330"/>
      <c r="N36" s="330"/>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331"/>
      <c r="N37" s="331"/>
      <c r="R37" s="12"/>
      <c r="S37" s="12"/>
      <c r="T37" s="12"/>
    </row>
    <row r="38" spans="1:22" x14ac:dyDescent="0.35">
      <c r="A38" s="317"/>
      <c r="B38" s="308"/>
      <c r="C38" s="3" t="s">
        <v>355</v>
      </c>
      <c r="D38" s="3" t="s">
        <v>254</v>
      </c>
      <c r="E38" s="298"/>
      <c r="F38" s="298"/>
      <c r="G38" s="298"/>
      <c r="H38" s="298"/>
      <c r="I38" s="298"/>
      <c r="J38" s="298"/>
      <c r="K38" s="236"/>
      <c r="L38" s="298"/>
      <c r="M38" s="331"/>
      <c r="N38" s="331"/>
      <c r="R38" s="12"/>
      <c r="S38" s="12"/>
      <c r="T38" s="12"/>
    </row>
    <row r="39" spans="1:22" ht="29" x14ac:dyDescent="0.35">
      <c r="A39" s="317"/>
      <c r="B39" s="308"/>
      <c r="C39" s="3" t="s">
        <v>356</v>
      </c>
      <c r="D39" s="3" t="s">
        <v>254</v>
      </c>
      <c r="E39" s="298"/>
      <c r="F39" s="298"/>
      <c r="G39" s="298"/>
      <c r="H39" s="298"/>
      <c r="I39" s="298"/>
      <c r="J39" s="298"/>
      <c r="K39" s="236"/>
      <c r="L39" s="298"/>
      <c r="M39" s="331"/>
      <c r="N39" s="331"/>
      <c r="R39" s="12"/>
      <c r="S39" s="12"/>
      <c r="T39" s="12"/>
    </row>
    <row r="40" spans="1:22" ht="43.5" x14ac:dyDescent="0.35">
      <c r="A40" s="317"/>
      <c r="B40" s="308"/>
      <c r="C40" s="3" t="s">
        <v>357</v>
      </c>
      <c r="D40" s="3" t="s">
        <v>254</v>
      </c>
      <c r="E40" s="298"/>
      <c r="F40" s="298"/>
      <c r="G40" s="298"/>
      <c r="H40" s="298"/>
      <c r="I40" s="298"/>
      <c r="J40" s="298"/>
      <c r="K40" s="236"/>
      <c r="L40" s="298"/>
      <c r="M40" s="331"/>
      <c r="N40" s="331"/>
      <c r="R40" s="12"/>
      <c r="S40" s="12"/>
      <c r="T40" s="12"/>
    </row>
    <row r="41" spans="1:22" ht="29.5" thickBot="1" x14ac:dyDescent="0.4">
      <c r="A41" s="318"/>
      <c r="B41" s="309"/>
      <c r="C41" s="15" t="s">
        <v>358</v>
      </c>
      <c r="D41" s="15" t="s">
        <v>254</v>
      </c>
      <c r="E41" s="270"/>
      <c r="F41" s="270"/>
      <c r="G41" s="270"/>
      <c r="H41" s="270"/>
      <c r="I41" s="270"/>
      <c r="J41" s="270"/>
      <c r="K41" s="320"/>
      <c r="L41" s="270"/>
      <c r="M41" s="332"/>
      <c r="N41" s="332"/>
      <c r="R41" s="12"/>
      <c r="S41" s="12"/>
      <c r="T41" s="12"/>
    </row>
    <row r="42" spans="1:22" ht="29" x14ac:dyDescent="0.35">
      <c r="A42" s="316" t="s">
        <v>359</v>
      </c>
      <c r="B42" s="307" t="s">
        <v>121</v>
      </c>
      <c r="C42" s="79" t="s">
        <v>360</v>
      </c>
      <c r="D42" s="79" t="s">
        <v>250</v>
      </c>
      <c r="E42" s="310" t="s">
        <v>101</v>
      </c>
      <c r="F42" s="310" t="s">
        <v>101</v>
      </c>
      <c r="G42" s="310" t="s">
        <v>101</v>
      </c>
      <c r="H42" s="310" t="s">
        <v>101</v>
      </c>
      <c r="I42" s="310" t="s">
        <v>101</v>
      </c>
      <c r="J42" s="310" t="s">
        <v>159</v>
      </c>
      <c r="K42" s="319" t="s">
        <v>661</v>
      </c>
      <c r="L42" s="310" t="s">
        <v>254</v>
      </c>
      <c r="M42" s="330"/>
      <c r="N42" s="330"/>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c>
    </row>
    <row r="43" spans="1:22" ht="30" customHeight="1" x14ac:dyDescent="0.35">
      <c r="A43" s="317"/>
      <c r="B43" s="308"/>
      <c r="C43" s="3" t="s">
        <v>361</v>
      </c>
      <c r="D43" s="3" t="s">
        <v>250</v>
      </c>
      <c r="E43" s="298"/>
      <c r="F43" s="298"/>
      <c r="G43" s="298"/>
      <c r="H43" s="298"/>
      <c r="I43" s="298"/>
      <c r="J43" s="298"/>
      <c r="K43" s="236"/>
      <c r="L43" s="298"/>
      <c r="M43" s="331"/>
      <c r="N43" s="331"/>
      <c r="R43" s="12"/>
      <c r="S43" s="12"/>
      <c r="T43" s="12"/>
    </row>
    <row r="44" spans="1:22" x14ac:dyDescent="0.35">
      <c r="A44" s="317"/>
      <c r="B44" s="308"/>
      <c r="C44" s="3" t="s">
        <v>362</v>
      </c>
      <c r="D44" s="3" t="s">
        <v>254</v>
      </c>
      <c r="E44" s="298"/>
      <c r="F44" s="298"/>
      <c r="G44" s="298"/>
      <c r="H44" s="298"/>
      <c r="I44" s="298"/>
      <c r="J44" s="298"/>
      <c r="K44" s="236"/>
      <c r="L44" s="298"/>
      <c r="M44" s="331"/>
      <c r="N44" s="331"/>
      <c r="R44" s="12"/>
      <c r="S44" s="12"/>
      <c r="T44" s="12"/>
    </row>
    <row r="45" spans="1:22" x14ac:dyDescent="0.35">
      <c r="A45" s="317"/>
      <c r="B45" s="308"/>
      <c r="C45" s="3" t="s">
        <v>363</v>
      </c>
      <c r="D45" s="3" t="s">
        <v>254</v>
      </c>
      <c r="E45" s="298"/>
      <c r="F45" s="298"/>
      <c r="G45" s="298"/>
      <c r="H45" s="298"/>
      <c r="I45" s="298"/>
      <c r="J45" s="298"/>
      <c r="K45" s="236"/>
      <c r="L45" s="298"/>
      <c r="M45" s="331"/>
      <c r="N45" s="331"/>
      <c r="R45" s="12"/>
      <c r="S45" s="12"/>
      <c r="T45" s="12"/>
    </row>
    <row r="46" spans="1:22" ht="29.5" thickBot="1" x14ac:dyDescent="0.4">
      <c r="A46" s="318"/>
      <c r="B46" s="309"/>
      <c r="C46" s="15" t="s">
        <v>364</v>
      </c>
      <c r="D46" s="15" t="s">
        <v>254</v>
      </c>
      <c r="E46" s="270"/>
      <c r="F46" s="270"/>
      <c r="G46" s="270"/>
      <c r="H46" s="270"/>
      <c r="I46" s="270"/>
      <c r="J46" s="270"/>
      <c r="K46" s="320"/>
      <c r="L46" s="270"/>
      <c r="M46" s="332"/>
      <c r="N46" s="332"/>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319" t="s">
        <v>661</v>
      </c>
      <c r="L47" s="310" t="s">
        <v>254</v>
      </c>
      <c r="M47" s="330"/>
      <c r="N47" s="330"/>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32"/>
      <c r="N48" s="332"/>
      <c r="R48" s="12"/>
      <c r="S48" s="12"/>
      <c r="T48" s="12"/>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661</v>
      </c>
      <c r="L49" s="310" t="s">
        <v>254</v>
      </c>
      <c r="M49" s="330"/>
      <c r="N49" s="330"/>
      <c r="R49" s="12" t="str">
        <f>IF(OR(J49='Drop downs'!$G$7,J49='Drop downs'!$G$5), B49&amp;": "&amp;K49&amp;CHAR(10),"")</f>
        <v/>
      </c>
      <c r="S49" s="12" t="str">
        <f>IF(J49='Drop downs'!$G$2,B49&amp;": "&amp;K49&amp;"
"," ")</f>
        <v xml:space="preserve"> </v>
      </c>
      <c r="T49" s="12" t="str">
        <f>IF(E49='Drop downs'!$B$6,B49&amp;": "&amp;K49&amp;"","")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331"/>
      <c r="N50" s="331"/>
      <c r="R50" s="12"/>
      <c r="S50" s="12"/>
      <c r="T50" s="12"/>
    </row>
    <row r="51" spans="1:22" x14ac:dyDescent="0.35">
      <c r="A51" s="317"/>
      <c r="B51" s="308"/>
      <c r="C51" s="97" t="s">
        <v>371</v>
      </c>
      <c r="D51" s="24" t="s">
        <v>254</v>
      </c>
      <c r="E51" s="298"/>
      <c r="F51" s="298"/>
      <c r="G51" s="298"/>
      <c r="H51" s="298"/>
      <c r="I51" s="298"/>
      <c r="J51" s="298"/>
      <c r="K51" s="236"/>
      <c r="L51" s="298"/>
      <c r="M51" s="331"/>
      <c r="N51" s="331"/>
      <c r="R51" s="12"/>
      <c r="S51" s="12"/>
      <c r="T51" s="12"/>
    </row>
    <row r="52" spans="1:22" x14ac:dyDescent="0.35">
      <c r="A52" s="317"/>
      <c r="B52" s="308"/>
      <c r="C52" s="24" t="s">
        <v>372</v>
      </c>
      <c r="D52" s="24" t="s">
        <v>254</v>
      </c>
      <c r="E52" s="298"/>
      <c r="F52" s="298"/>
      <c r="G52" s="298"/>
      <c r="H52" s="298"/>
      <c r="I52" s="298"/>
      <c r="J52" s="298"/>
      <c r="K52" s="236"/>
      <c r="L52" s="298"/>
      <c r="M52" s="331"/>
      <c r="N52" s="331"/>
      <c r="R52" s="12"/>
      <c r="S52" s="12"/>
      <c r="T52" s="12"/>
    </row>
    <row r="53" spans="1:22" ht="15" thickBot="1" x14ac:dyDescent="0.4">
      <c r="A53" s="318"/>
      <c r="B53" s="309"/>
      <c r="C53" s="19" t="s">
        <v>373</v>
      </c>
      <c r="D53" s="19" t="s">
        <v>254</v>
      </c>
      <c r="E53" s="270"/>
      <c r="F53" s="270"/>
      <c r="G53" s="270"/>
      <c r="H53" s="270"/>
      <c r="I53" s="270"/>
      <c r="J53" s="270"/>
      <c r="K53" s="320"/>
      <c r="L53" s="270"/>
      <c r="M53" s="332"/>
      <c r="N53" s="332"/>
      <c r="R53" s="12"/>
      <c r="S53" s="12"/>
      <c r="T53" s="12"/>
    </row>
    <row r="54" spans="1:22" ht="29.25" customHeight="1" x14ac:dyDescent="0.35">
      <c r="A54" s="316" t="s">
        <v>374</v>
      </c>
      <c r="B54" s="307" t="s">
        <v>124</v>
      </c>
      <c r="C54" s="95" t="s">
        <v>375</v>
      </c>
      <c r="D54" s="86" t="s">
        <v>254</v>
      </c>
      <c r="E54" s="310" t="s">
        <v>418</v>
      </c>
      <c r="F54" s="310" t="s">
        <v>441</v>
      </c>
      <c r="G54" s="310" t="s">
        <v>420</v>
      </c>
      <c r="H54" s="310" t="s">
        <v>421</v>
      </c>
      <c r="I54" s="310" t="s">
        <v>422</v>
      </c>
      <c r="J54" s="310" t="s">
        <v>157</v>
      </c>
      <c r="K54" s="319" t="s">
        <v>1157</v>
      </c>
      <c r="L54" s="310" t="s">
        <v>254</v>
      </c>
      <c r="M54" s="330"/>
      <c r="N54" s="330"/>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331"/>
      <c r="N55" s="331"/>
      <c r="R55" s="12"/>
      <c r="S55" s="12"/>
      <c r="T55" s="12"/>
    </row>
    <row r="56" spans="1:22" ht="29.5" thickBot="1" x14ac:dyDescent="0.4">
      <c r="A56" s="318"/>
      <c r="B56" s="309"/>
      <c r="C56" s="98" t="s">
        <v>377</v>
      </c>
      <c r="D56" s="19" t="s">
        <v>250</v>
      </c>
      <c r="E56" s="270"/>
      <c r="F56" s="270"/>
      <c r="G56" s="270"/>
      <c r="H56" s="270"/>
      <c r="I56" s="270"/>
      <c r="J56" s="270"/>
      <c r="K56" s="320"/>
      <c r="L56" s="270"/>
      <c r="M56" s="332"/>
      <c r="N56" s="332"/>
      <c r="R56" s="12"/>
      <c r="S56" s="12"/>
      <c r="T56" s="12"/>
    </row>
    <row r="57" spans="1:22" x14ac:dyDescent="0.35">
      <c r="A57" s="316" t="s">
        <v>378</v>
      </c>
      <c r="B57" s="307" t="s">
        <v>125</v>
      </c>
      <c r="C57" s="86" t="s">
        <v>379</v>
      </c>
      <c r="D57" s="86" t="s">
        <v>254</v>
      </c>
      <c r="E57" s="310" t="s">
        <v>432</v>
      </c>
      <c r="F57" s="310" t="s">
        <v>419</v>
      </c>
      <c r="G57" s="310" t="s">
        <v>420</v>
      </c>
      <c r="H57" s="310" t="s">
        <v>421</v>
      </c>
      <c r="I57" s="310" t="s">
        <v>436</v>
      </c>
      <c r="J57" s="310" t="s">
        <v>157</v>
      </c>
      <c r="K57" s="319" t="s">
        <v>1158</v>
      </c>
      <c r="L57" s="310" t="s">
        <v>250</v>
      </c>
      <c r="M57" s="330"/>
      <c r="N57" s="330"/>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17"/>
      <c r="B58" s="308"/>
      <c r="C58" s="24" t="s">
        <v>380</v>
      </c>
      <c r="D58" s="24" t="s">
        <v>250</v>
      </c>
      <c r="E58" s="298"/>
      <c r="F58" s="298"/>
      <c r="G58" s="298"/>
      <c r="H58" s="298"/>
      <c r="I58" s="298"/>
      <c r="J58" s="298"/>
      <c r="K58" s="236"/>
      <c r="L58" s="298"/>
      <c r="M58" s="331"/>
      <c r="N58" s="331"/>
      <c r="R58" s="12"/>
      <c r="S58" s="12"/>
      <c r="T58" s="12"/>
    </row>
    <row r="59" spans="1:22" x14ac:dyDescent="0.35">
      <c r="A59" s="317"/>
      <c r="B59" s="308"/>
      <c r="C59" s="24" t="s">
        <v>381</v>
      </c>
      <c r="D59" s="24" t="s">
        <v>254</v>
      </c>
      <c r="E59" s="298"/>
      <c r="F59" s="298"/>
      <c r="G59" s="298"/>
      <c r="H59" s="298"/>
      <c r="I59" s="298"/>
      <c r="J59" s="298"/>
      <c r="K59" s="236"/>
      <c r="L59" s="298"/>
      <c r="M59" s="331"/>
      <c r="N59" s="331"/>
      <c r="R59" s="12"/>
      <c r="S59" s="12"/>
      <c r="T59" s="12"/>
    </row>
    <row r="60" spans="1:22" x14ac:dyDescent="0.35">
      <c r="A60" s="317"/>
      <c r="B60" s="308"/>
      <c r="C60" s="24" t="s">
        <v>382</v>
      </c>
      <c r="D60" s="24" t="s">
        <v>254</v>
      </c>
      <c r="E60" s="298"/>
      <c r="F60" s="298"/>
      <c r="G60" s="298"/>
      <c r="H60" s="298"/>
      <c r="I60" s="298"/>
      <c r="J60" s="298"/>
      <c r="K60" s="236"/>
      <c r="L60" s="298"/>
      <c r="M60" s="331"/>
      <c r="N60" s="331"/>
      <c r="R60" s="12"/>
      <c r="S60" s="12"/>
      <c r="T60" s="12"/>
    </row>
    <row r="61" spans="1:22" x14ac:dyDescent="0.35">
      <c r="A61" s="317"/>
      <c r="B61" s="308"/>
      <c r="C61" s="24" t="s">
        <v>383</v>
      </c>
      <c r="D61" s="24" t="s">
        <v>254</v>
      </c>
      <c r="E61" s="298"/>
      <c r="F61" s="298"/>
      <c r="G61" s="298"/>
      <c r="H61" s="298"/>
      <c r="I61" s="298"/>
      <c r="J61" s="298"/>
      <c r="K61" s="236"/>
      <c r="L61" s="298"/>
      <c r="M61" s="331"/>
      <c r="N61" s="331"/>
      <c r="R61" s="12"/>
      <c r="S61" s="12"/>
      <c r="T61" s="12"/>
    </row>
    <row r="62" spans="1:22" x14ac:dyDescent="0.35">
      <c r="A62" s="317"/>
      <c r="B62" s="308"/>
      <c r="C62" s="24" t="s">
        <v>384</v>
      </c>
      <c r="D62" s="24" t="s">
        <v>254</v>
      </c>
      <c r="E62" s="298"/>
      <c r="F62" s="298"/>
      <c r="G62" s="298"/>
      <c r="H62" s="298"/>
      <c r="I62" s="298"/>
      <c r="J62" s="298"/>
      <c r="K62" s="236"/>
      <c r="L62" s="298"/>
      <c r="M62" s="331"/>
      <c r="N62" s="331"/>
      <c r="R62" s="12"/>
      <c r="S62" s="12"/>
      <c r="T62" s="12"/>
    </row>
    <row r="63" spans="1:22" ht="29" x14ac:dyDescent="0.35">
      <c r="A63" s="317"/>
      <c r="B63" s="308"/>
      <c r="C63" s="24" t="s">
        <v>385</v>
      </c>
      <c r="D63" s="24" t="s">
        <v>254</v>
      </c>
      <c r="E63" s="298"/>
      <c r="F63" s="298"/>
      <c r="G63" s="298"/>
      <c r="H63" s="298"/>
      <c r="I63" s="298"/>
      <c r="J63" s="298"/>
      <c r="K63" s="236"/>
      <c r="L63" s="298"/>
      <c r="M63" s="331"/>
      <c r="N63" s="331"/>
      <c r="R63" s="12"/>
      <c r="S63" s="12"/>
      <c r="T63" s="12"/>
    </row>
    <row r="64" spans="1:22" ht="15" thickBot="1" x14ac:dyDescent="0.4">
      <c r="A64" s="318"/>
      <c r="B64" s="309"/>
      <c r="C64" s="19" t="s">
        <v>386</v>
      </c>
      <c r="D64" s="19" t="s">
        <v>254</v>
      </c>
      <c r="E64" s="270"/>
      <c r="F64" s="270"/>
      <c r="G64" s="270"/>
      <c r="H64" s="270"/>
      <c r="I64" s="270"/>
      <c r="J64" s="270"/>
      <c r="K64" s="320"/>
      <c r="L64" s="270"/>
      <c r="M64" s="332"/>
      <c r="N64" s="332"/>
      <c r="R64" s="12"/>
      <c r="S64" s="12"/>
      <c r="T64" s="12"/>
    </row>
    <row r="65" spans="1:22" x14ac:dyDescent="0.35">
      <c r="A65" s="316" t="s">
        <v>387</v>
      </c>
      <c r="B65" s="307" t="s">
        <v>126</v>
      </c>
      <c r="C65" s="85" t="s">
        <v>388</v>
      </c>
      <c r="D65" s="86" t="s">
        <v>254</v>
      </c>
      <c r="E65" s="310" t="s">
        <v>101</v>
      </c>
      <c r="F65" s="310" t="s">
        <v>101</v>
      </c>
      <c r="G65" s="310" t="s">
        <v>101</v>
      </c>
      <c r="H65" s="310" t="s">
        <v>101</v>
      </c>
      <c r="I65" s="310" t="s">
        <v>101</v>
      </c>
      <c r="J65" s="310" t="s">
        <v>159</v>
      </c>
      <c r="K65" s="319" t="s">
        <v>661</v>
      </c>
      <c r="L65" s="310" t="s">
        <v>254</v>
      </c>
      <c r="M65" s="330"/>
      <c r="N65" s="330"/>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331"/>
      <c r="N66" s="331"/>
      <c r="R66" s="12"/>
      <c r="S66" s="12"/>
      <c r="T66" s="12"/>
    </row>
    <row r="67" spans="1:22" ht="29" x14ac:dyDescent="0.35">
      <c r="A67" s="317"/>
      <c r="B67" s="308"/>
      <c r="C67" s="83" t="s">
        <v>390</v>
      </c>
      <c r="D67" s="24" t="s">
        <v>254</v>
      </c>
      <c r="E67" s="298"/>
      <c r="F67" s="298"/>
      <c r="G67" s="298"/>
      <c r="H67" s="298"/>
      <c r="I67" s="298"/>
      <c r="J67" s="298"/>
      <c r="K67" s="236"/>
      <c r="L67" s="298"/>
      <c r="M67" s="331"/>
      <c r="N67" s="331"/>
      <c r="R67" s="12"/>
      <c r="S67" s="12"/>
      <c r="T67" s="12"/>
    </row>
    <row r="68" spans="1:22" x14ac:dyDescent="0.35">
      <c r="A68" s="317"/>
      <c r="B68" s="308"/>
      <c r="C68" s="83" t="s">
        <v>391</v>
      </c>
      <c r="D68" s="24" t="s">
        <v>254</v>
      </c>
      <c r="E68" s="298"/>
      <c r="F68" s="298"/>
      <c r="G68" s="298"/>
      <c r="H68" s="298"/>
      <c r="I68" s="298"/>
      <c r="J68" s="298"/>
      <c r="K68" s="236"/>
      <c r="L68" s="298"/>
      <c r="M68" s="331"/>
      <c r="N68" s="331"/>
      <c r="R68" s="12"/>
      <c r="S68" s="12"/>
      <c r="T68" s="12"/>
    </row>
    <row r="69" spans="1:22" x14ac:dyDescent="0.35">
      <c r="A69" s="317"/>
      <c r="B69" s="308"/>
      <c r="C69" s="83" t="s">
        <v>392</v>
      </c>
      <c r="D69" s="24" t="s">
        <v>254</v>
      </c>
      <c r="E69" s="298"/>
      <c r="F69" s="298"/>
      <c r="G69" s="298"/>
      <c r="H69" s="298"/>
      <c r="I69" s="298"/>
      <c r="J69" s="298"/>
      <c r="K69" s="236"/>
      <c r="L69" s="298"/>
      <c r="M69" s="331"/>
      <c r="N69" s="331"/>
      <c r="R69" s="12"/>
      <c r="S69" s="12"/>
      <c r="T69" s="12"/>
    </row>
    <row r="70" spans="1:22" x14ac:dyDescent="0.35">
      <c r="A70" s="317"/>
      <c r="B70" s="308"/>
      <c r="C70" s="83" t="s">
        <v>393</v>
      </c>
      <c r="D70" s="24" t="s">
        <v>254</v>
      </c>
      <c r="E70" s="298"/>
      <c r="F70" s="298"/>
      <c r="G70" s="298"/>
      <c r="H70" s="298"/>
      <c r="I70" s="298"/>
      <c r="J70" s="298"/>
      <c r="K70" s="236"/>
      <c r="L70" s="298"/>
      <c r="M70" s="331"/>
      <c r="N70" s="331"/>
      <c r="R70" s="12"/>
      <c r="S70" s="12"/>
      <c r="T70" s="12"/>
    </row>
    <row r="71" spans="1:22" ht="15" thickBot="1" x14ac:dyDescent="0.4">
      <c r="A71" s="318"/>
      <c r="B71" s="309"/>
      <c r="C71" s="100" t="s">
        <v>394</v>
      </c>
      <c r="D71" s="19" t="s">
        <v>254</v>
      </c>
      <c r="E71" s="270"/>
      <c r="F71" s="270"/>
      <c r="G71" s="270"/>
      <c r="H71" s="270"/>
      <c r="I71" s="270"/>
      <c r="J71" s="270"/>
      <c r="K71" s="320"/>
      <c r="L71" s="270"/>
      <c r="M71" s="332"/>
      <c r="N71" s="332"/>
      <c r="R71" s="12"/>
      <c r="S71" s="12"/>
      <c r="T71" s="12"/>
    </row>
    <row r="72" spans="1:22" x14ac:dyDescent="0.35">
      <c r="A72" s="316" t="s">
        <v>395</v>
      </c>
      <c r="B72" s="307" t="s">
        <v>127</v>
      </c>
      <c r="C72" s="85" t="s">
        <v>396</v>
      </c>
      <c r="D72" s="86" t="s">
        <v>254</v>
      </c>
      <c r="E72" s="310" t="s">
        <v>101</v>
      </c>
      <c r="F72" s="310" t="s">
        <v>101</v>
      </c>
      <c r="G72" s="310" t="s">
        <v>101</v>
      </c>
      <c r="H72" s="310" t="s">
        <v>101</v>
      </c>
      <c r="I72" s="310" t="s">
        <v>101</v>
      </c>
      <c r="J72" s="310" t="s">
        <v>159</v>
      </c>
      <c r="K72" s="311" t="s">
        <v>661</v>
      </c>
      <c r="L72" s="310" t="s">
        <v>254</v>
      </c>
      <c r="M72" s="330"/>
      <c r="N72" s="330"/>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17"/>
      <c r="B73" s="308"/>
      <c r="C73" s="83" t="s">
        <v>397</v>
      </c>
      <c r="D73" s="24" t="s">
        <v>254</v>
      </c>
      <c r="E73" s="298"/>
      <c r="F73" s="298"/>
      <c r="G73" s="298"/>
      <c r="H73" s="298"/>
      <c r="I73" s="298"/>
      <c r="J73" s="298"/>
      <c r="K73" s="312"/>
      <c r="L73" s="298"/>
      <c r="M73" s="331"/>
      <c r="N73" s="331"/>
      <c r="R73" s="12"/>
      <c r="S73" s="12"/>
      <c r="T73" s="12"/>
    </row>
    <row r="74" spans="1:22" x14ac:dyDescent="0.35">
      <c r="A74" s="317"/>
      <c r="B74" s="308"/>
      <c r="C74" s="83" t="s">
        <v>398</v>
      </c>
      <c r="D74" s="24" t="s">
        <v>254</v>
      </c>
      <c r="E74" s="298"/>
      <c r="F74" s="298"/>
      <c r="G74" s="298"/>
      <c r="H74" s="298"/>
      <c r="I74" s="298"/>
      <c r="J74" s="298"/>
      <c r="K74" s="312"/>
      <c r="L74" s="298"/>
      <c r="M74" s="331"/>
      <c r="N74" s="331"/>
      <c r="R74" s="12"/>
      <c r="S74" s="12"/>
      <c r="T74" s="12"/>
    </row>
    <row r="75" spans="1:22" x14ac:dyDescent="0.35">
      <c r="A75" s="317"/>
      <c r="B75" s="308"/>
      <c r="C75" s="83" t="s">
        <v>399</v>
      </c>
      <c r="D75" s="24" t="s">
        <v>254</v>
      </c>
      <c r="E75" s="298"/>
      <c r="F75" s="298"/>
      <c r="G75" s="298"/>
      <c r="H75" s="298"/>
      <c r="I75" s="298"/>
      <c r="J75" s="298"/>
      <c r="K75" s="312"/>
      <c r="L75" s="298"/>
      <c r="M75" s="331"/>
      <c r="N75" s="331"/>
      <c r="R75" s="12"/>
      <c r="S75" s="12"/>
      <c r="T75" s="12"/>
    </row>
    <row r="76" spans="1:22" ht="15" thickBot="1" x14ac:dyDescent="0.4">
      <c r="A76" s="318"/>
      <c r="B76" s="309"/>
      <c r="C76" s="89" t="s">
        <v>400</v>
      </c>
      <c r="D76" s="19" t="s">
        <v>254</v>
      </c>
      <c r="E76" s="270"/>
      <c r="F76" s="270"/>
      <c r="G76" s="270"/>
      <c r="H76" s="270"/>
      <c r="I76" s="270"/>
      <c r="J76" s="270"/>
      <c r="K76" s="430"/>
      <c r="L76" s="270"/>
      <c r="M76" s="332"/>
      <c r="N76" s="332"/>
      <c r="R76" s="12"/>
      <c r="S76" s="12"/>
      <c r="T76" s="12"/>
    </row>
    <row r="77" spans="1:22" x14ac:dyDescent="0.35">
      <c r="A77" s="453" t="s">
        <v>401</v>
      </c>
      <c r="B77" s="307" t="s">
        <v>128</v>
      </c>
      <c r="C77" s="85" t="s">
        <v>402</v>
      </c>
      <c r="D77" s="79" t="s">
        <v>254</v>
      </c>
      <c r="E77" s="310" t="s">
        <v>101</v>
      </c>
      <c r="F77" s="310" t="s">
        <v>101</v>
      </c>
      <c r="G77" s="310" t="s">
        <v>101</v>
      </c>
      <c r="H77" s="310" t="s">
        <v>101</v>
      </c>
      <c r="I77" s="310" t="s">
        <v>101</v>
      </c>
      <c r="J77" s="310" t="s">
        <v>159</v>
      </c>
      <c r="K77" s="319" t="s">
        <v>661</v>
      </c>
      <c r="L77" s="310" t="s">
        <v>254</v>
      </c>
      <c r="M77" s="330"/>
      <c r="N77" s="330"/>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455"/>
      <c r="B78" s="308"/>
      <c r="C78" s="83" t="s">
        <v>403</v>
      </c>
      <c r="D78" s="3" t="s">
        <v>254</v>
      </c>
      <c r="E78" s="298"/>
      <c r="F78" s="298"/>
      <c r="G78" s="298"/>
      <c r="H78" s="298"/>
      <c r="I78" s="298"/>
      <c r="J78" s="298"/>
      <c r="K78" s="236"/>
      <c r="L78" s="298"/>
      <c r="M78" s="331"/>
      <c r="N78" s="331"/>
      <c r="R78" s="12"/>
      <c r="S78" s="12"/>
      <c r="T78" s="12"/>
    </row>
    <row r="79" spans="1:22" x14ac:dyDescent="0.35">
      <c r="A79" s="455"/>
      <c r="B79" s="308"/>
      <c r="C79" s="83" t="s">
        <v>404</v>
      </c>
      <c r="D79" s="3" t="s">
        <v>254</v>
      </c>
      <c r="E79" s="298"/>
      <c r="F79" s="298"/>
      <c r="G79" s="298"/>
      <c r="H79" s="298"/>
      <c r="I79" s="298"/>
      <c r="J79" s="298"/>
      <c r="K79" s="236"/>
      <c r="L79" s="298"/>
      <c r="M79" s="331"/>
      <c r="N79" s="331"/>
      <c r="R79" s="12"/>
      <c r="S79" s="12"/>
      <c r="T79" s="12"/>
    </row>
    <row r="80" spans="1:22" x14ac:dyDescent="0.35">
      <c r="A80" s="455"/>
      <c r="B80" s="308"/>
      <c r="C80" s="84" t="s">
        <v>405</v>
      </c>
      <c r="D80" s="3" t="s">
        <v>254</v>
      </c>
      <c r="E80" s="298"/>
      <c r="F80" s="298"/>
      <c r="G80" s="298"/>
      <c r="H80" s="298"/>
      <c r="I80" s="298"/>
      <c r="J80" s="298"/>
      <c r="K80" s="236"/>
      <c r="L80" s="298"/>
      <c r="M80" s="331"/>
      <c r="N80" s="331"/>
      <c r="R80" s="12"/>
      <c r="S80" s="12"/>
      <c r="T80" s="12"/>
    </row>
    <row r="81" spans="1:22" ht="29" x14ac:dyDescent="0.35">
      <c r="A81" s="455"/>
      <c r="B81" s="308"/>
      <c r="C81" s="84" t="s">
        <v>406</v>
      </c>
      <c r="D81" s="3" t="s">
        <v>254</v>
      </c>
      <c r="E81" s="298"/>
      <c r="F81" s="298"/>
      <c r="G81" s="298"/>
      <c r="H81" s="298"/>
      <c r="I81" s="298"/>
      <c r="J81" s="298"/>
      <c r="K81" s="236"/>
      <c r="L81" s="298"/>
      <c r="M81" s="331"/>
      <c r="N81" s="331"/>
      <c r="R81" s="12"/>
      <c r="S81" s="12"/>
      <c r="T81" s="12"/>
    </row>
    <row r="82" spans="1:22" ht="29" x14ac:dyDescent="0.35">
      <c r="A82" s="455"/>
      <c r="B82" s="308"/>
      <c r="C82" s="84" t="s">
        <v>407</v>
      </c>
      <c r="D82" s="3" t="s">
        <v>254</v>
      </c>
      <c r="E82" s="298"/>
      <c r="F82" s="298"/>
      <c r="G82" s="298"/>
      <c r="H82" s="298"/>
      <c r="I82" s="298"/>
      <c r="J82" s="298"/>
      <c r="K82" s="236"/>
      <c r="L82" s="298"/>
      <c r="M82" s="331"/>
      <c r="N82" s="331"/>
      <c r="R82" s="12"/>
      <c r="S82" s="12"/>
      <c r="T82" s="12"/>
    </row>
    <row r="83" spans="1:22" ht="15" thickBot="1" x14ac:dyDescent="0.4">
      <c r="A83" s="454"/>
      <c r="B83" s="309"/>
      <c r="C83" s="98" t="s">
        <v>408</v>
      </c>
      <c r="D83" s="15" t="s">
        <v>254</v>
      </c>
      <c r="E83" s="270"/>
      <c r="F83" s="270"/>
      <c r="G83" s="270"/>
      <c r="H83" s="270"/>
      <c r="I83" s="270"/>
      <c r="J83" s="270"/>
      <c r="K83" s="320"/>
      <c r="L83" s="270"/>
      <c r="M83" s="332"/>
      <c r="N83" s="332"/>
      <c r="R83" s="12"/>
      <c r="S83" s="12"/>
      <c r="T83" s="12"/>
    </row>
    <row r="84" spans="1:22" x14ac:dyDescent="0.35">
      <c r="A84" s="453" t="s">
        <v>409</v>
      </c>
      <c r="B84" s="307" t="s">
        <v>129</v>
      </c>
      <c r="C84" s="99" t="s">
        <v>410</v>
      </c>
      <c r="D84" s="79" t="s">
        <v>254</v>
      </c>
      <c r="E84" s="310" t="s">
        <v>101</v>
      </c>
      <c r="F84" s="310" t="s">
        <v>101</v>
      </c>
      <c r="G84" s="310" t="s">
        <v>101</v>
      </c>
      <c r="H84" s="310" t="s">
        <v>101</v>
      </c>
      <c r="I84" s="310" t="s">
        <v>101</v>
      </c>
      <c r="J84" s="310" t="s">
        <v>159</v>
      </c>
      <c r="K84" s="319" t="s">
        <v>661</v>
      </c>
      <c r="L84" s="310" t="s">
        <v>254</v>
      </c>
      <c r="M84" s="330"/>
      <c r="N84" s="330"/>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455"/>
      <c r="B85" s="308"/>
      <c r="C85" s="84" t="s">
        <v>411</v>
      </c>
      <c r="D85" s="3" t="s">
        <v>254</v>
      </c>
      <c r="E85" s="298"/>
      <c r="F85" s="298"/>
      <c r="G85" s="298"/>
      <c r="H85" s="298"/>
      <c r="I85" s="298"/>
      <c r="J85" s="298"/>
      <c r="K85" s="236"/>
      <c r="L85" s="298"/>
      <c r="M85" s="331"/>
      <c r="N85" s="331"/>
      <c r="R85" s="12"/>
      <c r="S85" s="12"/>
      <c r="T85" s="12"/>
    </row>
    <row r="86" spans="1:22" x14ac:dyDescent="0.35">
      <c r="A86" s="455"/>
      <c r="B86" s="308"/>
      <c r="C86" s="84" t="s">
        <v>412</v>
      </c>
      <c r="D86" s="3" t="s">
        <v>254</v>
      </c>
      <c r="E86" s="298"/>
      <c r="F86" s="298"/>
      <c r="G86" s="298"/>
      <c r="H86" s="298"/>
      <c r="I86" s="298"/>
      <c r="J86" s="298"/>
      <c r="K86" s="236"/>
      <c r="L86" s="298"/>
      <c r="M86" s="331"/>
      <c r="N86" s="331"/>
      <c r="R86" s="12"/>
      <c r="S86" s="12"/>
      <c r="T86" s="12"/>
    </row>
    <row r="87" spans="1:22" ht="15" thickBot="1" x14ac:dyDescent="0.4">
      <c r="A87" s="456"/>
      <c r="B87" s="309"/>
      <c r="C87" s="87" t="s">
        <v>413</v>
      </c>
      <c r="D87" s="81" t="s">
        <v>254</v>
      </c>
      <c r="E87" s="299"/>
      <c r="F87" s="299"/>
      <c r="G87" s="299"/>
      <c r="H87" s="299"/>
      <c r="I87" s="299"/>
      <c r="J87" s="299"/>
      <c r="K87" s="301"/>
      <c r="L87" s="299"/>
      <c r="M87" s="333"/>
      <c r="N87" s="333"/>
      <c r="R87" s="12" t="str">
        <f>IF(OR(J87='Drop downs'!$G$7,J87='Drop downs'!$G$5), B87&amp;": "&amp;K87&amp;CHAR(10),"")</f>
        <v/>
      </c>
      <c r="S87" s="12" t="str">
        <f>IF(J87='Drop downs'!$G$2,B87&amp;": "&amp;K87&amp;""," ")</f>
        <v xml:space="preserve"> </v>
      </c>
      <c r="T87" s="12"/>
    </row>
    <row r="89" spans="1:22" x14ac:dyDescent="0.35">
      <c r="A89" s="231" t="s">
        <v>57</v>
      </c>
      <c r="B89" s="231"/>
      <c r="C89" s="231"/>
      <c r="D89" s="231"/>
      <c r="E89" s="231"/>
      <c r="F89" s="231"/>
      <c r="G89" s="231"/>
      <c r="H89" s="231"/>
      <c r="I89" s="231"/>
      <c r="J89" s="231"/>
      <c r="K89" s="231"/>
      <c r="L89" s="231"/>
      <c r="M89" s="231"/>
    </row>
    <row r="90" spans="1:22" s="2" customFormat="1" ht="129" customHeight="1" x14ac:dyDescent="0.35">
      <c r="A90" s="236" t="str">
        <f>R8&amp;R18&amp;R20&amp;R28&amp;R36&amp;R42&amp;R47&amp;R48&amp;R49&amp;R54&amp;R57&amp;R65&amp;R72&amp;R77&amp;R84&amp;R87</f>
        <v/>
      </c>
      <c r="B90" s="236"/>
      <c r="C90" s="236"/>
      <c r="D90" s="236"/>
      <c r="E90" s="236"/>
      <c r="F90" s="236"/>
      <c r="G90" s="236"/>
      <c r="H90" s="236"/>
      <c r="I90" s="236"/>
      <c r="J90" s="236"/>
      <c r="K90" s="236"/>
      <c r="L90" s="236"/>
      <c r="M90" s="236"/>
    </row>
    <row r="91" spans="1:22" x14ac:dyDescent="0.35">
      <c r="A91" s="231" t="s">
        <v>59</v>
      </c>
      <c r="B91" s="231"/>
      <c r="C91" s="231"/>
      <c r="D91" s="231"/>
      <c r="E91" s="231"/>
      <c r="F91" s="231"/>
      <c r="G91" s="231"/>
      <c r="H91" s="231"/>
      <c r="I91" s="231"/>
      <c r="J91" s="231"/>
      <c r="K91" s="231"/>
      <c r="L91" s="231"/>
      <c r="M91" s="231"/>
    </row>
    <row r="92" spans="1:22" ht="50.5" customHeight="1" x14ac:dyDescent="0.35">
      <c r="A92" s="236" t="str">
        <f>S8&amp;S18&amp;S20&amp;S28&amp;S36&amp;S42&amp;S47&amp;S48&amp;S49&amp;S54&amp;S57&amp;S65&amp;S72&amp;S77&amp;S84&amp;S87</f>
        <v xml:space="preserve">               </v>
      </c>
      <c r="B92" s="236"/>
      <c r="C92" s="236"/>
      <c r="D92" s="236"/>
      <c r="E92" s="236"/>
      <c r="F92" s="236"/>
      <c r="G92" s="236"/>
      <c r="H92" s="236"/>
      <c r="I92" s="236"/>
      <c r="J92" s="236"/>
      <c r="K92" s="236"/>
      <c r="L92" s="236"/>
      <c r="M92" s="236"/>
    </row>
    <row r="93" spans="1:22" x14ac:dyDescent="0.35">
      <c r="A93" s="231" t="s">
        <v>61</v>
      </c>
      <c r="B93" s="231"/>
      <c r="C93" s="231"/>
      <c r="D93" s="231"/>
      <c r="E93" s="231"/>
      <c r="F93" s="231"/>
      <c r="G93" s="231"/>
      <c r="H93" s="231"/>
      <c r="I93" s="231"/>
      <c r="J93" s="231"/>
      <c r="K93" s="231"/>
      <c r="L93" s="231"/>
      <c r="M93" s="231"/>
    </row>
    <row r="94" spans="1:22" ht="150" customHeight="1" x14ac:dyDescent="0.35">
      <c r="A94" s="232"/>
      <c r="B94" s="232"/>
      <c r="C94" s="232"/>
      <c r="D94" s="232"/>
      <c r="E94" s="232"/>
      <c r="F94" s="232"/>
      <c r="G94" s="232"/>
      <c r="H94" s="232"/>
      <c r="I94" s="232"/>
      <c r="J94" s="232"/>
      <c r="K94" s="232"/>
      <c r="L94" s="232"/>
      <c r="M94" s="232"/>
    </row>
    <row r="95" spans="1:22" x14ac:dyDescent="0.35">
      <c r="A95" s="231" t="s">
        <v>46</v>
      </c>
      <c r="B95" s="231"/>
      <c r="C95" s="231"/>
      <c r="D95" s="231"/>
      <c r="E95" s="231"/>
      <c r="F95" s="231"/>
      <c r="G95" s="231"/>
      <c r="H95" s="231"/>
      <c r="I95" s="231"/>
      <c r="J95" s="231"/>
      <c r="K95" s="231"/>
      <c r="L95" s="231"/>
      <c r="M95" s="231"/>
    </row>
    <row r="96" spans="1:22" ht="186.75" customHeight="1" x14ac:dyDescent="0.35">
      <c r="A96" s="232" t="str">
        <f>U8&amp;U18&amp;U20&amp;U28&amp;U36&amp;U42&amp;U47&amp;U49&amp;U54&amp;U57&amp;U65&amp;U72&amp;U77&amp;U84</f>
        <v/>
      </c>
      <c r="B96" s="277"/>
      <c r="C96" s="232"/>
      <c r="D96" s="232"/>
      <c r="E96" s="232"/>
      <c r="F96" s="232"/>
      <c r="G96" s="232"/>
      <c r="H96" s="232"/>
      <c r="I96" s="232"/>
      <c r="J96" s="232"/>
      <c r="K96" s="232"/>
      <c r="L96" s="232"/>
      <c r="M96" s="232"/>
    </row>
    <row r="97" spans="1:14" x14ac:dyDescent="0.35">
      <c r="A97" s="295" t="s">
        <v>320</v>
      </c>
      <c r="B97" s="296"/>
      <c r="C97" s="296"/>
      <c r="D97" s="296"/>
      <c r="E97" s="296"/>
      <c r="F97" s="296"/>
      <c r="G97" s="296"/>
      <c r="H97" s="296"/>
      <c r="I97" s="296"/>
      <c r="J97" s="296"/>
      <c r="K97" s="296"/>
      <c r="L97" s="296"/>
      <c r="M97" s="296"/>
      <c r="N97" s="297"/>
    </row>
    <row r="98" spans="1:14" x14ac:dyDescent="0.35">
      <c r="A98" s="232" t="str">
        <f>V8&amp;V18&amp;V20&amp;V28&amp;V36&amp;V42&amp;V47&amp;V49&amp;V54&amp;V57&amp;V65&amp;V72&amp;V77&amp;V84</f>
        <v/>
      </c>
      <c r="B98" s="277"/>
      <c r="C98" s="232"/>
      <c r="D98" s="232"/>
      <c r="E98" s="232"/>
      <c r="F98" s="232"/>
      <c r="G98" s="232"/>
      <c r="H98" s="232"/>
      <c r="I98" s="232"/>
      <c r="J98" s="232"/>
      <c r="K98" s="232"/>
      <c r="L98" s="232"/>
      <c r="M98" s="232"/>
    </row>
  </sheetData>
  <sheetProtection algorithmName="SHA-512" hashValue="VY44+8NTaUXBIMe26iwuOceER4Xgtjo2JloapNhvLA2KNn3zaX+/tw6VG3g7pQYllJvtydUDND4fPqurKc/SQg==" saltValue="LfyVVtyY1YFEf5FqRyRP8w==" spinCount="100000" sheet="1" objects="1" scenarios="1"/>
  <autoFilter ref="A7:M87" xr:uid="{D2C47CAF-421C-4D58-AA7A-22430CCF83D7}"/>
  <mergeCells count="184">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1197" priority="32">
      <formula>$D50="No"</formula>
    </cfRule>
  </conditionalFormatting>
  <conditionalFormatting sqref="C8:D87">
    <cfRule type="expression" dxfId="1196" priority="31">
      <formula>$D8="No"</formula>
    </cfRule>
  </conditionalFormatting>
  <conditionalFormatting sqref="J8">
    <cfRule type="cellIs" dxfId="1195" priority="19" operator="equal">
      <formula>"Significant Negative"</formula>
    </cfRule>
    <cfRule type="cellIs" dxfId="1194" priority="20" operator="equal">
      <formula>"Minor Negative"</formula>
    </cfRule>
    <cfRule type="cellIs" dxfId="1193" priority="21" operator="equal">
      <formula>"Uncertain"</formula>
    </cfRule>
    <cfRule type="cellIs" dxfId="1192" priority="22" operator="equal">
      <formula>"Neutral"</formula>
    </cfRule>
    <cfRule type="cellIs" dxfId="1191" priority="23" operator="equal">
      <formula>"Minor Positive"</formula>
    </cfRule>
    <cfRule type="cellIs" dxfId="1190" priority="24" operator="equal">
      <formula>"Significant Positive"</formula>
    </cfRule>
  </conditionalFormatting>
  <conditionalFormatting sqref="J18">
    <cfRule type="cellIs" dxfId="1189" priority="15" operator="equal">
      <formula>"Uncertain"</formula>
    </cfRule>
    <cfRule type="cellIs" dxfId="1188" priority="13" operator="equal">
      <formula>"Significant Negative"</formula>
    </cfRule>
    <cfRule type="cellIs" dxfId="1187" priority="14" operator="equal">
      <formula>"Minor Negative"</formula>
    </cfRule>
    <cfRule type="cellIs" dxfId="1186" priority="16" operator="equal">
      <formula>"Neutral"</formula>
    </cfRule>
    <cfRule type="cellIs" dxfId="1185" priority="17" operator="equal">
      <formula>"Minor Positive"</formula>
    </cfRule>
    <cfRule type="cellIs" dxfId="1184" priority="18" operator="equal">
      <formula>"Significant Positive"</formula>
    </cfRule>
  </conditionalFormatting>
  <conditionalFormatting sqref="J20">
    <cfRule type="cellIs" dxfId="1183" priority="7" operator="equal">
      <formula>"Significant Negative"</formula>
    </cfRule>
    <cfRule type="cellIs" dxfId="1182" priority="8" operator="equal">
      <formula>"Minor Negative"</formula>
    </cfRule>
    <cfRule type="cellIs" dxfId="1181" priority="9" operator="equal">
      <formula>"Uncertain"</formula>
    </cfRule>
    <cfRule type="cellIs" dxfId="1180" priority="10" operator="equal">
      <formula>"Neutral"</formula>
    </cfRule>
    <cfRule type="cellIs" dxfId="1179" priority="11" operator="equal">
      <formula>"Minor Positive"</formula>
    </cfRule>
    <cfRule type="cellIs" dxfId="1178" priority="12" operator="equal">
      <formula>"Significant Positive"</formula>
    </cfRule>
  </conditionalFormatting>
  <conditionalFormatting sqref="J28">
    <cfRule type="cellIs" dxfId="1177" priority="2" operator="equal">
      <formula>"Minor Negative"</formula>
    </cfRule>
    <cfRule type="cellIs" dxfId="1176" priority="3" operator="equal">
      <formula>"Uncertain"</formula>
    </cfRule>
    <cfRule type="cellIs" dxfId="1175" priority="4" operator="equal">
      <formula>"Neutral"</formula>
    </cfRule>
    <cfRule type="cellIs" dxfId="1174" priority="5" operator="equal">
      <formula>"Minor Positive"</formula>
    </cfRule>
    <cfRule type="cellIs" dxfId="1173" priority="6" operator="equal">
      <formula>"Significant Positive"</formula>
    </cfRule>
    <cfRule type="cellIs" dxfId="1172" priority="1" operator="equal">
      <formula>"Significant Negative"</formula>
    </cfRule>
  </conditionalFormatting>
  <conditionalFormatting sqref="J36">
    <cfRule type="cellIs" dxfId="1171" priority="50" operator="equal">
      <formula>"Minor Positive"</formula>
    </cfRule>
    <cfRule type="cellIs" dxfId="1170" priority="49" operator="equal">
      <formula>"Neutral"</formula>
    </cfRule>
    <cfRule type="cellIs" dxfId="1169" priority="48" operator="equal">
      <formula>"Uncertain"</formula>
    </cfRule>
    <cfRule type="cellIs" dxfId="1168" priority="47" operator="equal">
      <formula>"Minor Negative"</formula>
    </cfRule>
    <cfRule type="cellIs" dxfId="1167" priority="46" operator="equal">
      <formula>"Significant Negative"</formula>
    </cfRule>
    <cfRule type="cellIs" dxfId="1166" priority="51" operator="equal">
      <formula>"Significant Positive"</formula>
    </cfRule>
  </conditionalFormatting>
  <conditionalFormatting sqref="J42">
    <cfRule type="cellIs" dxfId="1165" priority="41" operator="equal">
      <formula>"Minor Negative"</formula>
    </cfRule>
    <cfRule type="cellIs" dxfId="1164" priority="42" operator="equal">
      <formula>"Uncertain"</formula>
    </cfRule>
    <cfRule type="cellIs" dxfId="1163" priority="43" operator="equal">
      <formula>"Neutral"</formula>
    </cfRule>
    <cfRule type="cellIs" dxfId="1162" priority="44" operator="equal">
      <formula>"Minor Positive"</formula>
    </cfRule>
    <cfRule type="cellIs" dxfId="1161" priority="45" operator="equal">
      <formula>"Significant Positive"</formula>
    </cfRule>
    <cfRule type="cellIs" dxfId="1160" priority="40" operator="equal">
      <formula>"Significant Negative"</formula>
    </cfRule>
  </conditionalFormatting>
  <conditionalFormatting sqref="J47">
    <cfRule type="cellIs" dxfId="1159" priority="52" operator="equal">
      <formula>"Significant Negative"</formula>
    </cfRule>
    <cfRule type="cellIs" dxfId="1158" priority="53" operator="equal">
      <formula>"Minor Negative"</formula>
    </cfRule>
    <cfRule type="cellIs" dxfId="1157" priority="54" operator="equal">
      <formula>"Uncertain"</formula>
    </cfRule>
    <cfRule type="cellIs" dxfId="1156" priority="55" operator="equal">
      <formula>"Neutral"</formula>
    </cfRule>
    <cfRule type="cellIs" dxfId="1155" priority="56" operator="equal">
      <formula>"Minor Positive"</formula>
    </cfRule>
    <cfRule type="cellIs" dxfId="1154" priority="57" operator="equal">
      <formula>"Significant Positive"</formula>
    </cfRule>
  </conditionalFormatting>
  <conditionalFormatting sqref="J49 J57 J65 J72 J84">
    <cfRule type="cellIs" dxfId="1153" priority="58" operator="equal">
      <formula>"Significant Negative"</formula>
    </cfRule>
    <cfRule type="cellIs" dxfId="1152" priority="59" operator="equal">
      <formula>"Minor Negative"</formula>
    </cfRule>
    <cfRule type="cellIs" dxfId="1151" priority="60" operator="equal">
      <formula>"Uncertain"</formula>
    </cfRule>
    <cfRule type="cellIs" dxfId="1150" priority="61" operator="equal">
      <formula>"Neutral"</formula>
    </cfRule>
    <cfRule type="cellIs" dxfId="1149" priority="62" operator="equal">
      <formula>"Minor Positive"</formula>
    </cfRule>
    <cfRule type="cellIs" dxfId="1148" priority="63" operator="equal">
      <formula>"Significant Positive"</formula>
    </cfRule>
  </conditionalFormatting>
  <conditionalFormatting sqref="J54">
    <cfRule type="cellIs" dxfId="1147" priority="34" operator="equal">
      <formula>"Significant Negative"</formula>
    </cfRule>
    <cfRule type="cellIs" dxfId="1146" priority="35" operator="equal">
      <formula>"Minor Negative"</formula>
    </cfRule>
    <cfRule type="cellIs" dxfId="1145" priority="36" operator="equal">
      <formula>"Uncertain"</formula>
    </cfRule>
    <cfRule type="cellIs" dxfId="1144" priority="37" operator="equal">
      <formula>"Neutral"</formula>
    </cfRule>
    <cfRule type="cellIs" dxfId="1143" priority="38" operator="equal">
      <formula>"Minor Positive"</formula>
    </cfRule>
    <cfRule type="cellIs" dxfId="1142" priority="39" operator="equal">
      <formula>"Significant Positive"</formula>
    </cfRule>
  </conditionalFormatting>
  <conditionalFormatting sqref="J77">
    <cfRule type="cellIs" dxfId="1141" priority="25" operator="equal">
      <formula>"Significant Negative"</formula>
    </cfRule>
    <cfRule type="cellIs" dxfId="1140" priority="30" operator="equal">
      <formula>"Significant Positive"</formula>
    </cfRule>
    <cfRule type="cellIs" dxfId="1139" priority="29" operator="equal">
      <formula>"Minor Positive"</formula>
    </cfRule>
    <cfRule type="cellIs" dxfId="1138" priority="28" operator="equal">
      <formula>"Neutral"</formula>
    </cfRule>
    <cfRule type="cellIs" dxfId="1137" priority="27" operator="equal">
      <formula>"Uncertain"</formula>
    </cfRule>
    <cfRule type="cellIs" dxfId="1136" priority="26" operator="equal">
      <formula>"Minor Negative"</formula>
    </cfRule>
  </conditionalFormatting>
  <pageMargins left="0.7" right="0.7" top="0.75" bottom="0.75" header="0.3" footer="0.3"/>
  <pageSetup orientation="portrait" horizontalDpi="4294967293" verticalDpi="4294967293"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7FD7D-AA6E-48AD-9AD0-0DD8ED819D8C}">
  <sheetPr codeName="Sheet148">
    <tabColor theme="4" tint="0.79998168889431442"/>
  </sheetPr>
  <dimension ref="A1:V98"/>
  <sheetViews>
    <sheetView topLeftCell="C1" zoomScale="90" zoomScaleNormal="90" workbookViewId="0">
      <selection activeCell="D33" sqref="D33"/>
    </sheetView>
  </sheetViews>
  <sheetFormatPr defaultColWidth="8.54296875" defaultRowHeight="14.5" x14ac:dyDescent="0.35"/>
  <cols>
    <col min="1" max="1" width="46.1796875" customWidth="1"/>
    <col min="2" max="2" width="5.816406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106.1796875" customWidth="1"/>
    <col min="12" max="12" width="16.54296875" customWidth="1"/>
    <col min="13" max="13" width="23.453125" customWidth="1"/>
    <col min="14" max="16" width="26.816406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357" t="s">
        <v>1159</v>
      </c>
      <c r="D1" s="261"/>
      <c r="E1" s="261"/>
      <c r="F1" s="262"/>
      <c r="G1" s="16"/>
      <c r="I1" s="7"/>
      <c r="J1" s="7"/>
      <c r="K1" s="7"/>
    </row>
    <row r="2" spans="1:22" x14ac:dyDescent="0.35">
      <c r="A2" s="74" t="s">
        <v>29</v>
      </c>
      <c r="B2" s="9"/>
      <c r="C2" s="263" t="s">
        <v>1151</v>
      </c>
      <c r="D2" s="263"/>
      <c r="E2" s="263"/>
      <c r="F2" s="264"/>
      <c r="I2" s="8"/>
      <c r="J2" s="8"/>
      <c r="K2" s="8"/>
    </row>
    <row r="3" spans="1:22" ht="45" customHeight="1" x14ac:dyDescent="0.35">
      <c r="A3" s="75" t="s">
        <v>30</v>
      </c>
      <c r="B3" s="4"/>
      <c r="C3" s="263" t="s">
        <v>1160</v>
      </c>
      <c r="D3" s="263"/>
      <c r="E3" s="263"/>
      <c r="F3" s="264"/>
      <c r="I3" s="8"/>
      <c r="J3" s="8"/>
      <c r="K3" s="8"/>
    </row>
    <row r="4" spans="1:22" ht="17.25" customHeight="1" x14ac:dyDescent="0.35">
      <c r="A4" s="75" t="s">
        <v>31</v>
      </c>
      <c r="B4" s="17"/>
      <c r="C4" s="229" t="s">
        <v>444</v>
      </c>
      <c r="D4" s="229"/>
      <c r="E4" s="229"/>
      <c r="F4" s="230"/>
      <c r="I4" s="8"/>
      <c r="J4" s="8"/>
      <c r="K4" s="8"/>
    </row>
    <row r="6" spans="1:22" x14ac:dyDescent="0.35">
      <c r="A6" s="225" t="s">
        <v>32</v>
      </c>
      <c r="B6" s="225"/>
      <c r="C6" s="225"/>
      <c r="D6" s="76"/>
      <c r="E6" s="329" t="s">
        <v>33</v>
      </c>
      <c r="F6" s="329"/>
      <c r="G6" s="329"/>
      <c r="H6" s="329"/>
      <c r="I6" s="329"/>
      <c r="J6" s="329"/>
      <c r="K6" s="329"/>
      <c r="L6" s="329"/>
      <c r="M6" s="329"/>
      <c r="N6" s="329"/>
      <c r="R6" s="18"/>
      <c r="S6" s="18"/>
      <c r="T6" s="18"/>
      <c r="U6" s="18"/>
    </row>
    <row r="7" spans="1:22" ht="47" thickBot="1" x14ac:dyDescent="0.4">
      <c r="A7" s="78" t="s">
        <v>317</v>
      </c>
      <c r="B7" s="78" t="s">
        <v>35</v>
      </c>
      <c r="C7" s="78" t="s">
        <v>318</v>
      </c>
      <c r="D7" s="78" t="s">
        <v>319</v>
      </c>
      <c r="E7" s="78" t="s">
        <v>38</v>
      </c>
      <c r="F7" s="78" t="s">
        <v>39</v>
      </c>
      <c r="G7" s="78" t="s">
        <v>40</v>
      </c>
      <c r="H7" s="78" t="s">
        <v>41</v>
      </c>
      <c r="I7" s="78" t="s">
        <v>42</v>
      </c>
      <c r="J7" s="78" t="s">
        <v>43</v>
      </c>
      <c r="K7" s="78" t="s">
        <v>44</v>
      </c>
      <c r="L7" s="78" t="s">
        <v>45</v>
      </c>
      <c r="M7" s="78" t="s">
        <v>46</v>
      </c>
      <c r="N7" s="103"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432</v>
      </c>
      <c r="F8" s="325" t="s">
        <v>419</v>
      </c>
      <c r="G8" s="325" t="s">
        <v>420</v>
      </c>
      <c r="H8" s="325" t="s">
        <v>477</v>
      </c>
      <c r="I8" s="325" t="s">
        <v>422</v>
      </c>
      <c r="J8" s="310" t="s">
        <v>157</v>
      </c>
      <c r="K8" s="354" t="s">
        <v>1161</v>
      </c>
      <c r="L8" s="310" t="s">
        <v>250</v>
      </c>
      <c r="M8" s="330"/>
      <c r="N8" s="330"/>
      <c r="O8" s="172"/>
      <c r="P8" s="172"/>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2"/>
      <c r="L9" s="298"/>
      <c r="M9" s="331"/>
      <c r="N9" s="331"/>
      <c r="O9" s="172"/>
      <c r="P9" s="172"/>
      <c r="R9" s="12"/>
      <c r="S9" s="12"/>
      <c r="T9" s="12"/>
    </row>
    <row r="10" spans="1:22" x14ac:dyDescent="0.35">
      <c r="A10" s="317"/>
      <c r="B10" s="328"/>
      <c r="C10" s="24" t="s">
        <v>323</v>
      </c>
      <c r="D10" s="24" t="s">
        <v>254</v>
      </c>
      <c r="E10" s="326"/>
      <c r="F10" s="326"/>
      <c r="G10" s="326"/>
      <c r="H10" s="326"/>
      <c r="I10" s="326"/>
      <c r="J10" s="298"/>
      <c r="K10" s="232"/>
      <c r="L10" s="298"/>
      <c r="M10" s="331"/>
      <c r="N10" s="331"/>
      <c r="O10" s="172"/>
      <c r="P10" s="172"/>
      <c r="R10" s="12"/>
      <c r="S10" s="12"/>
      <c r="T10" s="12"/>
    </row>
    <row r="11" spans="1:22" x14ac:dyDescent="0.35">
      <c r="A11" s="317"/>
      <c r="B11" s="328"/>
      <c r="C11" s="24" t="s">
        <v>324</v>
      </c>
      <c r="D11" s="24" t="s">
        <v>254</v>
      </c>
      <c r="E11" s="326"/>
      <c r="F11" s="326"/>
      <c r="G11" s="326"/>
      <c r="H11" s="326"/>
      <c r="I11" s="326"/>
      <c r="J11" s="298"/>
      <c r="K11" s="232"/>
      <c r="L11" s="298"/>
      <c r="M11" s="331"/>
      <c r="N11" s="331"/>
      <c r="O11" s="172"/>
      <c r="P11" s="172"/>
      <c r="R11" s="12"/>
      <c r="S11" s="12"/>
      <c r="T11" s="12"/>
    </row>
    <row r="12" spans="1:22" x14ac:dyDescent="0.35">
      <c r="A12" s="317"/>
      <c r="B12" s="328"/>
      <c r="C12" s="24" t="s">
        <v>325</v>
      </c>
      <c r="D12" s="24" t="s">
        <v>254</v>
      </c>
      <c r="E12" s="326"/>
      <c r="F12" s="326"/>
      <c r="G12" s="326"/>
      <c r="H12" s="326"/>
      <c r="I12" s="326"/>
      <c r="J12" s="298"/>
      <c r="K12" s="232"/>
      <c r="L12" s="298"/>
      <c r="M12" s="331"/>
      <c r="N12" s="331"/>
      <c r="O12" s="172"/>
      <c r="P12" s="172"/>
      <c r="R12" s="12"/>
      <c r="S12" s="12"/>
      <c r="T12" s="12"/>
    </row>
    <row r="13" spans="1:22" x14ac:dyDescent="0.35">
      <c r="A13" s="317"/>
      <c r="B13" s="328"/>
      <c r="C13" s="24" t="s">
        <v>326</v>
      </c>
      <c r="D13" s="24" t="s">
        <v>254</v>
      </c>
      <c r="E13" s="326"/>
      <c r="F13" s="326"/>
      <c r="G13" s="326"/>
      <c r="H13" s="326"/>
      <c r="I13" s="326"/>
      <c r="J13" s="298"/>
      <c r="K13" s="232"/>
      <c r="L13" s="298"/>
      <c r="M13" s="331"/>
      <c r="N13" s="331"/>
      <c r="O13" s="172"/>
      <c r="P13" s="172"/>
      <c r="R13" s="12"/>
      <c r="S13" s="12"/>
      <c r="T13" s="12"/>
    </row>
    <row r="14" spans="1:22" x14ac:dyDescent="0.35">
      <c r="A14" s="317"/>
      <c r="B14" s="328"/>
      <c r="C14" s="24" t="s">
        <v>327</v>
      </c>
      <c r="D14" s="24" t="s">
        <v>250</v>
      </c>
      <c r="E14" s="326"/>
      <c r="F14" s="326"/>
      <c r="G14" s="326"/>
      <c r="H14" s="326"/>
      <c r="I14" s="326"/>
      <c r="J14" s="298"/>
      <c r="K14" s="232"/>
      <c r="L14" s="298"/>
      <c r="M14" s="331"/>
      <c r="N14" s="331"/>
      <c r="O14" s="172"/>
      <c r="P14" s="172"/>
      <c r="R14" s="12"/>
      <c r="S14" s="12"/>
      <c r="T14" s="12"/>
    </row>
    <row r="15" spans="1:22" x14ac:dyDescent="0.35">
      <c r="A15" s="317"/>
      <c r="B15" s="328"/>
      <c r="C15" s="24" t="s">
        <v>328</v>
      </c>
      <c r="D15" s="24" t="s">
        <v>254</v>
      </c>
      <c r="E15" s="326"/>
      <c r="F15" s="326"/>
      <c r="G15" s="326"/>
      <c r="H15" s="326"/>
      <c r="I15" s="326"/>
      <c r="J15" s="298"/>
      <c r="K15" s="232"/>
      <c r="L15" s="298"/>
      <c r="M15" s="331"/>
      <c r="N15" s="331"/>
      <c r="O15" s="172"/>
      <c r="P15" s="172"/>
      <c r="R15" s="12"/>
      <c r="S15" s="12"/>
      <c r="T15" s="12"/>
    </row>
    <row r="16" spans="1:22" ht="29" x14ac:dyDescent="0.35">
      <c r="A16" s="317"/>
      <c r="B16" s="328"/>
      <c r="C16" s="24" t="s">
        <v>329</v>
      </c>
      <c r="D16" s="24" t="s">
        <v>254</v>
      </c>
      <c r="E16" s="326"/>
      <c r="F16" s="326"/>
      <c r="G16" s="326"/>
      <c r="H16" s="326"/>
      <c r="I16" s="326"/>
      <c r="J16" s="298"/>
      <c r="K16" s="232"/>
      <c r="L16" s="298"/>
      <c r="M16" s="331"/>
      <c r="N16" s="331"/>
      <c r="O16" s="172"/>
      <c r="P16" s="172"/>
      <c r="R16" s="12"/>
      <c r="S16" s="12"/>
      <c r="T16" s="12"/>
    </row>
    <row r="17" spans="1:22" ht="15" thickBot="1" x14ac:dyDescent="0.4">
      <c r="A17" s="318"/>
      <c r="B17" s="267"/>
      <c r="C17" s="19" t="s">
        <v>330</v>
      </c>
      <c r="D17" s="19" t="s">
        <v>250</v>
      </c>
      <c r="E17" s="258"/>
      <c r="F17" s="258"/>
      <c r="G17" s="258"/>
      <c r="H17" s="258"/>
      <c r="I17" s="258"/>
      <c r="J17" s="270"/>
      <c r="K17" s="355"/>
      <c r="L17" s="270"/>
      <c r="M17" s="332"/>
      <c r="N17" s="332"/>
      <c r="O17" s="172"/>
      <c r="P17" s="172"/>
      <c r="R17" s="12"/>
      <c r="S17" s="12"/>
      <c r="T17" s="12"/>
    </row>
    <row r="18" spans="1:22" ht="39" customHeight="1" x14ac:dyDescent="0.35">
      <c r="A18" s="453" t="s">
        <v>331</v>
      </c>
      <c r="B18" s="307" t="s">
        <v>117</v>
      </c>
      <c r="C18" s="86" t="s">
        <v>332</v>
      </c>
      <c r="D18" s="86" t="s">
        <v>250</v>
      </c>
      <c r="E18" s="310" t="s">
        <v>432</v>
      </c>
      <c r="F18" s="310" t="s">
        <v>419</v>
      </c>
      <c r="G18" s="310" t="s">
        <v>420</v>
      </c>
      <c r="H18" s="310" t="s">
        <v>477</v>
      </c>
      <c r="I18" s="310" t="s">
        <v>422</v>
      </c>
      <c r="J18" s="310" t="s">
        <v>157</v>
      </c>
      <c r="K18" s="319" t="s">
        <v>1162</v>
      </c>
      <c r="L18" s="310" t="s">
        <v>254</v>
      </c>
      <c r="M18" s="330"/>
      <c r="N18" s="330"/>
      <c r="O18" s="172"/>
      <c r="P18" s="172"/>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454"/>
      <c r="B19" s="309"/>
      <c r="C19" s="19" t="s">
        <v>333</v>
      </c>
      <c r="D19" s="19" t="s">
        <v>254</v>
      </c>
      <c r="E19" s="270"/>
      <c r="F19" s="270"/>
      <c r="G19" s="270"/>
      <c r="H19" s="270"/>
      <c r="I19" s="270"/>
      <c r="J19" s="270"/>
      <c r="K19" s="320"/>
      <c r="L19" s="270"/>
      <c r="M19" s="332"/>
      <c r="N19" s="332"/>
      <c r="O19" s="172"/>
      <c r="P19" s="172"/>
      <c r="R19" s="12"/>
      <c r="S19" s="12"/>
      <c r="T19" s="12"/>
    </row>
    <row r="20" spans="1:22" ht="72.5" x14ac:dyDescent="0.35">
      <c r="A20" s="316" t="s">
        <v>334</v>
      </c>
      <c r="B20" s="307" t="s">
        <v>118</v>
      </c>
      <c r="C20" s="79" t="s">
        <v>335</v>
      </c>
      <c r="D20" s="79" t="s">
        <v>250</v>
      </c>
      <c r="E20" s="310" t="s">
        <v>418</v>
      </c>
      <c r="F20" s="310" t="s">
        <v>419</v>
      </c>
      <c r="G20" s="310" t="s">
        <v>420</v>
      </c>
      <c r="H20" s="310" t="s">
        <v>477</v>
      </c>
      <c r="I20" s="310" t="s">
        <v>422</v>
      </c>
      <c r="J20" s="310" t="s">
        <v>157</v>
      </c>
      <c r="K20" s="319" t="s">
        <v>1163</v>
      </c>
      <c r="L20" s="310" t="s">
        <v>250</v>
      </c>
      <c r="M20" s="330"/>
      <c r="N20" s="330"/>
      <c r="O20" s="172"/>
      <c r="P20" s="172"/>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17"/>
      <c r="B21" s="308"/>
      <c r="C21" s="3" t="s">
        <v>336</v>
      </c>
      <c r="D21" s="3" t="s">
        <v>250</v>
      </c>
      <c r="E21" s="298"/>
      <c r="F21" s="298"/>
      <c r="G21" s="298"/>
      <c r="H21" s="298"/>
      <c r="I21" s="298"/>
      <c r="J21" s="298"/>
      <c r="K21" s="236"/>
      <c r="L21" s="298"/>
      <c r="M21" s="331"/>
      <c r="N21" s="331"/>
      <c r="O21" s="172"/>
      <c r="P21" s="172"/>
      <c r="R21" s="12"/>
      <c r="S21" s="12"/>
      <c r="T21" s="12"/>
    </row>
    <row r="22" spans="1:22" ht="14.5" customHeight="1" x14ac:dyDescent="0.35">
      <c r="A22" s="317"/>
      <c r="B22" s="308"/>
      <c r="C22" s="3" t="s">
        <v>337</v>
      </c>
      <c r="D22" s="3" t="s">
        <v>250</v>
      </c>
      <c r="E22" s="298"/>
      <c r="F22" s="298"/>
      <c r="G22" s="298"/>
      <c r="H22" s="298"/>
      <c r="I22" s="298"/>
      <c r="J22" s="298"/>
      <c r="K22" s="236"/>
      <c r="L22" s="298"/>
      <c r="M22" s="331"/>
      <c r="N22" s="331"/>
      <c r="O22" s="172"/>
      <c r="P22" s="172"/>
      <c r="R22" s="12"/>
      <c r="S22" s="12"/>
      <c r="T22" s="12"/>
    </row>
    <row r="23" spans="1:22" x14ac:dyDescent="0.35">
      <c r="A23" s="317"/>
      <c r="B23" s="308"/>
      <c r="C23" s="3" t="s">
        <v>338</v>
      </c>
      <c r="D23" s="3" t="s">
        <v>254</v>
      </c>
      <c r="E23" s="298"/>
      <c r="F23" s="298"/>
      <c r="G23" s="298"/>
      <c r="H23" s="298"/>
      <c r="I23" s="298"/>
      <c r="J23" s="298"/>
      <c r="K23" s="236"/>
      <c r="L23" s="298"/>
      <c r="M23" s="331"/>
      <c r="N23" s="331"/>
      <c r="O23" s="172"/>
      <c r="P23" s="172"/>
      <c r="R23" s="12"/>
      <c r="S23" s="12"/>
      <c r="T23" s="12"/>
    </row>
    <row r="24" spans="1:22" ht="14.5" customHeight="1" x14ac:dyDescent="0.35">
      <c r="A24" s="317"/>
      <c r="B24" s="308"/>
      <c r="C24" s="3" t="s">
        <v>339</v>
      </c>
      <c r="D24" s="3" t="s">
        <v>254</v>
      </c>
      <c r="E24" s="298"/>
      <c r="F24" s="298"/>
      <c r="G24" s="298"/>
      <c r="H24" s="298"/>
      <c r="I24" s="298"/>
      <c r="J24" s="298"/>
      <c r="K24" s="236"/>
      <c r="L24" s="298"/>
      <c r="M24" s="331"/>
      <c r="N24" s="331"/>
      <c r="O24" s="172"/>
      <c r="P24" s="172"/>
      <c r="R24" s="12"/>
      <c r="S24" s="12"/>
      <c r="T24" s="12"/>
    </row>
    <row r="25" spans="1:22" ht="29" x14ac:dyDescent="0.35">
      <c r="A25" s="317"/>
      <c r="B25" s="308"/>
      <c r="C25" s="3" t="s">
        <v>340</v>
      </c>
      <c r="D25" s="3" t="s">
        <v>250</v>
      </c>
      <c r="E25" s="298"/>
      <c r="F25" s="298"/>
      <c r="G25" s="298"/>
      <c r="H25" s="298"/>
      <c r="I25" s="298"/>
      <c r="J25" s="298"/>
      <c r="K25" s="236"/>
      <c r="L25" s="298"/>
      <c r="M25" s="331"/>
      <c r="N25" s="331"/>
      <c r="O25" s="172"/>
      <c r="P25" s="172"/>
      <c r="R25" s="12"/>
      <c r="S25" s="12"/>
      <c r="T25" s="12"/>
    </row>
    <row r="26" spans="1:22" ht="14.5" customHeight="1" x14ac:dyDescent="0.35">
      <c r="A26" s="317"/>
      <c r="B26" s="308"/>
      <c r="C26" s="3" t="s">
        <v>341</v>
      </c>
      <c r="D26" s="3" t="s">
        <v>250</v>
      </c>
      <c r="E26" s="298"/>
      <c r="F26" s="298"/>
      <c r="G26" s="298"/>
      <c r="H26" s="298"/>
      <c r="I26" s="298"/>
      <c r="J26" s="298"/>
      <c r="K26" s="236"/>
      <c r="L26" s="298"/>
      <c r="M26" s="331"/>
      <c r="N26" s="331"/>
      <c r="O26" s="172"/>
      <c r="P26" s="172"/>
      <c r="R26" s="12"/>
      <c r="S26" s="12"/>
      <c r="T26" s="12"/>
    </row>
    <row r="27" spans="1:22" ht="29.5" thickBot="1" x14ac:dyDescent="0.4">
      <c r="A27" s="318"/>
      <c r="B27" s="309"/>
      <c r="C27" s="15" t="s">
        <v>342</v>
      </c>
      <c r="D27" s="15" t="s">
        <v>250</v>
      </c>
      <c r="E27" s="270"/>
      <c r="F27" s="270"/>
      <c r="G27" s="270"/>
      <c r="H27" s="270"/>
      <c r="I27" s="270"/>
      <c r="J27" s="270"/>
      <c r="K27" s="320"/>
      <c r="L27" s="270"/>
      <c r="M27" s="332"/>
      <c r="N27" s="332"/>
      <c r="O27" s="172"/>
      <c r="P27" s="172"/>
      <c r="R27" s="12"/>
      <c r="S27" s="12"/>
      <c r="T27" s="12"/>
    </row>
    <row r="28" spans="1:22" ht="29" x14ac:dyDescent="0.35">
      <c r="A28" s="316" t="s">
        <v>343</v>
      </c>
      <c r="B28" s="307" t="s">
        <v>119</v>
      </c>
      <c r="C28" s="85" t="s">
        <v>344</v>
      </c>
      <c r="D28" s="79" t="s">
        <v>250</v>
      </c>
      <c r="E28" s="310" t="s">
        <v>418</v>
      </c>
      <c r="F28" s="310" t="s">
        <v>475</v>
      </c>
      <c r="G28" s="310" t="s">
        <v>420</v>
      </c>
      <c r="H28" s="310" t="s">
        <v>477</v>
      </c>
      <c r="I28" s="310" t="s">
        <v>422</v>
      </c>
      <c r="J28" s="310" t="s">
        <v>154</v>
      </c>
      <c r="K28" s="319" t="s">
        <v>1164</v>
      </c>
      <c r="L28" s="310" t="s">
        <v>254</v>
      </c>
      <c r="M28" s="330"/>
      <c r="N28" s="330"/>
      <c r="O28" s="172"/>
      <c r="P28" s="172"/>
      <c r="R28" s="12" t="str">
        <f>IF(OR(J28='Drop downs'!$G$7,J28='Drop downs'!$G$5), B28&amp;": "&amp;K28&amp;CHAR(10),"")</f>
        <v/>
      </c>
      <c r="S28" s="12" t="str">
        <f>IF(J28='Drop downs'!$G$2,B28&amp;": "&amp;K28&amp;"
"," ")</f>
        <v xml:space="preserve">IIA4: This policy supports the achievement of IIA4 as it highlights that proposals relating to new and/or enhanced social and community infrastructure facilities must demonstrate that they are located in areas that are easily accessible by public transport and active travel, they do not adversely impact residential amenity or highway safety, they provide flexible, adaptable and all abilities accessible buildings preferably co-located with other social infrastructure uses, and they must maximise wider community benefit through the utilisation of community use agreements. Social infrastructure covers facilities that contribute towards an individuals quality of life and therefore health and wellbeing, such as healthcare, education, leisure and recreation, religious buildings and youth facilities. The policy specified that the council are continuing to seek and identify community needs in regards to burial spaces due to differing religious needs, demonstrating that representative groups and undergoing engagement. As such, a potential significant positive effect has been recorded.
</v>
      </c>
      <c r="T28" s="12" t="str">
        <f>IF(E28='Drop downs'!$B$6,B28&amp;": "&amp;K28&amp;"","")</f>
        <v/>
      </c>
      <c r="U28" t="str">
        <f t="shared" si="0"/>
        <v/>
      </c>
      <c r="V28" t="str">
        <f>IF(N28&gt;0,B28&amp;":"&amp;N28&amp;"
","")</f>
        <v/>
      </c>
    </row>
    <row r="29" spans="1:22" ht="29" x14ac:dyDescent="0.35">
      <c r="A29" s="317"/>
      <c r="B29" s="308"/>
      <c r="C29" s="83" t="s">
        <v>345</v>
      </c>
      <c r="D29" s="3" t="s">
        <v>250</v>
      </c>
      <c r="E29" s="298"/>
      <c r="F29" s="298"/>
      <c r="G29" s="298"/>
      <c r="H29" s="298"/>
      <c r="I29" s="298"/>
      <c r="J29" s="298"/>
      <c r="K29" s="236"/>
      <c r="L29" s="298"/>
      <c r="M29" s="331"/>
      <c r="N29" s="331"/>
      <c r="O29" s="172"/>
      <c r="P29" s="172"/>
      <c r="R29" s="12"/>
      <c r="S29" s="12"/>
      <c r="T29" s="12"/>
    </row>
    <row r="30" spans="1:22" x14ac:dyDescent="0.35">
      <c r="A30" s="317"/>
      <c r="B30" s="308"/>
      <c r="C30" s="83" t="s">
        <v>346</v>
      </c>
      <c r="D30" s="3" t="s">
        <v>250</v>
      </c>
      <c r="E30" s="298"/>
      <c r="F30" s="298"/>
      <c r="G30" s="298"/>
      <c r="H30" s="298"/>
      <c r="I30" s="298"/>
      <c r="J30" s="298"/>
      <c r="K30" s="236"/>
      <c r="L30" s="298"/>
      <c r="M30" s="331"/>
      <c r="N30" s="331"/>
      <c r="O30" s="172"/>
      <c r="P30" s="172"/>
      <c r="R30" s="12"/>
      <c r="S30" s="12"/>
      <c r="T30" s="12"/>
    </row>
    <row r="31" spans="1:22" ht="30" customHeight="1" x14ac:dyDescent="0.35">
      <c r="A31" s="317"/>
      <c r="B31" s="308"/>
      <c r="C31" s="83" t="s">
        <v>347</v>
      </c>
      <c r="D31" s="3" t="s">
        <v>250</v>
      </c>
      <c r="E31" s="298"/>
      <c r="F31" s="298"/>
      <c r="G31" s="298"/>
      <c r="H31" s="298"/>
      <c r="I31" s="298"/>
      <c r="J31" s="298"/>
      <c r="K31" s="236"/>
      <c r="L31" s="298"/>
      <c r="M31" s="331"/>
      <c r="N31" s="331"/>
      <c r="O31" s="172"/>
      <c r="P31" s="172"/>
      <c r="R31" s="12"/>
      <c r="S31" s="12"/>
      <c r="T31" s="12"/>
    </row>
    <row r="32" spans="1:22" x14ac:dyDescent="0.35">
      <c r="A32" s="317"/>
      <c r="B32" s="308"/>
      <c r="C32" s="83" t="s">
        <v>348</v>
      </c>
      <c r="D32" s="3" t="s">
        <v>250</v>
      </c>
      <c r="E32" s="298"/>
      <c r="F32" s="298"/>
      <c r="G32" s="298"/>
      <c r="H32" s="298"/>
      <c r="I32" s="298"/>
      <c r="J32" s="298"/>
      <c r="K32" s="236"/>
      <c r="L32" s="298"/>
      <c r="M32" s="331"/>
      <c r="N32" s="331"/>
      <c r="O32" s="172"/>
      <c r="P32" s="172"/>
      <c r="R32" s="12"/>
      <c r="S32" s="12"/>
      <c r="T32" s="12"/>
    </row>
    <row r="33" spans="1:22" x14ac:dyDescent="0.35">
      <c r="A33" s="317"/>
      <c r="B33" s="308"/>
      <c r="C33" s="83" t="s">
        <v>349</v>
      </c>
      <c r="D33" s="3" t="s">
        <v>254</v>
      </c>
      <c r="E33" s="298"/>
      <c r="F33" s="298"/>
      <c r="G33" s="298"/>
      <c r="H33" s="298"/>
      <c r="I33" s="298"/>
      <c r="J33" s="298"/>
      <c r="K33" s="236"/>
      <c r="L33" s="298"/>
      <c r="M33" s="331"/>
      <c r="N33" s="331"/>
      <c r="O33" s="172"/>
      <c r="P33" s="172"/>
      <c r="R33" s="12"/>
      <c r="S33" s="12"/>
      <c r="T33" s="12"/>
    </row>
    <row r="34" spans="1:22" x14ac:dyDescent="0.35">
      <c r="A34" s="317"/>
      <c r="B34" s="308"/>
      <c r="C34" s="83" t="s">
        <v>350</v>
      </c>
      <c r="D34" s="3" t="s">
        <v>254</v>
      </c>
      <c r="E34" s="298"/>
      <c r="F34" s="298"/>
      <c r="G34" s="298"/>
      <c r="H34" s="298"/>
      <c r="I34" s="298"/>
      <c r="J34" s="298"/>
      <c r="K34" s="236"/>
      <c r="L34" s="298"/>
      <c r="M34" s="331"/>
      <c r="N34" s="331"/>
      <c r="O34" s="172"/>
      <c r="P34" s="172"/>
      <c r="R34" s="12"/>
      <c r="S34" s="12"/>
      <c r="T34" s="12"/>
    </row>
    <row r="35" spans="1:22" ht="15" thickBot="1" x14ac:dyDescent="0.4">
      <c r="A35" s="318"/>
      <c r="B35" s="309"/>
      <c r="C35" s="100" t="s">
        <v>351</v>
      </c>
      <c r="D35" s="15" t="s">
        <v>250</v>
      </c>
      <c r="E35" s="270"/>
      <c r="F35" s="270"/>
      <c r="G35" s="270"/>
      <c r="H35" s="270"/>
      <c r="I35" s="270"/>
      <c r="J35" s="270"/>
      <c r="K35" s="320"/>
      <c r="L35" s="270"/>
      <c r="M35" s="332"/>
      <c r="N35" s="332"/>
      <c r="O35" s="172"/>
      <c r="P35" s="172"/>
      <c r="R35" s="12"/>
      <c r="S35" s="12"/>
      <c r="T35" s="12"/>
    </row>
    <row r="36" spans="1:22" x14ac:dyDescent="0.35">
      <c r="A36" s="316" t="s">
        <v>352</v>
      </c>
      <c r="B36" s="307" t="s">
        <v>120</v>
      </c>
      <c r="C36" s="79" t="s">
        <v>353</v>
      </c>
      <c r="D36" s="79" t="s">
        <v>254</v>
      </c>
      <c r="E36" s="310" t="s">
        <v>101</v>
      </c>
      <c r="F36" s="310" t="s">
        <v>101</v>
      </c>
      <c r="G36" s="310" t="s">
        <v>101</v>
      </c>
      <c r="H36" s="310" t="s">
        <v>101</v>
      </c>
      <c r="I36" s="310" t="s">
        <v>101</v>
      </c>
      <c r="J36" s="310" t="s">
        <v>159</v>
      </c>
      <c r="K36" s="319" t="s">
        <v>661</v>
      </c>
      <c r="L36" s="310" t="s">
        <v>254</v>
      </c>
      <c r="M36" s="330"/>
      <c r="N36" s="330"/>
      <c r="O36" s="172"/>
      <c r="P36" s="172"/>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331"/>
      <c r="N37" s="331"/>
      <c r="O37" s="172"/>
      <c r="P37" s="172"/>
      <c r="R37" s="12"/>
      <c r="S37" s="12"/>
      <c r="T37" s="12"/>
    </row>
    <row r="38" spans="1:22" x14ac:dyDescent="0.35">
      <c r="A38" s="317"/>
      <c r="B38" s="308"/>
      <c r="C38" s="3" t="s">
        <v>355</v>
      </c>
      <c r="D38" s="3" t="s">
        <v>254</v>
      </c>
      <c r="E38" s="298"/>
      <c r="F38" s="298"/>
      <c r="G38" s="298"/>
      <c r="H38" s="298"/>
      <c r="I38" s="298"/>
      <c r="J38" s="298"/>
      <c r="K38" s="236"/>
      <c r="L38" s="298"/>
      <c r="M38" s="331"/>
      <c r="N38" s="331"/>
      <c r="O38" s="172"/>
      <c r="P38" s="172"/>
      <c r="R38" s="12"/>
      <c r="S38" s="12"/>
      <c r="T38" s="12"/>
    </row>
    <row r="39" spans="1:22" ht="29" x14ac:dyDescent="0.35">
      <c r="A39" s="317"/>
      <c r="B39" s="308"/>
      <c r="C39" s="3" t="s">
        <v>356</v>
      </c>
      <c r="D39" s="3" t="s">
        <v>254</v>
      </c>
      <c r="E39" s="298"/>
      <c r="F39" s="298"/>
      <c r="G39" s="298"/>
      <c r="H39" s="298"/>
      <c r="I39" s="298"/>
      <c r="J39" s="298"/>
      <c r="K39" s="236"/>
      <c r="L39" s="298"/>
      <c r="M39" s="331"/>
      <c r="N39" s="331"/>
      <c r="O39" s="172"/>
      <c r="P39" s="172"/>
      <c r="R39" s="12"/>
      <c r="S39" s="12"/>
      <c r="T39" s="12"/>
    </row>
    <row r="40" spans="1:22" ht="43.5" x14ac:dyDescent="0.35">
      <c r="A40" s="317"/>
      <c r="B40" s="308"/>
      <c r="C40" s="3" t="s">
        <v>357</v>
      </c>
      <c r="D40" s="3" t="s">
        <v>254</v>
      </c>
      <c r="E40" s="298"/>
      <c r="F40" s="298"/>
      <c r="G40" s="298"/>
      <c r="H40" s="298"/>
      <c r="I40" s="298"/>
      <c r="J40" s="298"/>
      <c r="K40" s="236"/>
      <c r="L40" s="298"/>
      <c r="M40" s="331"/>
      <c r="N40" s="331"/>
      <c r="O40" s="172"/>
      <c r="P40" s="172"/>
      <c r="R40" s="12"/>
      <c r="S40" s="12"/>
      <c r="T40" s="12"/>
    </row>
    <row r="41" spans="1:22" ht="29.5" thickBot="1" x14ac:dyDescent="0.4">
      <c r="A41" s="318"/>
      <c r="B41" s="309"/>
      <c r="C41" s="15" t="s">
        <v>358</v>
      </c>
      <c r="D41" s="15" t="s">
        <v>254</v>
      </c>
      <c r="E41" s="270"/>
      <c r="F41" s="270"/>
      <c r="G41" s="270"/>
      <c r="H41" s="270"/>
      <c r="I41" s="270"/>
      <c r="J41" s="270"/>
      <c r="K41" s="320"/>
      <c r="L41" s="270"/>
      <c r="M41" s="332"/>
      <c r="N41" s="332"/>
      <c r="O41" s="172"/>
      <c r="P41" s="172"/>
      <c r="R41" s="12"/>
      <c r="S41" s="12"/>
      <c r="T41" s="12"/>
    </row>
    <row r="42" spans="1:22" ht="29" x14ac:dyDescent="0.35">
      <c r="A42" s="316" t="s">
        <v>359</v>
      </c>
      <c r="B42" s="307" t="s">
        <v>121</v>
      </c>
      <c r="C42" s="79" t="s">
        <v>360</v>
      </c>
      <c r="D42" s="79" t="s">
        <v>250</v>
      </c>
      <c r="E42" s="310" t="s">
        <v>418</v>
      </c>
      <c r="F42" s="310" t="s">
        <v>441</v>
      </c>
      <c r="G42" s="310" t="s">
        <v>420</v>
      </c>
      <c r="H42" s="310" t="s">
        <v>477</v>
      </c>
      <c r="I42" s="310" t="s">
        <v>422</v>
      </c>
      <c r="J42" s="310" t="s">
        <v>157</v>
      </c>
      <c r="K42" s="319" t="s">
        <v>1165</v>
      </c>
      <c r="L42" s="310" t="s">
        <v>250</v>
      </c>
      <c r="M42" s="330"/>
      <c r="N42" s="330"/>
      <c r="O42" s="172"/>
      <c r="P42" s="172"/>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331"/>
      <c r="N43" s="331"/>
      <c r="O43" s="172"/>
      <c r="P43" s="172"/>
      <c r="R43" s="12"/>
      <c r="S43" s="12"/>
      <c r="T43" s="12"/>
    </row>
    <row r="44" spans="1:22" x14ac:dyDescent="0.35">
      <c r="A44" s="317"/>
      <c r="B44" s="308"/>
      <c r="C44" s="3" t="s">
        <v>362</v>
      </c>
      <c r="D44" s="3" t="s">
        <v>254</v>
      </c>
      <c r="E44" s="298"/>
      <c r="F44" s="298"/>
      <c r="G44" s="298"/>
      <c r="H44" s="298"/>
      <c r="I44" s="298"/>
      <c r="J44" s="298"/>
      <c r="K44" s="236"/>
      <c r="L44" s="298"/>
      <c r="M44" s="331"/>
      <c r="N44" s="331"/>
      <c r="O44" s="172"/>
      <c r="P44" s="172"/>
      <c r="R44" s="12"/>
      <c r="S44" s="12"/>
      <c r="T44" s="12"/>
    </row>
    <row r="45" spans="1:22" x14ac:dyDescent="0.35">
      <c r="A45" s="317"/>
      <c r="B45" s="308"/>
      <c r="C45" s="3" t="s">
        <v>363</v>
      </c>
      <c r="D45" s="3" t="s">
        <v>254</v>
      </c>
      <c r="E45" s="298"/>
      <c r="F45" s="298"/>
      <c r="G45" s="298"/>
      <c r="H45" s="298"/>
      <c r="I45" s="298"/>
      <c r="J45" s="298"/>
      <c r="K45" s="236"/>
      <c r="L45" s="298"/>
      <c r="M45" s="331"/>
      <c r="N45" s="331"/>
      <c r="O45" s="172"/>
      <c r="P45" s="172"/>
      <c r="R45" s="12"/>
      <c r="S45" s="12"/>
      <c r="T45" s="12"/>
    </row>
    <row r="46" spans="1:22" ht="29.5" thickBot="1" x14ac:dyDescent="0.4">
      <c r="A46" s="318"/>
      <c r="B46" s="309"/>
      <c r="C46" s="15" t="s">
        <v>364</v>
      </c>
      <c r="D46" s="15" t="s">
        <v>254</v>
      </c>
      <c r="E46" s="270"/>
      <c r="F46" s="270"/>
      <c r="G46" s="270"/>
      <c r="H46" s="270"/>
      <c r="I46" s="270"/>
      <c r="J46" s="270"/>
      <c r="K46" s="320"/>
      <c r="L46" s="270"/>
      <c r="M46" s="332"/>
      <c r="N46" s="332"/>
      <c r="O46" s="172"/>
      <c r="P46" s="172"/>
      <c r="R46" s="12"/>
      <c r="S46" s="12"/>
      <c r="T46" s="12"/>
    </row>
    <row r="47" spans="1:22" ht="43.5" x14ac:dyDescent="0.35">
      <c r="A47" s="316" t="s">
        <v>365</v>
      </c>
      <c r="B47" s="307" t="s">
        <v>122</v>
      </c>
      <c r="C47" s="79" t="s">
        <v>366</v>
      </c>
      <c r="D47" s="79" t="s">
        <v>250</v>
      </c>
      <c r="E47" s="310" t="s">
        <v>432</v>
      </c>
      <c r="F47" s="310" t="s">
        <v>441</v>
      </c>
      <c r="G47" s="310" t="s">
        <v>420</v>
      </c>
      <c r="H47" s="310" t="s">
        <v>477</v>
      </c>
      <c r="I47" s="310" t="s">
        <v>436</v>
      </c>
      <c r="J47" s="310" t="s">
        <v>157</v>
      </c>
      <c r="K47" s="319" t="s">
        <v>1166</v>
      </c>
      <c r="L47" s="310" t="s">
        <v>250</v>
      </c>
      <c r="M47" s="330"/>
      <c r="N47" s="330"/>
      <c r="O47" s="172"/>
      <c r="P47" s="172"/>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32"/>
      <c r="N48" s="332"/>
      <c r="O48" s="172"/>
      <c r="P48" s="172"/>
      <c r="R48" s="12"/>
      <c r="S48" s="12"/>
      <c r="T48" s="12"/>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661</v>
      </c>
      <c r="L49" s="310" t="s">
        <v>254</v>
      </c>
      <c r="M49" s="330"/>
      <c r="N49" s="330"/>
      <c r="O49" s="172"/>
      <c r="P49" s="172"/>
      <c r="R49" s="12" t="str">
        <f>IF(OR(J49='Drop downs'!$G$7,J49='Drop downs'!$G$5), B49&amp;": "&amp;K49&amp;CHAR(10),"")</f>
        <v/>
      </c>
      <c r="S49" s="12" t="str">
        <f>IF(J49='Drop downs'!$G$2,B49&amp;": "&amp;K49&amp;"
"," ")</f>
        <v xml:space="preserve"> </v>
      </c>
      <c r="T49" s="12" t="str">
        <f>IF(E49='Drop downs'!$B$6,B49&amp;": "&amp;K49&amp;"","")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331"/>
      <c r="N50" s="331"/>
      <c r="O50" s="172"/>
      <c r="P50" s="172"/>
      <c r="R50" s="12"/>
      <c r="S50" s="12"/>
      <c r="T50" s="12"/>
    </row>
    <row r="51" spans="1:22" x14ac:dyDescent="0.35">
      <c r="A51" s="317"/>
      <c r="B51" s="308"/>
      <c r="C51" s="97" t="s">
        <v>371</v>
      </c>
      <c r="D51" s="24" t="s">
        <v>254</v>
      </c>
      <c r="E51" s="298"/>
      <c r="F51" s="298"/>
      <c r="G51" s="298"/>
      <c r="H51" s="298"/>
      <c r="I51" s="298"/>
      <c r="J51" s="298"/>
      <c r="K51" s="236"/>
      <c r="L51" s="298"/>
      <c r="M51" s="331"/>
      <c r="N51" s="331"/>
      <c r="O51" s="172"/>
      <c r="P51" s="172"/>
      <c r="R51" s="12"/>
      <c r="S51" s="12"/>
      <c r="T51" s="12"/>
    </row>
    <row r="52" spans="1:22" x14ac:dyDescent="0.35">
      <c r="A52" s="317"/>
      <c r="B52" s="308"/>
      <c r="C52" s="24" t="s">
        <v>372</v>
      </c>
      <c r="D52" s="24" t="s">
        <v>250</v>
      </c>
      <c r="E52" s="298"/>
      <c r="F52" s="298"/>
      <c r="G52" s="298"/>
      <c r="H52" s="298"/>
      <c r="I52" s="298"/>
      <c r="J52" s="298"/>
      <c r="K52" s="236"/>
      <c r="L52" s="298"/>
      <c r="M52" s="331"/>
      <c r="N52" s="331"/>
      <c r="O52" s="172"/>
      <c r="P52" s="172"/>
      <c r="R52" s="12"/>
      <c r="S52" s="12"/>
      <c r="T52" s="12"/>
    </row>
    <row r="53" spans="1:22" ht="15" thickBot="1" x14ac:dyDescent="0.4">
      <c r="A53" s="318"/>
      <c r="B53" s="309"/>
      <c r="C53" s="19" t="s">
        <v>373</v>
      </c>
      <c r="D53" s="19" t="s">
        <v>254</v>
      </c>
      <c r="E53" s="270"/>
      <c r="F53" s="270"/>
      <c r="G53" s="270"/>
      <c r="H53" s="270"/>
      <c r="I53" s="270"/>
      <c r="J53" s="270"/>
      <c r="K53" s="320"/>
      <c r="L53" s="270"/>
      <c r="M53" s="332"/>
      <c r="N53" s="332"/>
      <c r="O53" s="172"/>
      <c r="P53" s="17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661</v>
      </c>
      <c r="L54" s="310" t="s">
        <v>254</v>
      </c>
      <c r="M54" s="330"/>
      <c r="N54" s="330"/>
      <c r="O54" s="172"/>
      <c r="P54" s="172"/>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331"/>
      <c r="N55" s="331"/>
      <c r="O55" s="172"/>
      <c r="P55" s="172"/>
      <c r="R55" s="12"/>
      <c r="S55" s="12"/>
      <c r="T55" s="12"/>
    </row>
    <row r="56" spans="1:22" ht="29.5" thickBot="1" x14ac:dyDescent="0.4">
      <c r="A56" s="318"/>
      <c r="B56" s="309"/>
      <c r="C56" s="98" t="s">
        <v>377</v>
      </c>
      <c r="D56" s="19" t="s">
        <v>250</v>
      </c>
      <c r="E56" s="270"/>
      <c r="F56" s="270"/>
      <c r="G56" s="270"/>
      <c r="H56" s="270"/>
      <c r="I56" s="270"/>
      <c r="J56" s="270"/>
      <c r="K56" s="320"/>
      <c r="L56" s="270"/>
      <c r="M56" s="332"/>
      <c r="N56" s="332"/>
      <c r="O56" s="172"/>
      <c r="P56" s="172"/>
      <c r="R56" s="12"/>
      <c r="S56" s="12"/>
      <c r="T56" s="12"/>
    </row>
    <row r="57" spans="1:22" x14ac:dyDescent="0.35">
      <c r="A57" s="316" t="s">
        <v>378</v>
      </c>
      <c r="B57" s="307" t="s">
        <v>125</v>
      </c>
      <c r="C57" s="86" t="s">
        <v>379</v>
      </c>
      <c r="D57" s="86" t="s">
        <v>254</v>
      </c>
      <c r="E57" s="310" t="s">
        <v>101</v>
      </c>
      <c r="F57" s="310" t="s">
        <v>101</v>
      </c>
      <c r="G57" s="310" t="s">
        <v>101</v>
      </c>
      <c r="H57" s="310" t="s">
        <v>101</v>
      </c>
      <c r="I57" s="310" t="s">
        <v>101</v>
      </c>
      <c r="J57" s="310" t="s">
        <v>159</v>
      </c>
      <c r="K57" s="319" t="s">
        <v>661</v>
      </c>
      <c r="L57" s="310" t="s">
        <v>254</v>
      </c>
      <c r="M57" s="330"/>
      <c r="N57" s="330"/>
      <c r="O57" s="172"/>
      <c r="P57" s="172"/>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331"/>
      <c r="N58" s="331"/>
      <c r="O58" s="172"/>
      <c r="P58" s="172"/>
      <c r="R58" s="12"/>
      <c r="S58" s="12"/>
      <c r="T58" s="12"/>
    </row>
    <row r="59" spans="1:22" x14ac:dyDescent="0.35">
      <c r="A59" s="317"/>
      <c r="B59" s="308"/>
      <c r="C59" s="24" t="s">
        <v>381</v>
      </c>
      <c r="D59" s="24" t="s">
        <v>254</v>
      </c>
      <c r="E59" s="298"/>
      <c r="F59" s="298"/>
      <c r="G59" s="298"/>
      <c r="H59" s="298"/>
      <c r="I59" s="298"/>
      <c r="J59" s="298"/>
      <c r="K59" s="236"/>
      <c r="L59" s="298"/>
      <c r="M59" s="331"/>
      <c r="N59" s="331"/>
      <c r="O59" s="172"/>
      <c r="P59" s="172"/>
      <c r="R59" s="12"/>
      <c r="S59" s="12"/>
      <c r="T59" s="12"/>
    </row>
    <row r="60" spans="1:22" x14ac:dyDescent="0.35">
      <c r="A60" s="317"/>
      <c r="B60" s="308"/>
      <c r="C60" s="24" t="s">
        <v>382</v>
      </c>
      <c r="D60" s="24" t="s">
        <v>254</v>
      </c>
      <c r="E60" s="298"/>
      <c r="F60" s="298"/>
      <c r="G60" s="298"/>
      <c r="H60" s="298"/>
      <c r="I60" s="298"/>
      <c r="J60" s="298"/>
      <c r="K60" s="236"/>
      <c r="L60" s="298"/>
      <c r="M60" s="331"/>
      <c r="N60" s="331"/>
      <c r="O60" s="172"/>
      <c r="P60" s="172"/>
      <c r="R60" s="12"/>
      <c r="S60" s="12"/>
      <c r="T60" s="12"/>
    </row>
    <row r="61" spans="1:22" x14ac:dyDescent="0.35">
      <c r="A61" s="317"/>
      <c r="B61" s="308"/>
      <c r="C61" s="24" t="s">
        <v>383</v>
      </c>
      <c r="D61" s="24" t="s">
        <v>254</v>
      </c>
      <c r="E61" s="298"/>
      <c r="F61" s="298"/>
      <c r="G61" s="298"/>
      <c r="H61" s="298"/>
      <c r="I61" s="298"/>
      <c r="J61" s="298"/>
      <c r="K61" s="236"/>
      <c r="L61" s="298"/>
      <c r="M61" s="331"/>
      <c r="N61" s="331"/>
      <c r="O61" s="172"/>
      <c r="P61" s="172"/>
      <c r="R61" s="12"/>
      <c r="S61" s="12"/>
      <c r="T61" s="12"/>
    </row>
    <row r="62" spans="1:22" x14ac:dyDescent="0.35">
      <c r="A62" s="317"/>
      <c r="B62" s="308"/>
      <c r="C62" s="24" t="s">
        <v>384</v>
      </c>
      <c r="D62" s="24" t="s">
        <v>254</v>
      </c>
      <c r="E62" s="298"/>
      <c r="F62" s="298"/>
      <c r="G62" s="298"/>
      <c r="H62" s="298"/>
      <c r="I62" s="298"/>
      <c r="J62" s="298"/>
      <c r="K62" s="236"/>
      <c r="L62" s="298"/>
      <c r="M62" s="331"/>
      <c r="N62" s="331"/>
      <c r="O62" s="172"/>
      <c r="P62" s="172"/>
      <c r="R62" s="12"/>
      <c r="S62" s="12"/>
      <c r="T62" s="12"/>
    </row>
    <row r="63" spans="1:22" ht="29" x14ac:dyDescent="0.35">
      <c r="A63" s="317"/>
      <c r="B63" s="308"/>
      <c r="C63" s="24" t="s">
        <v>385</v>
      </c>
      <c r="D63" s="24" t="s">
        <v>254</v>
      </c>
      <c r="E63" s="298"/>
      <c r="F63" s="298"/>
      <c r="G63" s="298"/>
      <c r="H63" s="298"/>
      <c r="I63" s="298"/>
      <c r="J63" s="298"/>
      <c r="K63" s="236"/>
      <c r="L63" s="298"/>
      <c r="M63" s="331"/>
      <c r="N63" s="331"/>
      <c r="O63" s="172"/>
      <c r="P63" s="172"/>
      <c r="R63" s="12"/>
      <c r="S63" s="12"/>
      <c r="T63" s="12"/>
    </row>
    <row r="64" spans="1:22" ht="15" thickBot="1" x14ac:dyDescent="0.4">
      <c r="A64" s="318"/>
      <c r="B64" s="309"/>
      <c r="C64" s="19" t="s">
        <v>386</v>
      </c>
      <c r="D64" s="19" t="s">
        <v>254</v>
      </c>
      <c r="E64" s="270"/>
      <c r="F64" s="270"/>
      <c r="G64" s="270"/>
      <c r="H64" s="270"/>
      <c r="I64" s="270"/>
      <c r="J64" s="270"/>
      <c r="K64" s="320"/>
      <c r="L64" s="270"/>
      <c r="M64" s="332"/>
      <c r="N64" s="332"/>
      <c r="O64" s="172"/>
      <c r="P64" s="172"/>
      <c r="R64" s="12"/>
      <c r="S64" s="12"/>
      <c r="T64" s="12"/>
    </row>
    <row r="65" spans="1:22" x14ac:dyDescent="0.35">
      <c r="A65" s="316" t="s">
        <v>387</v>
      </c>
      <c r="B65" s="307" t="s">
        <v>126</v>
      </c>
      <c r="C65" s="85" t="s">
        <v>388</v>
      </c>
      <c r="D65" s="86" t="s">
        <v>254</v>
      </c>
      <c r="E65" s="310" t="s">
        <v>101</v>
      </c>
      <c r="F65" s="310" t="s">
        <v>101</v>
      </c>
      <c r="G65" s="310" t="s">
        <v>101</v>
      </c>
      <c r="H65" s="310" t="s">
        <v>101</v>
      </c>
      <c r="I65" s="310" t="s">
        <v>101</v>
      </c>
      <c r="J65" s="310" t="s">
        <v>159</v>
      </c>
      <c r="K65" s="319" t="s">
        <v>661</v>
      </c>
      <c r="L65" s="310" t="s">
        <v>254</v>
      </c>
      <c r="M65" s="330"/>
      <c r="N65" s="330"/>
      <c r="O65" s="172"/>
      <c r="P65" s="172"/>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331"/>
      <c r="N66" s="331"/>
      <c r="O66" s="172"/>
      <c r="P66" s="172"/>
      <c r="R66" s="12"/>
      <c r="S66" s="12"/>
      <c r="T66" s="12"/>
    </row>
    <row r="67" spans="1:22" ht="29" x14ac:dyDescent="0.35">
      <c r="A67" s="317"/>
      <c r="B67" s="308"/>
      <c r="C67" s="83" t="s">
        <v>390</v>
      </c>
      <c r="D67" s="24" t="s">
        <v>254</v>
      </c>
      <c r="E67" s="298"/>
      <c r="F67" s="298"/>
      <c r="G67" s="298"/>
      <c r="H67" s="298"/>
      <c r="I67" s="298"/>
      <c r="J67" s="298"/>
      <c r="K67" s="236"/>
      <c r="L67" s="298"/>
      <c r="M67" s="331"/>
      <c r="N67" s="331"/>
      <c r="O67" s="172"/>
      <c r="P67" s="172"/>
      <c r="R67" s="12"/>
      <c r="S67" s="12"/>
      <c r="T67" s="12"/>
    </row>
    <row r="68" spans="1:22" x14ac:dyDescent="0.35">
      <c r="A68" s="317"/>
      <c r="B68" s="308"/>
      <c r="C68" s="83" t="s">
        <v>391</v>
      </c>
      <c r="D68" s="24" t="s">
        <v>254</v>
      </c>
      <c r="E68" s="298"/>
      <c r="F68" s="298"/>
      <c r="G68" s="298"/>
      <c r="H68" s="298"/>
      <c r="I68" s="298"/>
      <c r="J68" s="298"/>
      <c r="K68" s="236"/>
      <c r="L68" s="298"/>
      <c r="M68" s="331"/>
      <c r="N68" s="331"/>
      <c r="O68" s="172"/>
      <c r="P68" s="172"/>
      <c r="R68" s="12"/>
      <c r="S68" s="12"/>
      <c r="T68" s="12"/>
    </row>
    <row r="69" spans="1:22" x14ac:dyDescent="0.35">
      <c r="A69" s="317"/>
      <c r="B69" s="308"/>
      <c r="C69" s="83" t="s">
        <v>392</v>
      </c>
      <c r="D69" s="24" t="s">
        <v>254</v>
      </c>
      <c r="E69" s="298"/>
      <c r="F69" s="298"/>
      <c r="G69" s="298"/>
      <c r="H69" s="298"/>
      <c r="I69" s="298"/>
      <c r="J69" s="298"/>
      <c r="K69" s="236"/>
      <c r="L69" s="298"/>
      <c r="M69" s="331"/>
      <c r="N69" s="331"/>
      <c r="O69" s="172"/>
      <c r="P69" s="172"/>
      <c r="R69" s="12"/>
      <c r="S69" s="12"/>
      <c r="T69" s="12"/>
    </row>
    <row r="70" spans="1:22" x14ac:dyDescent="0.35">
      <c r="A70" s="317"/>
      <c r="B70" s="308"/>
      <c r="C70" s="83" t="s">
        <v>393</v>
      </c>
      <c r="D70" s="24" t="s">
        <v>254</v>
      </c>
      <c r="E70" s="298"/>
      <c r="F70" s="298"/>
      <c r="G70" s="298"/>
      <c r="H70" s="298"/>
      <c r="I70" s="298"/>
      <c r="J70" s="298"/>
      <c r="K70" s="236"/>
      <c r="L70" s="298"/>
      <c r="M70" s="331"/>
      <c r="N70" s="331"/>
      <c r="O70" s="172"/>
      <c r="P70" s="172"/>
      <c r="R70" s="12"/>
      <c r="S70" s="12"/>
      <c r="T70" s="12"/>
    </row>
    <row r="71" spans="1:22" ht="15" thickBot="1" x14ac:dyDescent="0.4">
      <c r="A71" s="318"/>
      <c r="B71" s="309"/>
      <c r="C71" s="100" t="s">
        <v>394</v>
      </c>
      <c r="D71" s="19" t="s">
        <v>254</v>
      </c>
      <c r="E71" s="270"/>
      <c r="F71" s="270"/>
      <c r="G71" s="270"/>
      <c r="H71" s="270"/>
      <c r="I71" s="270"/>
      <c r="J71" s="270"/>
      <c r="K71" s="320"/>
      <c r="L71" s="270"/>
      <c r="M71" s="332"/>
      <c r="N71" s="332"/>
      <c r="O71" s="172"/>
      <c r="P71" s="172"/>
      <c r="R71" s="12"/>
      <c r="S71" s="12"/>
      <c r="T71" s="12"/>
    </row>
    <row r="72" spans="1:22" x14ac:dyDescent="0.35">
      <c r="A72" s="316" t="s">
        <v>395</v>
      </c>
      <c r="B72" s="307" t="s">
        <v>127</v>
      </c>
      <c r="C72" s="85" t="s">
        <v>396</v>
      </c>
      <c r="D72" s="86" t="s">
        <v>254</v>
      </c>
      <c r="E72" s="310" t="s">
        <v>101</v>
      </c>
      <c r="F72" s="310" t="s">
        <v>101</v>
      </c>
      <c r="G72" s="310" t="s">
        <v>101</v>
      </c>
      <c r="H72" s="310" t="s">
        <v>101</v>
      </c>
      <c r="I72" s="310" t="s">
        <v>101</v>
      </c>
      <c r="J72" s="310" t="s">
        <v>159</v>
      </c>
      <c r="K72" s="311" t="s">
        <v>1167</v>
      </c>
      <c r="L72" s="310" t="s">
        <v>250</v>
      </c>
      <c r="M72" s="330"/>
      <c r="N72" s="330"/>
      <c r="O72" s="172"/>
      <c r="P72" s="172"/>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17"/>
      <c r="B73" s="308"/>
      <c r="C73" s="83" t="s">
        <v>397</v>
      </c>
      <c r="D73" s="24" t="s">
        <v>254</v>
      </c>
      <c r="E73" s="298"/>
      <c r="F73" s="298"/>
      <c r="G73" s="298"/>
      <c r="H73" s="298"/>
      <c r="I73" s="298"/>
      <c r="J73" s="298"/>
      <c r="K73" s="312"/>
      <c r="L73" s="298"/>
      <c r="M73" s="331"/>
      <c r="N73" s="331"/>
      <c r="O73" s="172"/>
      <c r="P73" s="172"/>
      <c r="R73" s="12"/>
      <c r="S73" s="12"/>
      <c r="T73" s="12"/>
    </row>
    <row r="74" spans="1:22" x14ac:dyDescent="0.35">
      <c r="A74" s="317"/>
      <c r="B74" s="308"/>
      <c r="C74" s="83" t="s">
        <v>398</v>
      </c>
      <c r="D74" s="24" t="s">
        <v>250</v>
      </c>
      <c r="E74" s="298"/>
      <c r="F74" s="298"/>
      <c r="G74" s="298"/>
      <c r="H74" s="298"/>
      <c r="I74" s="298"/>
      <c r="J74" s="298"/>
      <c r="K74" s="312"/>
      <c r="L74" s="298"/>
      <c r="M74" s="331"/>
      <c r="N74" s="331"/>
      <c r="O74" s="172"/>
      <c r="P74" s="172"/>
      <c r="R74" s="12"/>
      <c r="S74" s="12"/>
      <c r="T74" s="12"/>
    </row>
    <row r="75" spans="1:22" x14ac:dyDescent="0.35">
      <c r="A75" s="317"/>
      <c r="B75" s="308"/>
      <c r="C75" s="83" t="s">
        <v>399</v>
      </c>
      <c r="D75" s="24" t="s">
        <v>250</v>
      </c>
      <c r="E75" s="298"/>
      <c r="F75" s="298"/>
      <c r="G75" s="298"/>
      <c r="H75" s="298"/>
      <c r="I75" s="298"/>
      <c r="J75" s="298"/>
      <c r="K75" s="312"/>
      <c r="L75" s="298"/>
      <c r="M75" s="331"/>
      <c r="N75" s="331"/>
      <c r="O75" s="172"/>
      <c r="P75" s="172"/>
      <c r="R75" s="12"/>
      <c r="S75" s="12"/>
      <c r="T75" s="12"/>
    </row>
    <row r="76" spans="1:22" ht="15" thickBot="1" x14ac:dyDescent="0.4">
      <c r="A76" s="318"/>
      <c r="B76" s="309"/>
      <c r="C76" s="89" t="s">
        <v>400</v>
      </c>
      <c r="D76" s="19" t="s">
        <v>250</v>
      </c>
      <c r="E76" s="270"/>
      <c r="F76" s="270"/>
      <c r="G76" s="270"/>
      <c r="H76" s="270"/>
      <c r="I76" s="270"/>
      <c r="J76" s="270"/>
      <c r="K76" s="430"/>
      <c r="L76" s="270"/>
      <c r="M76" s="332"/>
      <c r="N76" s="332"/>
      <c r="O76" s="172"/>
      <c r="P76" s="172"/>
      <c r="R76" s="12"/>
      <c r="S76" s="12"/>
      <c r="T76" s="12"/>
    </row>
    <row r="77" spans="1:22" x14ac:dyDescent="0.35">
      <c r="A77" s="453" t="s">
        <v>401</v>
      </c>
      <c r="B77" s="307" t="s">
        <v>128</v>
      </c>
      <c r="C77" s="85" t="s">
        <v>402</v>
      </c>
      <c r="D77" s="79" t="s">
        <v>254</v>
      </c>
      <c r="E77" s="310" t="s">
        <v>101</v>
      </c>
      <c r="F77" s="310" t="s">
        <v>101</v>
      </c>
      <c r="G77" s="310" t="s">
        <v>101</v>
      </c>
      <c r="H77" s="310" t="s">
        <v>101</v>
      </c>
      <c r="I77" s="310" t="s">
        <v>101</v>
      </c>
      <c r="J77" s="310" t="s">
        <v>159</v>
      </c>
      <c r="K77" s="319" t="s">
        <v>661</v>
      </c>
      <c r="L77" s="310" t="s">
        <v>254</v>
      </c>
      <c r="M77" s="330"/>
      <c r="N77" s="330"/>
      <c r="O77" s="172"/>
      <c r="P77" s="172"/>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455"/>
      <c r="B78" s="308"/>
      <c r="C78" s="83" t="s">
        <v>403</v>
      </c>
      <c r="D78" s="3" t="s">
        <v>254</v>
      </c>
      <c r="E78" s="298"/>
      <c r="F78" s="298"/>
      <c r="G78" s="298"/>
      <c r="H78" s="298"/>
      <c r="I78" s="298"/>
      <c r="J78" s="298"/>
      <c r="K78" s="236"/>
      <c r="L78" s="298"/>
      <c r="M78" s="331"/>
      <c r="N78" s="331"/>
      <c r="O78" s="172"/>
      <c r="P78" s="172"/>
      <c r="R78" s="12"/>
      <c r="S78" s="12"/>
      <c r="T78" s="12"/>
    </row>
    <row r="79" spans="1:22" x14ac:dyDescent="0.35">
      <c r="A79" s="455"/>
      <c r="B79" s="308"/>
      <c r="C79" s="83" t="s">
        <v>404</v>
      </c>
      <c r="D79" s="3" t="s">
        <v>254</v>
      </c>
      <c r="E79" s="298"/>
      <c r="F79" s="298"/>
      <c r="G79" s="298"/>
      <c r="H79" s="298"/>
      <c r="I79" s="298"/>
      <c r="J79" s="298"/>
      <c r="K79" s="236"/>
      <c r="L79" s="298"/>
      <c r="M79" s="331"/>
      <c r="N79" s="331"/>
      <c r="O79" s="172"/>
      <c r="P79" s="172"/>
      <c r="R79" s="12"/>
      <c r="S79" s="12"/>
      <c r="T79" s="12"/>
    </row>
    <row r="80" spans="1:22" x14ac:dyDescent="0.35">
      <c r="A80" s="455"/>
      <c r="B80" s="308"/>
      <c r="C80" s="84" t="s">
        <v>405</v>
      </c>
      <c r="D80" s="3" t="s">
        <v>254</v>
      </c>
      <c r="E80" s="298"/>
      <c r="F80" s="298"/>
      <c r="G80" s="298"/>
      <c r="H80" s="298"/>
      <c r="I80" s="298"/>
      <c r="J80" s="298"/>
      <c r="K80" s="236"/>
      <c r="L80" s="298"/>
      <c r="M80" s="331"/>
      <c r="N80" s="331"/>
      <c r="O80" s="172"/>
      <c r="P80" s="172"/>
      <c r="R80" s="12"/>
      <c r="S80" s="12"/>
      <c r="T80" s="12"/>
    </row>
    <row r="81" spans="1:22" ht="29" x14ac:dyDescent="0.35">
      <c r="A81" s="455"/>
      <c r="B81" s="308"/>
      <c r="C81" s="84" t="s">
        <v>406</v>
      </c>
      <c r="D81" s="3" t="s">
        <v>254</v>
      </c>
      <c r="E81" s="298"/>
      <c r="F81" s="298"/>
      <c r="G81" s="298"/>
      <c r="H81" s="298"/>
      <c r="I81" s="298"/>
      <c r="J81" s="298"/>
      <c r="K81" s="236"/>
      <c r="L81" s="298"/>
      <c r="M81" s="331"/>
      <c r="N81" s="331"/>
      <c r="O81" s="172"/>
      <c r="P81" s="172"/>
      <c r="R81" s="12"/>
      <c r="S81" s="12"/>
      <c r="T81" s="12"/>
    </row>
    <row r="82" spans="1:22" ht="29" x14ac:dyDescent="0.35">
      <c r="A82" s="455"/>
      <c r="B82" s="308"/>
      <c r="C82" s="84" t="s">
        <v>407</v>
      </c>
      <c r="D82" s="3" t="s">
        <v>254</v>
      </c>
      <c r="E82" s="298"/>
      <c r="F82" s="298"/>
      <c r="G82" s="298"/>
      <c r="H82" s="298"/>
      <c r="I82" s="298"/>
      <c r="J82" s="298"/>
      <c r="K82" s="236"/>
      <c r="L82" s="298"/>
      <c r="M82" s="331"/>
      <c r="N82" s="331"/>
      <c r="O82" s="172"/>
      <c r="P82" s="172"/>
      <c r="R82" s="12"/>
      <c r="S82" s="12"/>
      <c r="T82" s="12"/>
    </row>
    <row r="83" spans="1:22" ht="15" thickBot="1" x14ac:dyDescent="0.4">
      <c r="A83" s="454"/>
      <c r="B83" s="309"/>
      <c r="C83" s="98" t="s">
        <v>408</v>
      </c>
      <c r="D83" s="15" t="s">
        <v>254</v>
      </c>
      <c r="E83" s="270"/>
      <c r="F83" s="270"/>
      <c r="G83" s="270"/>
      <c r="H83" s="270"/>
      <c r="I83" s="270"/>
      <c r="J83" s="270"/>
      <c r="K83" s="320"/>
      <c r="L83" s="270"/>
      <c r="M83" s="332"/>
      <c r="N83" s="332"/>
      <c r="O83" s="172"/>
      <c r="P83" s="172"/>
      <c r="R83" s="12"/>
      <c r="S83" s="12"/>
      <c r="T83" s="12"/>
    </row>
    <row r="84" spans="1:22" x14ac:dyDescent="0.35">
      <c r="A84" s="453" t="s">
        <v>409</v>
      </c>
      <c r="B84" s="307" t="s">
        <v>129</v>
      </c>
      <c r="C84" s="99" t="s">
        <v>410</v>
      </c>
      <c r="D84" s="79" t="s">
        <v>254</v>
      </c>
      <c r="E84" s="310" t="s">
        <v>432</v>
      </c>
      <c r="F84" s="310" t="s">
        <v>441</v>
      </c>
      <c r="G84" s="310" t="s">
        <v>420</v>
      </c>
      <c r="H84" s="310" t="s">
        <v>477</v>
      </c>
      <c r="I84" s="310" t="s">
        <v>422</v>
      </c>
      <c r="J84" s="310" t="s">
        <v>157</v>
      </c>
      <c r="K84" s="319" t="s">
        <v>1168</v>
      </c>
      <c r="L84" s="310" t="s">
        <v>254</v>
      </c>
      <c r="M84" s="330"/>
      <c r="N84" s="330"/>
      <c r="O84" s="172"/>
      <c r="P84" s="172"/>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455"/>
      <c r="B85" s="308"/>
      <c r="C85" s="84" t="s">
        <v>411</v>
      </c>
      <c r="D85" s="3" t="s">
        <v>250</v>
      </c>
      <c r="E85" s="298"/>
      <c r="F85" s="298"/>
      <c r="G85" s="298"/>
      <c r="H85" s="298"/>
      <c r="I85" s="298"/>
      <c r="J85" s="298"/>
      <c r="K85" s="236"/>
      <c r="L85" s="298"/>
      <c r="M85" s="331"/>
      <c r="N85" s="331"/>
      <c r="O85" s="172"/>
      <c r="P85" s="172"/>
      <c r="R85" s="12"/>
      <c r="S85" s="12"/>
      <c r="T85" s="12"/>
    </row>
    <row r="86" spans="1:22" x14ac:dyDescent="0.35">
      <c r="A86" s="455"/>
      <c r="B86" s="308"/>
      <c r="C86" s="84" t="s">
        <v>412</v>
      </c>
      <c r="D86" s="3" t="s">
        <v>254</v>
      </c>
      <c r="E86" s="298"/>
      <c r="F86" s="298"/>
      <c r="G86" s="298"/>
      <c r="H86" s="298"/>
      <c r="I86" s="298"/>
      <c r="J86" s="298"/>
      <c r="K86" s="236"/>
      <c r="L86" s="298"/>
      <c r="M86" s="331"/>
      <c r="N86" s="331"/>
      <c r="O86" s="172"/>
      <c r="P86" s="172"/>
      <c r="R86" s="12"/>
      <c r="S86" s="12"/>
      <c r="T86" s="12"/>
    </row>
    <row r="87" spans="1:22" ht="15" thickBot="1" x14ac:dyDescent="0.4">
      <c r="A87" s="456"/>
      <c r="B87" s="309"/>
      <c r="C87" s="87" t="s">
        <v>413</v>
      </c>
      <c r="D87" s="81" t="s">
        <v>254</v>
      </c>
      <c r="E87" s="299"/>
      <c r="F87" s="299"/>
      <c r="G87" s="299"/>
      <c r="H87" s="299"/>
      <c r="I87" s="299"/>
      <c r="J87" s="299"/>
      <c r="K87" s="301"/>
      <c r="L87" s="299"/>
      <c r="M87" s="333"/>
      <c r="N87" s="333"/>
      <c r="O87" s="172"/>
      <c r="P87" s="172"/>
      <c r="R87" s="12" t="str">
        <f>IF(OR(J87='Drop downs'!$G$7,J87='Drop downs'!$G$5), B87&amp;": "&amp;K87&amp;CHAR(10),"")</f>
        <v/>
      </c>
      <c r="S87" s="12" t="str">
        <f>IF(J87='Drop downs'!$G$2,B87&amp;": "&amp;K87&amp;""," ")</f>
        <v xml:space="preserve"> </v>
      </c>
      <c r="T87" s="12"/>
    </row>
    <row r="89" spans="1:22" x14ac:dyDescent="0.35">
      <c r="A89" s="231" t="s">
        <v>57</v>
      </c>
      <c r="B89" s="231"/>
      <c r="C89" s="231"/>
      <c r="D89" s="231"/>
      <c r="E89" s="231"/>
      <c r="F89" s="231"/>
      <c r="G89" s="231"/>
      <c r="H89" s="231"/>
      <c r="I89" s="231"/>
      <c r="J89" s="231"/>
      <c r="K89" s="231"/>
      <c r="L89" s="231"/>
      <c r="M89" s="231"/>
    </row>
    <row r="90" spans="1:22" s="2" customFormat="1" ht="129" customHeight="1" x14ac:dyDescent="0.35">
      <c r="A90" s="236" t="str">
        <f>R8&amp;R18&amp;R20&amp;R28&amp;R36&amp;R42&amp;R47&amp;R48&amp;R49&amp;R54&amp;R57&amp;R65&amp;R72&amp;R77&amp;R84&amp;R87</f>
        <v/>
      </c>
      <c r="B90" s="236"/>
      <c r="C90" s="236"/>
      <c r="D90" s="236"/>
      <c r="E90" s="236"/>
      <c r="F90" s="236"/>
      <c r="G90" s="236"/>
      <c r="H90" s="236"/>
      <c r="I90" s="236"/>
      <c r="J90" s="236"/>
      <c r="K90" s="236"/>
      <c r="L90" s="236"/>
      <c r="M90" s="236"/>
    </row>
    <row r="91" spans="1:22" x14ac:dyDescent="0.35">
      <c r="A91" s="231" t="s">
        <v>59</v>
      </c>
      <c r="B91" s="231"/>
      <c r="C91" s="231"/>
      <c r="D91" s="231"/>
      <c r="E91" s="231"/>
      <c r="F91" s="231"/>
      <c r="G91" s="231"/>
      <c r="H91" s="231"/>
      <c r="I91" s="231"/>
      <c r="J91" s="231"/>
      <c r="K91" s="231"/>
      <c r="L91" s="231"/>
      <c r="M91" s="231"/>
    </row>
    <row r="92" spans="1:22" ht="50.5" customHeight="1" x14ac:dyDescent="0.35">
      <c r="A92" s="236" t="str">
        <f>S8&amp;S18&amp;S20&amp;S28&amp;S36&amp;S42&amp;S47&amp;S48&amp;S49&amp;S54&amp;S57&amp;S65&amp;S72&amp;S77&amp;S84&amp;S87</f>
        <v xml:space="preserve">   IIA4: This policy supports the achievement of IIA4 as it highlights that proposals relating to new and/or enhanced social and community infrastructure facilities must demonstrate that they are located in areas that are easily accessible by public transport and active travel, they do not adversely impact residential amenity or highway safety, they provide flexible, adaptable and all abilities accessible buildings preferably co-located with other social infrastructure uses, and they must maximise wider community benefit through the utilisation of community use agreements. Social infrastructure covers facilities that contribute towards an individuals quality of life and therefore health and wellbeing, such as healthcare, education, leisure and recreation, religious buildings and youth facilities. The policy specified that the council are continuing to seek and identify community needs in regards to burial spaces due to differing religious needs, demonstrating that representative groups and undergoing engagement. As such, a potential significant positive effect has been recorded.
           </v>
      </c>
      <c r="B92" s="236"/>
      <c r="C92" s="236"/>
      <c r="D92" s="236"/>
      <c r="E92" s="236"/>
      <c r="F92" s="236"/>
      <c r="G92" s="236"/>
      <c r="H92" s="236"/>
      <c r="I92" s="236"/>
      <c r="J92" s="236"/>
      <c r="K92" s="236"/>
      <c r="L92" s="236"/>
      <c r="M92" s="236"/>
    </row>
    <row r="93" spans="1:22" x14ac:dyDescent="0.35">
      <c r="A93" s="231" t="s">
        <v>61</v>
      </c>
      <c r="B93" s="231"/>
      <c r="C93" s="231"/>
      <c r="D93" s="231"/>
      <c r="E93" s="231"/>
      <c r="F93" s="231"/>
      <c r="G93" s="231"/>
      <c r="H93" s="231"/>
      <c r="I93" s="231"/>
      <c r="J93" s="231"/>
      <c r="K93" s="231"/>
      <c r="L93" s="231"/>
      <c r="M93" s="231"/>
    </row>
    <row r="94" spans="1:22" ht="150" customHeight="1" x14ac:dyDescent="0.35">
      <c r="A94" s="232"/>
      <c r="B94" s="232"/>
      <c r="C94" s="232"/>
      <c r="D94" s="232"/>
      <c r="E94" s="232"/>
      <c r="F94" s="232"/>
      <c r="G94" s="232"/>
      <c r="H94" s="232"/>
      <c r="I94" s="232"/>
      <c r="J94" s="232"/>
      <c r="K94" s="232"/>
      <c r="L94" s="232"/>
      <c r="M94" s="232"/>
    </row>
    <row r="95" spans="1:22" x14ac:dyDescent="0.35">
      <c r="A95" s="231" t="s">
        <v>46</v>
      </c>
      <c r="B95" s="231"/>
      <c r="C95" s="231"/>
      <c r="D95" s="231"/>
      <c r="E95" s="231"/>
      <c r="F95" s="231"/>
      <c r="G95" s="231"/>
      <c r="H95" s="231"/>
      <c r="I95" s="231"/>
      <c r="J95" s="231"/>
      <c r="K95" s="231"/>
      <c r="L95" s="231"/>
      <c r="M95" s="231"/>
    </row>
    <row r="96" spans="1:22" ht="186.75" customHeight="1" x14ac:dyDescent="0.35">
      <c r="A96" s="232" t="str">
        <f>U8&amp;U18&amp;U20&amp;U28&amp;U36&amp;U42&amp;U47&amp;U49&amp;U54&amp;U57&amp;U65&amp;U72&amp;U77&amp;U84</f>
        <v/>
      </c>
      <c r="B96" s="277"/>
      <c r="C96" s="232"/>
      <c r="D96" s="232"/>
      <c r="E96" s="232"/>
      <c r="F96" s="232"/>
      <c r="G96" s="232"/>
      <c r="H96" s="232"/>
      <c r="I96" s="232"/>
      <c r="J96" s="232"/>
      <c r="K96" s="232"/>
      <c r="L96" s="232"/>
      <c r="M96" s="232"/>
    </row>
    <row r="97" spans="1:14" x14ac:dyDescent="0.35">
      <c r="A97" s="295" t="s">
        <v>320</v>
      </c>
      <c r="B97" s="296"/>
      <c r="C97" s="296"/>
      <c r="D97" s="296"/>
      <c r="E97" s="296"/>
      <c r="F97" s="296"/>
      <c r="G97" s="296"/>
      <c r="H97" s="296"/>
      <c r="I97" s="296"/>
      <c r="J97" s="296"/>
      <c r="K97" s="296"/>
      <c r="L97" s="296"/>
      <c r="M97" s="296"/>
      <c r="N97" s="297"/>
    </row>
    <row r="98" spans="1:14" x14ac:dyDescent="0.35">
      <c r="A98" s="232" t="str">
        <f>V8&amp;V18&amp;V20&amp;V28&amp;V36&amp;V42&amp;V47&amp;V49&amp;V54&amp;V57&amp;V65&amp;V72&amp;V77&amp;V84</f>
        <v/>
      </c>
      <c r="B98" s="277"/>
      <c r="C98" s="232"/>
      <c r="D98" s="232"/>
      <c r="E98" s="232"/>
      <c r="F98" s="232"/>
      <c r="G98" s="232"/>
      <c r="H98" s="232"/>
      <c r="I98" s="232"/>
      <c r="J98" s="232"/>
      <c r="K98" s="232"/>
      <c r="L98" s="232"/>
      <c r="M98" s="232"/>
    </row>
  </sheetData>
  <sheetProtection algorithmName="SHA-512" hashValue="puUElzXOuKIw1K9hwZDyz5BnM6I8XLK7xsO17E7j5E9qkhQ9hB3RuA7WbVPqqKUrvvLc71ax24u/H8Kz36bLMA==" saltValue="JK6+kUjyD3FtroS/TfsPuA==" spinCount="100000" sheet="1" objects="1" scenarios="1"/>
  <autoFilter ref="A7:M87" xr:uid="{D2C47CAF-421C-4D58-AA7A-22430CCF83D7}"/>
  <mergeCells count="184">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1135" priority="2">
      <formula>$D50="No"</formula>
    </cfRule>
  </conditionalFormatting>
  <conditionalFormatting sqref="C8:D87">
    <cfRule type="expression" dxfId="1134" priority="1">
      <formula>$D8="No"</formula>
    </cfRule>
  </conditionalFormatting>
  <conditionalFormatting sqref="J8 J18 J28 J49 J57 J65 J72 J77 J84">
    <cfRule type="cellIs" dxfId="1133" priority="34" operator="equal">
      <formula>"Significant Negative"</formula>
    </cfRule>
    <cfRule type="cellIs" dxfId="1132" priority="35" operator="equal">
      <formula>"Minor Negative"</formula>
    </cfRule>
    <cfRule type="cellIs" dxfId="1131" priority="36" operator="equal">
      <formula>"Uncertain"</formula>
    </cfRule>
    <cfRule type="cellIs" dxfId="1130" priority="37" operator="equal">
      <formula>"Neutral"</formula>
    </cfRule>
    <cfRule type="cellIs" dxfId="1129" priority="38" operator="equal">
      <formula>"Minor Positive"</formula>
    </cfRule>
    <cfRule type="cellIs" dxfId="1128" priority="39" operator="equal">
      <formula>"Significant Positive"</formula>
    </cfRule>
  </conditionalFormatting>
  <conditionalFormatting sqref="J20">
    <cfRule type="cellIs" dxfId="1127" priority="27" operator="equal">
      <formula>"Significant Positive"</formula>
    </cfRule>
    <cfRule type="cellIs" dxfId="1126" priority="22" operator="equal">
      <formula>"Significant Negative"</formula>
    </cfRule>
    <cfRule type="cellIs" dxfId="1125" priority="23" operator="equal">
      <formula>"Minor Negative"</formula>
    </cfRule>
    <cfRule type="cellIs" dxfId="1124" priority="24" operator="equal">
      <formula>"Uncertain"</formula>
    </cfRule>
    <cfRule type="cellIs" dxfId="1123" priority="25" operator="equal">
      <formula>"Neutral"</formula>
    </cfRule>
    <cfRule type="cellIs" dxfId="1122" priority="26" operator="equal">
      <formula>"Minor Positive"</formula>
    </cfRule>
  </conditionalFormatting>
  <conditionalFormatting sqref="J36">
    <cfRule type="cellIs" dxfId="1121" priority="16" operator="equal">
      <formula>"Significant Negative"</formula>
    </cfRule>
    <cfRule type="cellIs" dxfId="1120" priority="17" operator="equal">
      <formula>"Minor Negative"</formula>
    </cfRule>
    <cfRule type="cellIs" dxfId="1119" priority="18" operator="equal">
      <formula>"Uncertain"</formula>
    </cfRule>
    <cfRule type="cellIs" dxfId="1118" priority="19" operator="equal">
      <formula>"Neutral"</formula>
    </cfRule>
    <cfRule type="cellIs" dxfId="1117" priority="20" operator="equal">
      <formula>"Minor Positive"</formula>
    </cfRule>
    <cfRule type="cellIs" dxfId="1116" priority="21" operator="equal">
      <formula>"Significant Positive"</formula>
    </cfRule>
  </conditionalFormatting>
  <conditionalFormatting sqref="J42">
    <cfRule type="cellIs" dxfId="1115" priority="10" operator="equal">
      <formula>"Significant Negative"</formula>
    </cfRule>
    <cfRule type="cellIs" dxfId="1114" priority="11" operator="equal">
      <formula>"Minor Negative"</formula>
    </cfRule>
    <cfRule type="cellIs" dxfId="1113" priority="12" operator="equal">
      <formula>"Uncertain"</formula>
    </cfRule>
    <cfRule type="cellIs" dxfId="1112" priority="13" operator="equal">
      <formula>"Neutral"</formula>
    </cfRule>
    <cfRule type="cellIs" dxfId="1111" priority="14" operator="equal">
      <formula>"Minor Positive"</formula>
    </cfRule>
    <cfRule type="cellIs" dxfId="1110" priority="15" operator="equal">
      <formula>"Significant Positive"</formula>
    </cfRule>
  </conditionalFormatting>
  <conditionalFormatting sqref="J47">
    <cfRule type="cellIs" dxfId="1109" priority="28" operator="equal">
      <formula>"Significant Negative"</formula>
    </cfRule>
    <cfRule type="cellIs" dxfId="1108" priority="29" operator="equal">
      <formula>"Minor Negative"</formula>
    </cfRule>
    <cfRule type="cellIs" dxfId="1107" priority="30" operator="equal">
      <formula>"Uncertain"</formula>
    </cfRule>
    <cfRule type="cellIs" dxfId="1106" priority="31" operator="equal">
      <formula>"Neutral"</formula>
    </cfRule>
    <cfRule type="cellIs" dxfId="1105" priority="32" operator="equal">
      <formula>"Minor Positive"</formula>
    </cfRule>
    <cfRule type="cellIs" dxfId="1104" priority="33" operator="equal">
      <formula>"Significant Positive"</formula>
    </cfRule>
  </conditionalFormatting>
  <conditionalFormatting sqref="J54">
    <cfRule type="cellIs" dxfId="1103" priority="4" operator="equal">
      <formula>"Significant Negative"</formula>
    </cfRule>
    <cfRule type="cellIs" dxfId="1102" priority="5" operator="equal">
      <formula>"Minor Negative"</formula>
    </cfRule>
    <cfRule type="cellIs" dxfId="1101" priority="6" operator="equal">
      <formula>"Uncertain"</formula>
    </cfRule>
    <cfRule type="cellIs" dxfId="1100" priority="7" operator="equal">
      <formula>"Neutral"</formula>
    </cfRule>
    <cfRule type="cellIs" dxfId="1099" priority="8" operator="equal">
      <formula>"Minor Positive"</formula>
    </cfRule>
    <cfRule type="cellIs" dxfId="1098" priority="9" operator="equal">
      <formula>"Significant Positive"</formula>
    </cfRule>
  </conditionalFormatting>
  <pageMargins left="0.7" right="0.7" top="0.75" bottom="0.75" header="0.3" footer="0.3"/>
  <pageSetup orientation="portrait" horizontalDpi="4294967293" verticalDpi="4294967293"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35E3D-196B-44F7-9B65-F231294C30D2}">
  <sheetPr codeName="Sheet149">
    <tabColor theme="4" tint="0.79998168889431442"/>
  </sheetPr>
  <dimension ref="A1:V98"/>
  <sheetViews>
    <sheetView topLeftCell="C1" zoomScale="90" zoomScaleNormal="90" workbookViewId="0">
      <selection activeCell="D33" sqref="D33"/>
    </sheetView>
  </sheetViews>
  <sheetFormatPr defaultColWidth="8.54296875" defaultRowHeight="14.5" x14ac:dyDescent="0.35"/>
  <cols>
    <col min="1" max="1" width="46.1796875" customWidth="1"/>
    <col min="2" max="2" width="5.816406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82" customWidth="1"/>
    <col min="12" max="12" width="16.54296875" customWidth="1"/>
    <col min="13" max="13" width="23.1796875" customWidth="1"/>
    <col min="14" max="16" width="19.17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357" t="s">
        <v>1169</v>
      </c>
      <c r="D1" s="261"/>
      <c r="E1" s="261"/>
      <c r="F1" s="262"/>
      <c r="G1" s="16"/>
      <c r="I1" s="7"/>
      <c r="J1" s="7"/>
      <c r="K1" s="7"/>
    </row>
    <row r="2" spans="1:22" x14ac:dyDescent="0.35">
      <c r="A2" s="74" t="s">
        <v>29</v>
      </c>
      <c r="B2" s="9"/>
      <c r="C2" s="263" t="s">
        <v>1151</v>
      </c>
      <c r="D2" s="263"/>
      <c r="E2" s="263"/>
      <c r="F2" s="264"/>
      <c r="I2" s="8"/>
      <c r="J2" s="8"/>
      <c r="K2" s="8"/>
    </row>
    <row r="3" spans="1:22" ht="30" customHeight="1" x14ac:dyDescent="0.35">
      <c r="A3" s="75" t="s">
        <v>30</v>
      </c>
      <c r="B3" s="4"/>
      <c r="C3" s="263" t="s">
        <v>1170</v>
      </c>
      <c r="D3" s="263"/>
      <c r="E3" s="263"/>
      <c r="F3" s="264"/>
      <c r="I3" s="8"/>
      <c r="J3" s="8"/>
      <c r="K3" s="8"/>
    </row>
    <row r="4" spans="1:22" ht="17.25" customHeight="1" x14ac:dyDescent="0.35">
      <c r="A4" s="75" t="s">
        <v>31</v>
      </c>
      <c r="B4" s="17"/>
      <c r="C4" s="229" t="s">
        <v>444</v>
      </c>
      <c r="D4" s="229"/>
      <c r="E4" s="229"/>
      <c r="F4" s="230"/>
      <c r="I4" s="8"/>
      <c r="J4" s="8"/>
      <c r="K4" s="8"/>
    </row>
    <row r="6" spans="1:22" x14ac:dyDescent="0.35">
      <c r="A6" s="225" t="s">
        <v>32</v>
      </c>
      <c r="B6" s="225"/>
      <c r="C6" s="225"/>
      <c r="D6" s="76"/>
      <c r="E6" s="329" t="s">
        <v>33</v>
      </c>
      <c r="F6" s="329"/>
      <c r="G6" s="329"/>
      <c r="H6" s="329"/>
      <c r="I6" s="329"/>
      <c r="J6" s="329"/>
      <c r="K6" s="329"/>
      <c r="L6" s="329"/>
      <c r="M6" s="329"/>
      <c r="N6" s="329"/>
      <c r="O6" s="172"/>
      <c r="P6" s="172"/>
      <c r="R6" s="18"/>
      <c r="S6" s="18"/>
      <c r="T6" s="18"/>
      <c r="U6" s="18"/>
    </row>
    <row r="7" spans="1:22" ht="47" thickBot="1" x14ac:dyDescent="0.4">
      <c r="A7" s="78" t="s">
        <v>317</v>
      </c>
      <c r="B7" s="78" t="s">
        <v>35</v>
      </c>
      <c r="C7" s="78" t="s">
        <v>318</v>
      </c>
      <c r="D7" s="78" t="s">
        <v>319</v>
      </c>
      <c r="E7" s="78" t="s">
        <v>38</v>
      </c>
      <c r="F7" s="78" t="s">
        <v>39</v>
      </c>
      <c r="G7" s="78" t="s">
        <v>40</v>
      </c>
      <c r="H7" s="78" t="s">
        <v>41</v>
      </c>
      <c r="I7" s="78" t="s">
        <v>42</v>
      </c>
      <c r="J7" s="78" t="s">
        <v>43</v>
      </c>
      <c r="K7" s="78" t="s">
        <v>44</v>
      </c>
      <c r="L7" s="78" t="s">
        <v>45</v>
      </c>
      <c r="M7" s="78" t="s">
        <v>46</v>
      </c>
      <c r="N7" s="103" t="s">
        <v>474</v>
      </c>
      <c r="O7" s="172"/>
      <c r="P7" s="172"/>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661</v>
      </c>
      <c r="L8" s="310" t="s">
        <v>254</v>
      </c>
      <c r="M8" s="330"/>
      <c r="N8" s="330"/>
      <c r="O8" s="172"/>
      <c r="P8" s="172"/>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331"/>
      <c r="N9" s="331"/>
      <c r="O9" s="172"/>
      <c r="P9" s="172"/>
      <c r="R9" s="12"/>
      <c r="S9" s="12"/>
      <c r="T9" s="12"/>
    </row>
    <row r="10" spans="1:22" x14ac:dyDescent="0.35">
      <c r="A10" s="317"/>
      <c r="B10" s="328"/>
      <c r="C10" s="24" t="s">
        <v>323</v>
      </c>
      <c r="D10" s="24" t="s">
        <v>254</v>
      </c>
      <c r="E10" s="326"/>
      <c r="F10" s="326"/>
      <c r="G10" s="326"/>
      <c r="H10" s="326"/>
      <c r="I10" s="326"/>
      <c r="J10" s="298"/>
      <c r="K10" s="236"/>
      <c r="L10" s="298"/>
      <c r="M10" s="331"/>
      <c r="N10" s="331"/>
      <c r="O10" s="172"/>
      <c r="P10" s="172"/>
      <c r="R10" s="12"/>
      <c r="S10" s="12"/>
      <c r="T10" s="12"/>
    </row>
    <row r="11" spans="1:22" x14ac:dyDescent="0.35">
      <c r="A11" s="317"/>
      <c r="B11" s="328"/>
      <c r="C11" s="24" t="s">
        <v>324</v>
      </c>
      <c r="D11" s="24" t="s">
        <v>254</v>
      </c>
      <c r="E11" s="326"/>
      <c r="F11" s="326"/>
      <c r="G11" s="326"/>
      <c r="H11" s="326"/>
      <c r="I11" s="326"/>
      <c r="J11" s="298"/>
      <c r="K11" s="236"/>
      <c r="L11" s="298"/>
      <c r="M11" s="331"/>
      <c r="N11" s="331"/>
      <c r="O11" s="172"/>
      <c r="P11" s="172"/>
      <c r="R11" s="12"/>
      <c r="S11" s="12"/>
      <c r="T11" s="12"/>
    </row>
    <row r="12" spans="1:22" x14ac:dyDescent="0.35">
      <c r="A12" s="317"/>
      <c r="B12" s="328"/>
      <c r="C12" s="24" t="s">
        <v>325</v>
      </c>
      <c r="D12" s="24" t="s">
        <v>254</v>
      </c>
      <c r="E12" s="326"/>
      <c r="F12" s="326"/>
      <c r="G12" s="326"/>
      <c r="H12" s="326"/>
      <c r="I12" s="326"/>
      <c r="J12" s="298"/>
      <c r="K12" s="236"/>
      <c r="L12" s="298"/>
      <c r="M12" s="331"/>
      <c r="N12" s="331"/>
      <c r="O12" s="172"/>
      <c r="P12" s="172"/>
      <c r="R12" s="12"/>
      <c r="S12" s="12"/>
      <c r="T12" s="12"/>
    </row>
    <row r="13" spans="1:22" x14ac:dyDescent="0.35">
      <c r="A13" s="317"/>
      <c r="B13" s="328"/>
      <c r="C13" s="24" t="s">
        <v>326</v>
      </c>
      <c r="D13" s="24" t="s">
        <v>254</v>
      </c>
      <c r="E13" s="326"/>
      <c r="F13" s="326"/>
      <c r="G13" s="326"/>
      <c r="H13" s="326"/>
      <c r="I13" s="326"/>
      <c r="J13" s="298"/>
      <c r="K13" s="236"/>
      <c r="L13" s="298"/>
      <c r="M13" s="331"/>
      <c r="N13" s="331"/>
      <c r="O13" s="172"/>
      <c r="P13" s="172"/>
      <c r="R13" s="12"/>
      <c r="S13" s="12"/>
      <c r="T13" s="12"/>
    </row>
    <row r="14" spans="1:22" x14ac:dyDescent="0.35">
      <c r="A14" s="317"/>
      <c r="B14" s="328"/>
      <c r="C14" s="24" t="s">
        <v>327</v>
      </c>
      <c r="D14" s="24" t="s">
        <v>254</v>
      </c>
      <c r="E14" s="326"/>
      <c r="F14" s="326"/>
      <c r="G14" s="326"/>
      <c r="H14" s="326"/>
      <c r="I14" s="326"/>
      <c r="J14" s="298"/>
      <c r="K14" s="236"/>
      <c r="L14" s="298"/>
      <c r="M14" s="331"/>
      <c r="N14" s="331"/>
      <c r="O14" s="172"/>
      <c r="P14" s="172"/>
      <c r="R14" s="12"/>
      <c r="S14" s="12"/>
      <c r="T14" s="12"/>
    </row>
    <row r="15" spans="1:22" x14ac:dyDescent="0.35">
      <c r="A15" s="317"/>
      <c r="B15" s="328"/>
      <c r="C15" s="24" t="s">
        <v>328</v>
      </c>
      <c r="D15" s="24" t="s">
        <v>254</v>
      </c>
      <c r="E15" s="326"/>
      <c r="F15" s="326"/>
      <c r="G15" s="326"/>
      <c r="H15" s="326"/>
      <c r="I15" s="326"/>
      <c r="J15" s="298"/>
      <c r="K15" s="236"/>
      <c r="L15" s="298"/>
      <c r="M15" s="331"/>
      <c r="N15" s="331"/>
      <c r="O15" s="172"/>
      <c r="P15" s="172"/>
      <c r="R15" s="12"/>
      <c r="S15" s="12"/>
      <c r="T15" s="12"/>
    </row>
    <row r="16" spans="1:22" ht="29" x14ac:dyDescent="0.35">
      <c r="A16" s="317"/>
      <c r="B16" s="328"/>
      <c r="C16" s="24" t="s">
        <v>329</v>
      </c>
      <c r="D16" s="24" t="s">
        <v>254</v>
      </c>
      <c r="E16" s="326"/>
      <c r="F16" s="326"/>
      <c r="G16" s="326"/>
      <c r="H16" s="326"/>
      <c r="I16" s="326"/>
      <c r="J16" s="298"/>
      <c r="K16" s="236"/>
      <c r="L16" s="298"/>
      <c r="M16" s="331"/>
      <c r="N16" s="331"/>
      <c r="O16" s="172"/>
      <c r="P16" s="172"/>
      <c r="R16" s="12"/>
      <c r="S16" s="12"/>
      <c r="T16" s="12"/>
    </row>
    <row r="17" spans="1:22" ht="15" thickBot="1" x14ac:dyDescent="0.4">
      <c r="A17" s="318"/>
      <c r="B17" s="267"/>
      <c r="C17" s="19" t="s">
        <v>330</v>
      </c>
      <c r="D17" s="19" t="s">
        <v>254</v>
      </c>
      <c r="E17" s="258"/>
      <c r="F17" s="258"/>
      <c r="G17" s="258"/>
      <c r="H17" s="258"/>
      <c r="I17" s="258"/>
      <c r="J17" s="270"/>
      <c r="K17" s="320"/>
      <c r="L17" s="270"/>
      <c r="M17" s="332"/>
      <c r="N17" s="332"/>
      <c r="O17" s="172"/>
      <c r="P17" s="172"/>
      <c r="R17" s="12"/>
      <c r="S17" s="12"/>
      <c r="T17" s="12"/>
    </row>
    <row r="18" spans="1:22" ht="39" customHeight="1" x14ac:dyDescent="0.35">
      <c r="A18" s="453" t="s">
        <v>331</v>
      </c>
      <c r="B18" s="307" t="s">
        <v>117</v>
      </c>
      <c r="C18" s="86" t="s">
        <v>332</v>
      </c>
      <c r="D18" s="86" t="s">
        <v>254</v>
      </c>
      <c r="E18" s="310" t="s">
        <v>101</v>
      </c>
      <c r="F18" s="310" t="s">
        <v>101</v>
      </c>
      <c r="G18" s="310" t="s">
        <v>101</v>
      </c>
      <c r="H18" s="310" t="s">
        <v>101</v>
      </c>
      <c r="I18" s="310" t="s">
        <v>101</v>
      </c>
      <c r="J18" s="310" t="s">
        <v>159</v>
      </c>
      <c r="K18" s="319" t="s">
        <v>661</v>
      </c>
      <c r="L18" s="310" t="s">
        <v>254</v>
      </c>
      <c r="M18" s="330"/>
      <c r="N18" s="330"/>
      <c r="O18" s="172"/>
      <c r="P18" s="172"/>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454"/>
      <c r="B19" s="309"/>
      <c r="C19" s="19" t="s">
        <v>333</v>
      </c>
      <c r="D19" s="19" t="s">
        <v>254</v>
      </c>
      <c r="E19" s="270"/>
      <c r="F19" s="270"/>
      <c r="G19" s="270"/>
      <c r="H19" s="270"/>
      <c r="I19" s="270"/>
      <c r="J19" s="270"/>
      <c r="K19" s="320"/>
      <c r="L19" s="270"/>
      <c r="M19" s="332"/>
      <c r="N19" s="332"/>
      <c r="O19" s="172"/>
      <c r="P19" s="172"/>
      <c r="R19" s="12"/>
      <c r="S19" s="12"/>
      <c r="T19" s="12"/>
    </row>
    <row r="20" spans="1:22" ht="72.5" x14ac:dyDescent="0.35">
      <c r="A20" s="316" t="s">
        <v>334</v>
      </c>
      <c r="B20" s="307" t="s">
        <v>118</v>
      </c>
      <c r="C20" s="79" t="s">
        <v>335</v>
      </c>
      <c r="D20" s="79" t="s">
        <v>250</v>
      </c>
      <c r="E20" s="310" t="s">
        <v>418</v>
      </c>
      <c r="F20" s="310" t="s">
        <v>475</v>
      </c>
      <c r="G20" s="310" t="s">
        <v>420</v>
      </c>
      <c r="H20" s="310" t="s">
        <v>477</v>
      </c>
      <c r="I20" s="310" t="s">
        <v>422</v>
      </c>
      <c r="J20" s="310" t="s">
        <v>157</v>
      </c>
      <c r="K20" s="319" t="s">
        <v>1171</v>
      </c>
      <c r="L20" s="310" t="s">
        <v>254</v>
      </c>
      <c r="M20" s="330"/>
      <c r="N20" s="330"/>
      <c r="O20" s="172"/>
      <c r="P20" s="172"/>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17"/>
      <c r="B21" s="308"/>
      <c r="C21" s="3" t="s">
        <v>336</v>
      </c>
      <c r="D21" s="3" t="s">
        <v>254</v>
      </c>
      <c r="E21" s="298"/>
      <c r="F21" s="298"/>
      <c r="G21" s="298"/>
      <c r="H21" s="298"/>
      <c r="I21" s="298"/>
      <c r="J21" s="298"/>
      <c r="K21" s="236"/>
      <c r="L21" s="298"/>
      <c r="M21" s="331"/>
      <c r="N21" s="331"/>
      <c r="O21" s="172"/>
      <c r="P21" s="172"/>
      <c r="R21" s="12"/>
      <c r="S21" s="12"/>
      <c r="T21" s="12"/>
    </row>
    <row r="22" spans="1:22" ht="14.5" customHeight="1" x14ac:dyDescent="0.35">
      <c r="A22" s="317"/>
      <c r="B22" s="308"/>
      <c r="C22" s="3" t="s">
        <v>337</v>
      </c>
      <c r="D22" s="3" t="s">
        <v>254</v>
      </c>
      <c r="E22" s="298"/>
      <c r="F22" s="298"/>
      <c r="G22" s="298"/>
      <c r="H22" s="298"/>
      <c r="I22" s="298"/>
      <c r="J22" s="298"/>
      <c r="K22" s="236"/>
      <c r="L22" s="298"/>
      <c r="M22" s="331"/>
      <c r="N22" s="331"/>
      <c r="O22" s="172"/>
      <c r="P22" s="172"/>
      <c r="R22" s="12"/>
      <c r="S22" s="12"/>
      <c r="T22" s="12"/>
    </row>
    <row r="23" spans="1:22" x14ac:dyDescent="0.35">
      <c r="A23" s="317"/>
      <c r="B23" s="308"/>
      <c r="C23" s="3" t="s">
        <v>338</v>
      </c>
      <c r="D23" s="3" t="s">
        <v>254</v>
      </c>
      <c r="E23" s="298"/>
      <c r="F23" s="298"/>
      <c r="G23" s="298"/>
      <c r="H23" s="298"/>
      <c r="I23" s="298"/>
      <c r="J23" s="298"/>
      <c r="K23" s="236"/>
      <c r="L23" s="298"/>
      <c r="M23" s="331"/>
      <c r="N23" s="331"/>
      <c r="O23" s="172"/>
      <c r="P23" s="172"/>
      <c r="R23" s="12"/>
      <c r="S23" s="12"/>
      <c r="T23" s="12"/>
    </row>
    <row r="24" spans="1:22" ht="14.5" customHeight="1" x14ac:dyDescent="0.35">
      <c r="A24" s="317"/>
      <c r="B24" s="308"/>
      <c r="C24" s="3" t="s">
        <v>339</v>
      </c>
      <c r="D24" s="3" t="s">
        <v>254</v>
      </c>
      <c r="E24" s="298"/>
      <c r="F24" s="298"/>
      <c r="G24" s="298"/>
      <c r="H24" s="298"/>
      <c r="I24" s="298"/>
      <c r="J24" s="298"/>
      <c r="K24" s="236"/>
      <c r="L24" s="298"/>
      <c r="M24" s="331"/>
      <c r="N24" s="331"/>
      <c r="O24" s="172"/>
      <c r="P24" s="172"/>
      <c r="R24" s="12"/>
      <c r="S24" s="12"/>
      <c r="T24" s="12"/>
    </row>
    <row r="25" spans="1:22" ht="29" x14ac:dyDescent="0.35">
      <c r="A25" s="317"/>
      <c r="B25" s="308"/>
      <c r="C25" s="3" t="s">
        <v>340</v>
      </c>
      <c r="D25" s="3" t="s">
        <v>250</v>
      </c>
      <c r="E25" s="298"/>
      <c r="F25" s="298"/>
      <c r="G25" s="298"/>
      <c r="H25" s="298"/>
      <c r="I25" s="298"/>
      <c r="J25" s="298"/>
      <c r="K25" s="236"/>
      <c r="L25" s="298"/>
      <c r="M25" s="331"/>
      <c r="N25" s="331"/>
      <c r="O25" s="172"/>
      <c r="P25" s="172"/>
      <c r="R25" s="12"/>
      <c r="S25" s="12"/>
      <c r="T25" s="12"/>
    </row>
    <row r="26" spans="1:22" ht="14.5" customHeight="1" x14ac:dyDescent="0.35">
      <c r="A26" s="317"/>
      <c r="B26" s="308"/>
      <c r="C26" s="3" t="s">
        <v>341</v>
      </c>
      <c r="D26" s="3" t="s">
        <v>250</v>
      </c>
      <c r="E26" s="298"/>
      <c r="F26" s="298"/>
      <c r="G26" s="298"/>
      <c r="H26" s="298"/>
      <c r="I26" s="298"/>
      <c r="J26" s="298"/>
      <c r="K26" s="236"/>
      <c r="L26" s="298"/>
      <c r="M26" s="331"/>
      <c r="N26" s="331"/>
      <c r="O26" s="172"/>
      <c r="P26" s="172"/>
      <c r="R26" s="12"/>
      <c r="S26" s="12"/>
      <c r="T26" s="12"/>
    </row>
    <row r="27" spans="1:22" ht="29.5" thickBot="1" x14ac:dyDescent="0.4">
      <c r="A27" s="318"/>
      <c r="B27" s="309"/>
      <c r="C27" s="15" t="s">
        <v>342</v>
      </c>
      <c r="D27" s="15" t="s">
        <v>250</v>
      </c>
      <c r="E27" s="270"/>
      <c r="F27" s="270"/>
      <c r="G27" s="270"/>
      <c r="H27" s="270"/>
      <c r="I27" s="270"/>
      <c r="J27" s="270"/>
      <c r="K27" s="320"/>
      <c r="L27" s="270"/>
      <c r="M27" s="332"/>
      <c r="N27" s="332"/>
      <c r="O27" s="172"/>
      <c r="P27" s="172"/>
      <c r="R27" s="12"/>
      <c r="S27" s="12"/>
      <c r="T27" s="12"/>
    </row>
    <row r="28" spans="1:22" ht="29" x14ac:dyDescent="0.35">
      <c r="A28" s="316" t="s">
        <v>343</v>
      </c>
      <c r="B28" s="307" t="s">
        <v>119</v>
      </c>
      <c r="C28" s="85" t="s">
        <v>344</v>
      </c>
      <c r="D28" s="79" t="s">
        <v>250</v>
      </c>
      <c r="E28" s="310" t="s">
        <v>418</v>
      </c>
      <c r="F28" s="310" t="s">
        <v>475</v>
      </c>
      <c r="G28" s="310" t="s">
        <v>420</v>
      </c>
      <c r="H28" s="310" t="s">
        <v>477</v>
      </c>
      <c r="I28" s="310" t="s">
        <v>422</v>
      </c>
      <c r="J28" s="310" t="s">
        <v>154</v>
      </c>
      <c r="K28" s="319" t="s">
        <v>1172</v>
      </c>
      <c r="L28" s="310" t="s">
        <v>250</v>
      </c>
      <c r="M28" s="330"/>
      <c r="N28" s="330"/>
      <c r="O28" s="172"/>
      <c r="P28" s="172"/>
      <c r="R28" s="12" t="str">
        <f>IF(OR(J28='Drop downs'!$G$7,J28='Drop downs'!$G$5), B28&amp;": "&amp;K28&amp;CHAR(10),"")</f>
        <v/>
      </c>
      <c r="S28" s="12" t="str">
        <f>IF(J28='Drop downs'!$G$2,B28&amp;": "&amp;K28&amp;"
"," ")</f>
        <v xml:space="preserve">IIA4: The policy supports the achievement of IIA4 through the promotion of health and wellbeing that inherently comes with play and informal leisure spaces. The policy acknowledges that safe and stimulating play spaces have a positive impact on physical and mental wellbeing of both children and parents. Play facilities support the fight against childhood obesity and also provide opportunities for social interaction and development in young people, which will promote a healthy and high quality lifestyles. New play and informal spaces will also increase the number of public spaces available for community use, and ensure everyone has access to open, and potentially green, space. As such, a potential significant positive effect is predicted.
</v>
      </c>
      <c r="T28" s="12" t="str">
        <f>IF(E28='Drop downs'!$B$6,B28&amp;": "&amp;K28&amp;"","")</f>
        <v/>
      </c>
      <c r="U28" t="str">
        <f t="shared" si="0"/>
        <v/>
      </c>
      <c r="V28" t="str">
        <f>IF(N28&gt;0,B28&amp;":"&amp;N28&amp;"
","")</f>
        <v/>
      </c>
    </row>
    <row r="29" spans="1:22" ht="29" x14ac:dyDescent="0.35">
      <c r="A29" s="317"/>
      <c r="B29" s="308"/>
      <c r="C29" s="83" t="s">
        <v>345</v>
      </c>
      <c r="D29" s="3" t="s">
        <v>250</v>
      </c>
      <c r="E29" s="298"/>
      <c r="F29" s="298"/>
      <c r="G29" s="298"/>
      <c r="H29" s="298"/>
      <c r="I29" s="298"/>
      <c r="J29" s="298"/>
      <c r="K29" s="236"/>
      <c r="L29" s="298"/>
      <c r="M29" s="331"/>
      <c r="N29" s="331"/>
      <c r="O29" s="172"/>
      <c r="P29" s="172"/>
      <c r="R29" s="12"/>
      <c r="S29" s="12"/>
      <c r="T29" s="12"/>
    </row>
    <row r="30" spans="1:22" x14ac:dyDescent="0.35">
      <c r="A30" s="317"/>
      <c r="B30" s="308"/>
      <c r="C30" s="83" t="s">
        <v>346</v>
      </c>
      <c r="D30" s="3" t="s">
        <v>254</v>
      </c>
      <c r="E30" s="298"/>
      <c r="F30" s="298"/>
      <c r="G30" s="298"/>
      <c r="H30" s="298"/>
      <c r="I30" s="298"/>
      <c r="J30" s="298"/>
      <c r="K30" s="236"/>
      <c r="L30" s="298"/>
      <c r="M30" s="331"/>
      <c r="N30" s="331"/>
      <c r="O30" s="172"/>
      <c r="P30" s="172"/>
      <c r="R30" s="12"/>
      <c r="S30" s="12"/>
      <c r="T30" s="12"/>
    </row>
    <row r="31" spans="1:22" ht="30" customHeight="1" x14ac:dyDescent="0.35">
      <c r="A31" s="317"/>
      <c r="B31" s="308"/>
      <c r="C31" s="83" t="s">
        <v>347</v>
      </c>
      <c r="D31" s="3" t="s">
        <v>250</v>
      </c>
      <c r="E31" s="298"/>
      <c r="F31" s="298"/>
      <c r="G31" s="298"/>
      <c r="H31" s="298"/>
      <c r="I31" s="298"/>
      <c r="J31" s="298"/>
      <c r="K31" s="236"/>
      <c r="L31" s="298"/>
      <c r="M31" s="331"/>
      <c r="N31" s="331"/>
      <c r="O31" s="172"/>
      <c r="P31" s="172"/>
      <c r="R31" s="12"/>
      <c r="S31" s="12"/>
      <c r="T31" s="12"/>
    </row>
    <row r="32" spans="1:22" x14ac:dyDescent="0.35">
      <c r="A32" s="317"/>
      <c r="B32" s="308"/>
      <c r="C32" s="83" t="s">
        <v>348</v>
      </c>
      <c r="D32" s="3" t="s">
        <v>250</v>
      </c>
      <c r="E32" s="298"/>
      <c r="F32" s="298"/>
      <c r="G32" s="298"/>
      <c r="H32" s="298"/>
      <c r="I32" s="298"/>
      <c r="J32" s="298"/>
      <c r="K32" s="236"/>
      <c r="L32" s="298"/>
      <c r="M32" s="331"/>
      <c r="N32" s="331"/>
      <c r="O32" s="172"/>
      <c r="P32" s="172"/>
      <c r="R32" s="12"/>
      <c r="S32" s="12"/>
      <c r="T32" s="12"/>
    </row>
    <row r="33" spans="1:22" x14ac:dyDescent="0.35">
      <c r="A33" s="317"/>
      <c r="B33" s="308"/>
      <c r="C33" s="83" t="s">
        <v>349</v>
      </c>
      <c r="D33" s="3" t="s">
        <v>254</v>
      </c>
      <c r="E33" s="298"/>
      <c r="F33" s="298"/>
      <c r="G33" s="298"/>
      <c r="H33" s="298"/>
      <c r="I33" s="298"/>
      <c r="J33" s="298"/>
      <c r="K33" s="236"/>
      <c r="L33" s="298"/>
      <c r="M33" s="331"/>
      <c r="N33" s="331"/>
      <c r="O33" s="172"/>
      <c r="P33" s="172"/>
      <c r="R33" s="12"/>
      <c r="S33" s="12"/>
      <c r="T33" s="12"/>
    </row>
    <row r="34" spans="1:22" x14ac:dyDescent="0.35">
      <c r="A34" s="317"/>
      <c r="B34" s="308"/>
      <c r="C34" s="83" t="s">
        <v>350</v>
      </c>
      <c r="D34" s="3" t="s">
        <v>254</v>
      </c>
      <c r="E34" s="298"/>
      <c r="F34" s="298"/>
      <c r="G34" s="298"/>
      <c r="H34" s="298"/>
      <c r="I34" s="298"/>
      <c r="J34" s="298"/>
      <c r="K34" s="236"/>
      <c r="L34" s="298"/>
      <c r="M34" s="331"/>
      <c r="N34" s="331"/>
      <c r="O34" s="172"/>
      <c r="P34" s="172"/>
      <c r="R34" s="12"/>
      <c r="S34" s="12"/>
      <c r="T34" s="12"/>
    </row>
    <row r="35" spans="1:22" ht="15" thickBot="1" x14ac:dyDescent="0.4">
      <c r="A35" s="318"/>
      <c r="B35" s="309"/>
      <c r="C35" s="100" t="s">
        <v>351</v>
      </c>
      <c r="D35" s="15" t="s">
        <v>254</v>
      </c>
      <c r="E35" s="270"/>
      <c r="F35" s="270"/>
      <c r="G35" s="270"/>
      <c r="H35" s="270"/>
      <c r="I35" s="270"/>
      <c r="J35" s="270"/>
      <c r="K35" s="320"/>
      <c r="L35" s="270"/>
      <c r="M35" s="332"/>
      <c r="N35" s="332"/>
      <c r="O35" s="172"/>
      <c r="P35" s="172"/>
      <c r="R35" s="12"/>
      <c r="S35" s="12"/>
      <c r="T35" s="12"/>
    </row>
    <row r="36" spans="1:22" x14ac:dyDescent="0.35">
      <c r="A36" s="316" t="s">
        <v>352</v>
      </c>
      <c r="B36" s="307" t="s">
        <v>120</v>
      </c>
      <c r="C36" s="79" t="s">
        <v>353</v>
      </c>
      <c r="D36" s="79" t="s">
        <v>254</v>
      </c>
      <c r="E36" s="310" t="s">
        <v>101</v>
      </c>
      <c r="F36" s="310" t="s">
        <v>101</v>
      </c>
      <c r="G36" s="310" t="s">
        <v>101</v>
      </c>
      <c r="H36" s="310" t="s">
        <v>101</v>
      </c>
      <c r="I36" s="310" t="s">
        <v>101</v>
      </c>
      <c r="J36" s="310" t="s">
        <v>159</v>
      </c>
      <c r="K36" s="319" t="s">
        <v>661</v>
      </c>
      <c r="L36" s="310" t="s">
        <v>254</v>
      </c>
      <c r="M36" s="330"/>
      <c r="N36" s="330"/>
      <c r="O36" s="172"/>
      <c r="P36" s="172"/>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331"/>
      <c r="N37" s="331"/>
      <c r="O37" s="172"/>
      <c r="P37" s="172"/>
      <c r="R37" s="12"/>
      <c r="S37" s="12"/>
      <c r="T37" s="12"/>
    </row>
    <row r="38" spans="1:22" x14ac:dyDescent="0.35">
      <c r="A38" s="317"/>
      <c r="B38" s="308"/>
      <c r="C38" s="3" t="s">
        <v>355</v>
      </c>
      <c r="D38" s="3" t="s">
        <v>254</v>
      </c>
      <c r="E38" s="298"/>
      <c r="F38" s="298"/>
      <c r="G38" s="298"/>
      <c r="H38" s="298"/>
      <c r="I38" s="298"/>
      <c r="J38" s="298"/>
      <c r="K38" s="236"/>
      <c r="L38" s="298"/>
      <c r="M38" s="331"/>
      <c r="N38" s="331"/>
      <c r="O38" s="172"/>
      <c r="P38" s="172"/>
      <c r="R38" s="12"/>
      <c r="S38" s="12"/>
      <c r="T38" s="12"/>
    </row>
    <row r="39" spans="1:22" ht="29" x14ac:dyDescent="0.35">
      <c r="A39" s="317"/>
      <c r="B39" s="308"/>
      <c r="C39" s="3" t="s">
        <v>356</v>
      </c>
      <c r="D39" s="3" t="s">
        <v>254</v>
      </c>
      <c r="E39" s="298"/>
      <c r="F39" s="298"/>
      <c r="G39" s="298"/>
      <c r="H39" s="298"/>
      <c r="I39" s="298"/>
      <c r="J39" s="298"/>
      <c r="K39" s="236"/>
      <c r="L39" s="298"/>
      <c r="M39" s="331"/>
      <c r="N39" s="331"/>
      <c r="O39" s="172"/>
      <c r="P39" s="172"/>
      <c r="R39" s="12"/>
      <c r="S39" s="12"/>
      <c r="T39" s="12"/>
    </row>
    <row r="40" spans="1:22" ht="43.5" x14ac:dyDescent="0.35">
      <c r="A40" s="317"/>
      <c r="B40" s="308"/>
      <c r="C40" s="3" t="s">
        <v>357</v>
      </c>
      <c r="D40" s="3" t="s">
        <v>254</v>
      </c>
      <c r="E40" s="298"/>
      <c r="F40" s="298"/>
      <c r="G40" s="298"/>
      <c r="H40" s="298"/>
      <c r="I40" s="298"/>
      <c r="J40" s="298"/>
      <c r="K40" s="236"/>
      <c r="L40" s="298"/>
      <c r="M40" s="331"/>
      <c r="N40" s="331"/>
      <c r="O40" s="172"/>
      <c r="P40" s="172"/>
      <c r="R40" s="12"/>
      <c r="S40" s="12"/>
      <c r="T40" s="12"/>
    </row>
    <row r="41" spans="1:22" ht="29.5" thickBot="1" x14ac:dyDescent="0.4">
      <c r="A41" s="318"/>
      <c r="B41" s="309"/>
      <c r="C41" s="15" t="s">
        <v>358</v>
      </c>
      <c r="D41" s="15" t="s">
        <v>254</v>
      </c>
      <c r="E41" s="270"/>
      <c r="F41" s="270"/>
      <c r="G41" s="270"/>
      <c r="H41" s="270"/>
      <c r="I41" s="270"/>
      <c r="J41" s="270"/>
      <c r="K41" s="320"/>
      <c r="L41" s="270"/>
      <c r="M41" s="332"/>
      <c r="N41" s="332"/>
      <c r="O41" s="172"/>
      <c r="P41" s="172"/>
      <c r="R41" s="12"/>
      <c r="S41" s="12"/>
      <c r="T41" s="12"/>
    </row>
    <row r="42" spans="1:22" ht="29" x14ac:dyDescent="0.35">
      <c r="A42" s="316" t="s">
        <v>359</v>
      </c>
      <c r="B42" s="307" t="s">
        <v>121</v>
      </c>
      <c r="C42" s="79" t="s">
        <v>360</v>
      </c>
      <c r="D42" s="79" t="s">
        <v>254</v>
      </c>
      <c r="E42" s="310" t="s">
        <v>101</v>
      </c>
      <c r="F42" s="310" t="s">
        <v>101</v>
      </c>
      <c r="G42" s="310" t="s">
        <v>101</v>
      </c>
      <c r="H42" s="310" t="s">
        <v>101</v>
      </c>
      <c r="I42" s="310" t="s">
        <v>101</v>
      </c>
      <c r="J42" s="310" t="s">
        <v>159</v>
      </c>
      <c r="K42" s="319" t="s">
        <v>661</v>
      </c>
      <c r="L42" s="310" t="s">
        <v>254</v>
      </c>
      <c r="M42" s="330"/>
      <c r="N42" s="330"/>
      <c r="O42" s="172"/>
      <c r="P42" s="172"/>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331"/>
      <c r="N43" s="331"/>
      <c r="O43" s="172"/>
      <c r="P43" s="172"/>
      <c r="R43" s="12"/>
      <c r="S43" s="12"/>
      <c r="T43" s="12"/>
    </row>
    <row r="44" spans="1:22" x14ac:dyDescent="0.35">
      <c r="A44" s="317"/>
      <c r="B44" s="308"/>
      <c r="C44" s="3" t="s">
        <v>362</v>
      </c>
      <c r="D44" s="3" t="s">
        <v>254</v>
      </c>
      <c r="E44" s="298"/>
      <c r="F44" s="298"/>
      <c r="G44" s="298"/>
      <c r="H44" s="298"/>
      <c r="I44" s="298"/>
      <c r="J44" s="298"/>
      <c r="K44" s="236"/>
      <c r="L44" s="298"/>
      <c r="M44" s="331"/>
      <c r="N44" s="331"/>
      <c r="O44" s="172"/>
      <c r="P44" s="172"/>
      <c r="R44" s="12"/>
      <c r="S44" s="12"/>
      <c r="T44" s="12"/>
    </row>
    <row r="45" spans="1:22" x14ac:dyDescent="0.35">
      <c r="A45" s="317"/>
      <c r="B45" s="308"/>
      <c r="C45" s="3" t="s">
        <v>363</v>
      </c>
      <c r="D45" s="3" t="s">
        <v>254</v>
      </c>
      <c r="E45" s="298"/>
      <c r="F45" s="298"/>
      <c r="G45" s="298"/>
      <c r="H45" s="298"/>
      <c r="I45" s="298"/>
      <c r="J45" s="298"/>
      <c r="K45" s="236"/>
      <c r="L45" s="298"/>
      <c r="M45" s="331"/>
      <c r="N45" s="331"/>
      <c r="O45" s="172"/>
      <c r="P45" s="172"/>
      <c r="R45" s="12"/>
      <c r="S45" s="12"/>
      <c r="T45" s="12"/>
    </row>
    <row r="46" spans="1:22" ht="29.5" thickBot="1" x14ac:dyDescent="0.4">
      <c r="A46" s="318"/>
      <c r="B46" s="309"/>
      <c r="C46" s="15" t="s">
        <v>364</v>
      </c>
      <c r="D46" s="15" t="s">
        <v>254</v>
      </c>
      <c r="E46" s="270"/>
      <c r="F46" s="270"/>
      <c r="G46" s="270"/>
      <c r="H46" s="270"/>
      <c r="I46" s="270"/>
      <c r="J46" s="270"/>
      <c r="K46" s="320"/>
      <c r="L46" s="270"/>
      <c r="M46" s="332"/>
      <c r="N46" s="332"/>
      <c r="O46" s="172"/>
      <c r="P46" s="172"/>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319" t="s">
        <v>661</v>
      </c>
      <c r="L47" s="310" t="s">
        <v>254</v>
      </c>
      <c r="M47" s="330"/>
      <c r="N47" s="330"/>
      <c r="O47" s="172"/>
      <c r="P47" s="172"/>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32"/>
      <c r="N48" s="332"/>
      <c r="O48" s="172"/>
      <c r="P48" s="172"/>
      <c r="R48" s="12"/>
      <c r="S48" s="12"/>
      <c r="T48" s="12"/>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661</v>
      </c>
      <c r="L49" s="310" t="s">
        <v>254</v>
      </c>
      <c r="M49" s="330"/>
      <c r="N49" s="330"/>
      <c r="O49" s="172"/>
      <c r="P49" s="172"/>
      <c r="R49" s="12" t="str">
        <f>IF(OR(J49='Drop downs'!$G$7,J49='Drop downs'!$G$5), B49&amp;": "&amp;K49&amp;CHAR(10),"")</f>
        <v/>
      </c>
      <c r="S49" s="12" t="str">
        <f>IF(J49='Drop downs'!$G$2,B49&amp;": "&amp;K49&amp;"
"," ")</f>
        <v xml:space="preserve"> </v>
      </c>
      <c r="T49" s="12" t="str">
        <f>IF(E49='Drop downs'!$B$6,B49&amp;": "&amp;K49&amp;"","")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331"/>
      <c r="N50" s="331"/>
      <c r="O50" s="172"/>
      <c r="P50" s="172"/>
      <c r="R50" s="12"/>
      <c r="S50" s="12"/>
      <c r="T50" s="12"/>
    </row>
    <row r="51" spans="1:22" x14ac:dyDescent="0.35">
      <c r="A51" s="317"/>
      <c r="B51" s="308"/>
      <c r="C51" s="97" t="s">
        <v>371</v>
      </c>
      <c r="D51" s="24" t="s">
        <v>254</v>
      </c>
      <c r="E51" s="298"/>
      <c r="F51" s="298"/>
      <c r="G51" s="298"/>
      <c r="H51" s="298"/>
      <c r="I51" s="298"/>
      <c r="J51" s="298"/>
      <c r="K51" s="236"/>
      <c r="L51" s="298"/>
      <c r="M51" s="331"/>
      <c r="N51" s="331"/>
      <c r="O51" s="172"/>
      <c r="P51" s="172"/>
      <c r="R51" s="12"/>
      <c r="S51" s="12"/>
      <c r="T51" s="12"/>
    </row>
    <row r="52" spans="1:22" x14ac:dyDescent="0.35">
      <c r="A52" s="317"/>
      <c r="B52" s="308"/>
      <c r="C52" s="24" t="s">
        <v>372</v>
      </c>
      <c r="D52" s="24" t="s">
        <v>254</v>
      </c>
      <c r="E52" s="298"/>
      <c r="F52" s="298"/>
      <c r="G52" s="298"/>
      <c r="H52" s="298"/>
      <c r="I52" s="298"/>
      <c r="J52" s="298"/>
      <c r="K52" s="236"/>
      <c r="L52" s="298"/>
      <c r="M52" s="331"/>
      <c r="N52" s="331"/>
      <c r="O52" s="172"/>
      <c r="P52" s="172"/>
      <c r="R52" s="12"/>
      <c r="S52" s="12"/>
      <c r="T52" s="12"/>
    </row>
    <row r="53" spans="1:22" ht="15" thickBot="1" x14ac:dyDescent="0.4">
      <c r="A53" s="318"/>
      <c r="B53" s="309"/>
      <c r="C53" s="19" t="s">
        <v>373</v>
      </c>
      <c r="D53" s="19" t="s">
        <v>254</v>
      </c>
      <c r="E53" s="270"/>
      <c r="F53" s="270"/>
      <c r="G53" s="270"/>
      <c r="H53" s="270"/>
      <c r="I53" s="270"/>
      <c r="J53" s="270"/>
      <c r="K53" s="320"/>
      <c r="L53" s="270"/>
      <c r="M53" s="332"/>
      <c r="N53" s="332"/>
      <c r="O53" s="172"/>
      <c r="P53" s="172"/>
      <c r="R53" s="12"/>
      <c r="S53" s="12"/>
      <c r="T53" s="12"/>
    </row>
    <row r="54" spans="1:22" ht="29.25" customHeight="1" x14ac:dyDescent="0.35">
      <c r="A54" s="316" t="s">
        <v>374</v>
      </c>
      <c r="B54" s="307" t="s">
        <v>124</v>
      </c>
      <c r="C54" s="95" t="s">
        <v>375</v>
      </c>
      <c r="D54" s="86" t="s">
        <v>250</v>
      </c>
      <c r="E54" s="310" t="s">
        <v>418</v>
      </c>
      <c r="F54" s="310" t="s">
        <v>441</v>
      </c>
      <c r="G54" s="310" t="s">
        <v>420</v>
      </c>
      <c r="H54" s="310" t="s">
        <v>477</v>
      </c>
      <c r="I54" s="310" t="s">
        <v>422</v>
      </c>
      <c r="J54" s="310" t="s">
        <v>157</v>
      </c>
      <c r="K54" s="319" t="s">
        <v>1173</v>
      </c>
      <c r="L54" s="310" t="s">
        <v>250</v>
      </c>
      <c r="M54" s="330"/>
      <c r="N54" s="330"/>
      <c r="O54" s="172"/>
      <c r="P54" s="172"/>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331"/>
      <c r="N55" s="331"/>
      <c r="O55" s="172"/>
      <c r="P55" s="172"/>
      <c r="R55" s="12"/>
      <c r="S55" s="12"/>
      <c r="T55" s="12"/>
    </row>
    <row r="56" spans="1:22" ht="29.5" thickBot="1" x14ac:dyDescent="0.4">
      <c r="A56" s="318"/>
      <c r="B56" s="309"/>
      <c r="C56" s="98" t="s">
        <v>377</v>
      </c>
      <c r="D56" s="19" t="s">
        <v>254</v>
      </c>
      <c r="E56" s="270"/>
      <c r="F56" s="270"/>
      <c r="G56" s="270"/>
      <c r="H56" s="270"/>
      <c r="I56" s="270"/>
      <c r="J56" s="270"/>
      <c r="K56" s="320"/>
      <c r="L56" s="270"/>
      <c r="M56" s="332"/>
      <c r="N56" s="332"/>
      <c r="O56" s="172"/>
      <c r="P56" s="172"/>
      <c r="R56" s="12"/>
      <c r="S56" s="12"/>
      <c r="T56" s="12"/>
    </row>
    <row r="57" spans="1:22" x14ac:dyDescent="0.35">
      <c r="A57" s="316" t="s">
        <v>378</v>
      </c>
      <c r="B57" s="307" t="s">
        <v>125</v>
      </c>
      <c r="C57" s="86" t="s">
        <v>379</v>
      </c>
      <c r="D57" s="86" t="s">
        <v>254</v>
      </c>
      <c r="E57" s="310" t="s">
        <v>418</v>
      </c>
      <c r="F57" s="310" t="s">
        <v>419</v>
      </c>
      <c r="G57" s="310" t="s">
        <v>420</v>
      </c>
      <c r="H57" s="310" t="s">
        <v>477</v>
      </c>
      <c r="I57" s="310" t="s">
        <v>436</v>
      </c>
      <c r="J57" s="310" t="s">
        <v>157</v>
      </c>
      <c r="K57" s="319" t="s">
        <v>1174</v>
      </c>
      <c r="L57" s="310" t="s">
        <v>254</v>
      </c>
      <c r="M57" s="330"/>
      <c r="N57" s="330"/>
      <c r="O57" s="172"/>
      <c r="P57" s="172"/>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331"/>
      <c r="N58" s="331"/>
      <c r="O58" s="172"/>
      <c r="P58" s="172"/>
      <c r="R58" s="12"/>
      <c r="S58" s="12"/>
      <c r="T58" s="12"/>
    </row>
    <row r="59" spans="1:22" x14ac:dyDescent="0.35">
      <c r="A59" s="317"/>
      <c r="B59" s="308"/>
      <c r="C59" s="24" t="s">
        <v>381</v>
      </c>
      <c r="D59" s="24" t="s">
        <v>254</v>
      </c>
      <c r="E59" s="298"/>
      <c r="F59" s="298"/>
      <c r="G59" s="298"/>
      <c r="H59" s="298"/>
      <c r="I59" s="298"/>
      <c r="J59" s="298"/>
      <c r="K59" s="236"/>
      <c r="L59" s="298"/>
      <c r="M59" s="331"/>
      <c r="N59" s="331"/>
      <c r="O59" s="172"/>
      <c r="P59" s="172"/>
      <c r="R59" s="12"/>
      <c r="S59" s="12"/>
      <c r="T59" s="12"/>
    </row>
    <row r="60" spans="1:22" x14ac:dyDescent="0.35">
      <c r="A60" s="317"/>
      <c r="B60" s="308"/>
      <c r="C60" s="24" t="s">
        <v>382</v>
      </c>
      <c r="D60" s="24" t="s">
        <v>254</v>
      </c>
      <c r="E60" s="298"/>
      <c r="F60" s="298"/>
      <c r="G60" s="298"/>
      <c r="H60" s="298"/>
      <c r="I60" s="298"/>
      <c r="J60" s="298"/>
      <c r="K60" s="236"/>
      <c r="L60" s="298"/>
      <c r="M60" s="331"/>
      <c r="N60" s="331"/>
      <c r="O60" s="172"/>
      <c r="P60" s="172"/>
      <c r="R60" s="12"/>
      <c r="S60" s="12"/>
      <c r="T60" s="12"/>
    </row>
    <row r="61" spans="1:22" x14ac:dyDescent="0.35">
      <c r="A61" s="317"/>
      <c r="B61" s="308"/>
      <c r="C61" s="24" t="s">
        <v>383</v>
      </c>
      <c r="D61" s="24" t="s">
        <v>250</v>
      </c>
      <c r="E61" s="298"/>
      <c r="F61" s="298"/>
      <c r="G61" s="298"/>
      <c r="H61" s="298"/>
      <c r="I61" s="298"/>
      <c r="J61" s="298"/>
      <c r="K61" s="236"/>
      <c r="L61" s="298"/>
      <c r="M61" s="331"/>
      <c r="N61" s="331"/>
      <c r="O61" s="172"/>
      <c r="P61" s="172"/>
      <c r="R61" s="12"/>
      <c r="S61" s="12"/>
      <c r="T61" s="12"/>
    </row>
    <row r="62" spans="1:22" x14ac:dyDescent="0.35">
      <c r="A62" s="317"/>
      <c r="B62" s="308"/>
      <c r="C62" s="24" t="s">
        <v>384</v>
      </c>
      <c r="D62" s="24" t="s">
        <v>250</v>
      </c>
      <c r="E62" s="298"/>
      <c r="F62" s="298"/>
      <c r="G62" s="298"/>
      <c r="H62" s="298"/>
      <c r="I62" s="298"/>
      <c r="J62" s="298"/>
      <c r="K62" s="236"/>
      <c r="L62" s="298"/>
      <c r="M62" s="331"/>
      <c r="N62" s="331"/>
      <c r="O62" s="172"/>
      <c r="P62" s="172"/>
      <c r="R62" s="12"/>
      <c r="S62" s="12"/>
      <c r="T62" s="12"/>
    </row>
    <row r="63" spans="1:22" ht="29" x14ac:dyDescent="0.35">
      <c r="A63" s="317"/>
      <c r="B63" s="308"/>
      <c r="C63" s="24" t="s">
        <v>385</v>
      </c>
      <c r="D63" s="24" t="s">
        <v>254</v>
      </c>
      <c r="E63" s="298"/>
      <c r="F63" s="298"/>
      <c r="G63" s="298"/>
      <c r="H63" s="298"/>
      <c r="I63" s="298"/>
      <c r="J63" s="298"/>
      <c r="K63" s="236"/>
      <c r="L63" s="298"/>
      <c r="M63" s="331"/>
      <c r="N63" s="331"/>
      <c r="O63" s="172"/>
      <c r="P63" s="172"/>
      <c r="R63" s="12"/>
      <c r="S63" s="12"/>
      <c r="T63" s="12"/>
    </row>
    <row r="64" spans="1:22" ht="15" thickBot="1" x14ac:dyDescent="0.4">
      <c r="A64" s="318"/>
      <c r="B64" s="309"/>
      <c r="C64" s="19" t="s">
        <v>386</v>
      </c>
      <c r="D64" s="19" t="s">
        <v>254</v>
      </c>
      <c r="E64" s="270"/>
      <c r="F64" s="270"/>
      <c r="G64" s="270"/>
      <c r="H64" s="270"/>
      <c r="I64" s="270"/>
      <c r="J64" s="270"/>
      <c r="K64" s="320"/>
      <c r="L64" s="270"/>
      <c r="M64" s="332"/>
      <c r="N64" s="332"/>
      <c r="O64" s="172"/>
      <c r="P64" s="172"/>
      <c r="R64" s="12"/>
      <c r="S64" s="12"/>
      <c r="T64" s="12"/>
    </row>
    <row r="65" spans="1:22" x14ac:dyDescent="0.35">
      <c r="A65" s="316" t="s">
        <v>387</v>
      </c>
      <c r="B65" s="307" t="s">
        <v>126</v>
      </c>
      <c r="C65" s="85" t="s">
        <v>388</v>
      </c>
      <c r="D65" s="86" t="s">
        <v>254</v>
      </c>
      <c r="E65" s="310" t="s">
        <v>101</v>
      </c>
      <c r="F65" s="310" t="s">
        <v>101</v>
      </c>
      <c r="G65" s="310" t="s">
        <v>101</v>
      </c>
      <c r="H65" s="310" t="s">
        <v>101</v>
      </c>
      <c r="I65" s="310" t="s">
        <v>101</v>
      </c>
      <c r="J65" s="310" t="s">
        <v>159</v>
      </c>
      <c r="K65" s="319" t="s">
        <v>661</v>
      </c>
      <c r="L65" s="310" t="s">
        <v>254</v>
      </c>
      <c r="M65" s="330"/>
      <c r="N65" s="330"/>
      <c r="O65" s="172"/>
      <c r="P65" s="172"/>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331"/>
      <c r="N66" s="331"/>
      <c r="O66" s="172"/>
      <c r="P66" s="172"/>
      <c r="R66" s="12"/>
      <c r="S66" s="12"/>
      <c r="T66" s="12"/>
    </row>
    <row r="67" spans="1:22" ht="29" x14ac:dyDescent="0.35">
      <c r="A67" s="317"/>
      <c r="B67" s="308"/>
      <c r="C67" s="83" t="s">
        <v>390</v>
      </c>
      <c r="D67" s="24" t="s">
        <v>254</v>
      </c>
      <c r="E67" s="298"/>
      <c r="F67" s="298"/>
      <c r="G67" s="298"/>
      <c r="H67" s="298"/>
      <c r="I67" s="298"/>
      <c r="J67" s="298"/>
      <c r="K67" s="236"/>
      <c r="L67" s="298"/>
      <c r="M67" s="331"/>
      <c r="N67" s="331"/>
      <c r="O67" s="172"/>
      <c r="P67" s="172"/>
      <c r="R67" s="12"/>
      <c r="S67" s="12"/>
      <c r="T67" s="12"/>
    </row>
    <row r="68" spans="1:22" x14ac:dyDescent="0.35">
      <c r="A68" s="317"/>
      <c r="B68" s="308"/>
      <c r="C68" s="83" t="s">
        <v>391</v>
      </c>
      <c r="D68" s="24" t="s">
        <v>254</v>
      </c>
      <c r="E68" s="298"/>
      <c r="F68" s="298"/>
      <c r="G68" s="298"/>
      <c r="H68" s="298"/>
      <c r="I68" s="298"/>
      <c r="J68" s="298"/>
      <c r="K68" s="236"/>
      <c r="L68" s="298"/>
      <c r="M68" s="331"/>
      <c r="N68" s="331"/>
      <c r="O68" s="172"/>
      <c r="P68" s="172"/>
      <c r="R68" s="12"/>
      <c r="S68" s="12"/>
      <c r="T68" s="12"/>
    </row>
    <row r="69" spans="1:22" x14ac:dyDescent="0.35">
      <c r="A69" s="317"/>
      <c r="B69" s="308"/>
      <c r="C69" s="83" t="s">
        <v>392</v>
      </c>
      <c r="D69" s="24" t="s">
        <v>254</v>
      </c>
      <c r="E69" s="298"/>
      <c r="F69" s="298"/>
      <c r="G69" s="298"/>
      <c r="H69" s="298"/>
      <c r="I69" s="298"/>
      <c r="J69" s="298"/>
      <c r="K69" s="236"/>
      <c r="L69" s="298"/>
      <c r="M69" s="331"/>
      <c r="N69" s="331"/>
      <c r="O69" s="172"/>
      <c r="P69" s="172"/>
      <c r="R69" s="12"/>
      <c r="S69" s="12"/>
      <c r="T69" s="12"/>
    </row>
    <row r="70" spans="1:22" x14ac:dyDescent="0.35">
      <c r="A70" s="317"/>
      <c r="B70" s="308"/>
      <c r="C70" s="83" t="s">
        <v>393</v>
      </c>
      <c r="D70" s="24" t="s">
        <v>254</v>
      </c>
      <c r="E70" s="298"/>
      <c r="F70" s="298"/>
      <c r="G70" s="298"/>
      <c r="H70" s="298"/>
      <c r="I70" s="298"/>
      <c r="J70" s="298"/>
      <c r="K70" s="236"/>
      <c r="L70" s="298"/>
      <c r="M70" s="331"/>
      <c r="N70" s="331"/>
      <c r="O70" s="172"/>
      <c r="P70" s="172"/>
      <c r="R70" s="12"/>
      <c r="S70" s="12"/>
      <c r="T70" s="12"/>
    </row>
    <row r="71" spans="1:22" ht="15" thickBot="1" x14ac:dyDescent="0.4">
      <c r="A71" s="318"/>
      <c r="B71" s="309"/>
      <c r="C71" s="100" t="s">
        <v>394</v>
      </c>
      <c r="D71" s="19" t="s">
        <v>254</v>
      </c>
      <c r="E71" s="270"/>
      <c r="F71" s="270"/>
      <c r="G71" s="270"/>
      <c r="H71" s="270"/>
      <c r="I71" s="270"/>
      <c r="J71" s="270"/>
      <c r="K71" s="320"/>
      <c r="L71" s="270"/>
      <c r="M71" s="332"/>
      <c r="N71" s="332"/>
      <c r="O71" s="172"/>
      <c r="P71" s="172"/>
      <c r="R71" s="12"/>
      <c r="S71" s="12"/>
      <c r="T71" s="12"/>
    </row>
    <row r="72" spans="1:22" x14ac:dyDescent="0.35">
      <c r="A72" s="316" t="s">
        <v>395</v>
      </c>
      <c r="B72" s="307" t="s">
        <v>127</v>
      </c>
      <c r="C72" s="85" t="s">
        <v>396</v>
      </c>
      <c r="D72" s="86" t="s">
        <v>254</v>
      </c>
      <c r="E72" s="310" t="s">
        <v>101</v>
      </c>
      <c r="F72" s="310" t="s">
        <v>101</v>
      </c>
      <c r="G72" s="310" t="s">
        <v>101</v>
      </c>
      <c r="H72" s="310" t="s">
        <v>101</v>
      </c>
      <c r="I72" s="310" t="s">
        <v>101</v>
      </c>
      <c r="J72" s="310" t="s">
        <v>159</v>
      </c>
      <c r="K72" s="311" t="s">
        <v>661</v>
      </c>
      <c r="L72" s="310" t="s">
        <v>254</v>
      </c>
      <c r="M72" s="330"/>
      <c r="N72" s="330"/>
      <c r="O72" s="172"/>
      <c r="P72" s="172"/>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17"/>
      <c r="B73" s="308"/>
      <c r="C73" s="83" t="s">
        <v>397</v>
      </c>
      <c r="D73" s="24" t="s">
        <v>254</v>
      </c>
      <c r="E73" s="298"/>
      <c r="F73" s="298"/>
      <c r="G73" s="298"/>
      <c r="H73" s="298"/>
      <c r="I73" s="298"/>
      <c r="J73" s="298"/>
      <c r="K73" s="312"/>
      <c r="L73" s="298"/>
      <c r="M73" s="331"/>
      <c r="N73" s="331"/>
      <c r="O73" s="172"/>
      <c r="P73" s="172"/>
      <c r="R73" s="12"/>
      <c r="S73" s="12"/>
      <c r="T73" s="12"/>
    </row>
    <row r="74" spans="1:22" x14ac:dyDescent="0.35">
      <c r="A74" s="317"/>
      <c r="B74" s="308"/>
      <c r="C74" s="83" t="s">
        <v>398</v>
      </c>
      <c r="D74" s="24" t="s">
        <v>254</v>
      </c>
      <c r="E74" s="298"/>
      <c r="F74" s="298"/>
      <c r="G74" s="298"/>
      <c r="H74" s="298"/>
      <c r="I74" s="298"/>
      <c r="J74" s="298"/>
      <c r="K74" s="312"/>
      <c r="L74" s="298"/>
      <c r="M74" s="331"/>
      <c r="N74" s="331"/>
      <c r="O74" s="172"/>
      <c r="P74" s="172"/>
      <c r="R74" s="12"/>
      <c r="S74" s="12"/>
      <c r="T74" s="12"/>
    </row>
    <row r="75" spans="1:22" x14ac:dyDescent="0.35">
      <c r="A75" s="317"/>
      <c r="B75" s="308"/>
      <c r="C75" s="83" t="s">
        <v>399</v>
      </c>
      <c r="D75" s="24" t="s">
        <v>254</v>
      </c>
      <c r="E75" s="298"/>
      <c r="F75" s="298"/>
      <c r="G75" s="298"/>
      <c r="H75" s="298"/>
      <c r="I75" s="298"/>
      <c r="J75" s="298"/>
      <c r="K75" s="312"/>
      <c r="L75" s="298"/>
      <c r="M75" s="331"/>
      <c r="N75" s="331"/>
      <c r="O75" s="172"/>
      <c r="P75" s="172"/>
      <c r="R75" s="12"/>
      <c r="S75" s="12"/>
      <c r="T75" s="12"/>
    </row>
    <row r="76" spans="1:22" ht="15" thickBot="1" x14ac:dyDescent="0.4">
      <c r="A76" s="318"/>
      <c r="B76" s="309"/>
      <c r="C76" s="89" t="s">
        <v>400</v>
      </c>
      <c r="D76" s="19" t="s">
        <v>254</v>
      </c>
      <c r="E76" s="270"/>
      <c r="F76" s="270"/>
      <c r="G76" s="270"/>
      <c r="H76" s="270"/>
      <c r="I76" s="270"/>
      <c r="J76" s="270"/>
      <c r="K76" s="430"/>
      <c r="L76" s="270"/>
      <c r="M76" s="332"/>
      <c r="N76" s="332"/>
      <c r="O76" s="172"/>
      <c r="P76" s="172"/>
      <c r="R76" s="12"/>
      <c r="S76" s="12"/>
      <c r="T76" s="12"/>
    </row>
    <row r="77" spans="1:22" x14ac:dyDescent="0.35">
      <c r="A77" s="453" t="s">
        <v>401</v>
      </c>
      <c r="B77" s="307" t="s">
        <v>128</v>
      </c>
      <c r="C77" s="85" t="s">
        <v>402</v>
      </c>
      <c r="D77" s="79" t="s">
        <v>254</v>
      </c>
      <c r="E77" s="344" t="s">
        <v>101</v>
      </c>
      <c r="F77" s="310" t="s">
        <v>101</v>
      </c>
      <c r="G77" s="310" t="s">
        <v>101</v>
      </c>
      <c r="H77" s="310" t="s">
        <v>101</v>
      </c>
      <c r="I77" s="310" t="s">
        <v>101</v>
      </c>
      <c r="J77" s="310" t="s">
        <v>159</v>
      </c>
      <c r="K77" s="319" t="s">
        <v>661</v>
      </c>
      <c r="L77" s="310" t="s">
        <v>254</v>
      </c>
      <c r="M77" s="330"/>
      <c r="N77" s="330"/>
      <c r="O77" s="172"/>
      <c r="P77" s="172"/>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455"/>
      <c r="B78" s="308"/>
      <c r="C78" s="83" t="s">
        <v>403</v>
      </c>
      <c r="D78" s="3" t="s">
        <v>254</v>
      </c>
      <c r="E78" s="271"/>
      <c r="F78" s="298"/>
      <c r="G78" s="298"/>
      <c r="H78" s="298"/>
      <c r="I78" s="298"/>
      <c r="J78" s="298"/>
      <c r="K78" s="236"/>
      <c r="L78" s="298"/>
      <c r="M78" s="331"/>
      <c r="N78" s="331"/>
      <c r="O78" s="172"/>
      <c r="P78" s="172"/>
      <c r="R78" s="12"/>
      <c r="S78" s="12"/>
      <c r="T78" s="12"/>
    </row>
    <row r="79" spans="1:22" x14ac:dyDescent="0.35">
      <c r="A79" s="455"/>
      <c r="B79" s="308"/>
      <c r="C79" s="83" t="s">
        <v>404</v>
      </c>
      <c r="D79" s="3" t="s">
        <v>254</v>
      </c>
      <c r="E79" s="271"/>
      <c r="F79" s="298"/>
      <c r="G79" s="298"/>
      <c r="H79" s="298"/>
      <c r="I79" s="298"/>
      <c r="J79" s="298"/>
      <c r="K79" s="236"/>
      <c r="L79" s="298"/>
      <c r="M79" s="331"/>
      <c r="N79" s="331"/>
      <c r="O79" s="172"/>
      <c r="P79" s="172"/>
      <c r="R79" s="12"/>
      <c r="S79" s="12"/>
      <c r="T79" s="12"/>
    </row>
    <row r="80" spans="1:22" x14ac:dyDescent="0.35">
      <c r="A80" s="455"/>
      <c r="B80" s="308"/>
      <c r="C80" s="84" t="s">
        <v>405</v>
      </c>
      <c r="D80" s="3" t="s">
        <v>254</v>
      </c>
      <c r="E80" s="271"/>
      <c r="F80" s="298"/>
      <c r="G80" s="298"/>
      <c r="H80" s="298"/>
      <c r="I80" s="298"/>
      <c r="J80" s="298"/>
      <c r="K80" s="236"/>
      <c r="L80" s="298"/>
      <c r="M80" s="331"/>
      <c r="N80" s="331"/>
      <c r="O80" s="172"/>
      <c r="P80" s="172"/>
      <c r="R80" s="12"/>
      <c r="S80" s="12"/>
      <c r="T80" s="12"/>
    </row>
    <row r="81" spans="1:22" ht="29" x14ac:dyDescent="0.35">
      <c r="A81" s="455"/>
      <c r="B81" s="308"/>
      <c r="C81" s="84" t="s">
        <v>406</v>
      </c>
      <c r="D81" s="3" t="s">
        <v>254</v>
      </c>
      <c r="E81" s="271"/>
      <c r="F81" s="298"/>
      <c r="G81" s="298"/>
      <c r="H81" s="298"/>
      <c r="I81" s="298"/>
      <c r="J81" s="298"/>
      <c r="K81" s="236"/>
      <c r="L81" s="298"/>
      <c r="M81" s="331"/>
      <c r="N81" s="331"/>
      <c r="O81" s="172"/>
      <c r="P81" s="172"/>
      <c r="R81" s="12"/>
      <c r="S81" s="12"/>
      <c r="T81" s="12"/>
    </row>
    <row r="82" spans="1:22" ht="29" x14ac:dyDescent="0.35">
      <c r="A82" s="455"/>
      <c r="B82" s="308"/>
      <c r="C82" s="84" t="s">
        <v>407</v>
      </c>
      <c r="D82" s="3" t="s">
        <v>254</v>
      </c>
      <c r="E82" s="271"/>
      <c r="F82" s="298"/>
      <c r="G82" s="298"/>
      <c r="H82" s="298"/>
      <c r="I82" s="298"/>
      <c r="J82" s="298"/>
      <c r="K82" s="236"/>
      <c r="L82" s="298"/>
      <c r="M82" s="331"/>
      <c r="N82" s="331"/>
      <c r="O82" s="172"/>
      <c r="P82" s="172"/>
      <c r="R82" s="12"/>
      <c r="S82" s="12"/>
      <c r="T82" s="12"/>
    </row>
    <row r="83" spans="1:22" ht="15" thickBot="1" x14ac:dyDescent="0.4">
      <c r="A83" s="454"/>
      <c r="B83" s="309"/>
      <c r="C83" s="98" t="s">
        <v>408</v>
      </c>
      <c r="D83" s="15" t="s">
        <v>254</v>
      </c>
      <c r="E83" s="345"/>
      <c r="F83" s="270"/>
      <c r="G83" s="270"/>
      <c r="H83" s="270"/>
      <c r="I83" s="270"/>
      <c r="J83" s="270"/>
      <c r="K83" s="320"/>
      <c r="L83" s="270"/>
      <c r="M83" s="332"/>
      <c r="N83" s="332"/>
      <c r="O83" s="172"/>
      <c r="P83" s="172"/>
      <c r="R83" s="12"/>
      <c r="S83" s="12"/>
      <c r="T83" s="12"/>
    </row>
    <row r="84" spans="1:22" x14ac:dyDescent="0.35">
      <c r="A84" s="453" t="s">
        <v>409</v>
      </c>
      <c r="B84" s="307" t="s">
        <v>129</v>
      </c>
      <c r="C84" s="99" t="s">
        <v>410</v>
      </c>
      <c r="D84" s="79" t="s">
        <v>254</v>
      </c>
      <c r="E84" s="310" t="s">
        <v>101</v>
      </c>
      <c r="F84" s="310" t="s">
        <v>101</v>
      </c>
      <c r="G84" s="310" t="s">
        <v>101</v>
      </c>
      <c r="H84" s="310" t="s">
        <v>101</v>
      </c>
      <c r="I84" s="310" t="s">
        <v>101</v>
      </c>
      <c r="J84" s="310" t="s">
        <v>159</v>
      </c>
      <c r="K84" s="319" t="s">
        <v>661</v>
      </c>
      <c r="L84" s="310" t="s">
        <v>254</v>
      </c>
      <c r="M84" s="330"/>
      <c r="N84" s="330"/>
      <c r="O84" s="172"/>
      <c r="P84" s="172"/>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455"/>
      <c r="B85" s="308"/>
      <c r="C85" s="84" t="s">
        <v>411</v>
      </c>
      <c r="D85" s="3" t="s">
        <v>254</v>
      </c>
      <c r="E85" s="298"/>
      <c r="F85" s="298"/>
      <c r="G85" s="298"/>
      <c r="H85" s="298"/>
      <c r="I85" s="298"/>
      <c r="J85" s="298"/>
      <c r="K85" s="236"/>
      <c r="L85" s="298"/>
      <c r="M85" s="331"/>
      <c r="N85" s="331"/>
      <c r="O85" s="172"/>
      <c r="P85" s="172"/>
      <c r="R85" s="12"/>
      <c r="S85" s="12"/>
      <c r="T85" s="12"/>
    </row>
    <row r="86" spans="1:22" x14ac:dyDescent="0.35">
      <c r="A86" s="455"/>
      <c r="B86" s="308"/>
      <c r="C86" s="84" t="s">
        <v>412</v>
      </c>
      <c r="D86" s="3" t="s">
        <v>254</v>
      </c>
      <c r="E86" s="298"/>
      <c r="F86" s="298"/>
      <c r="G86" s="298"/>
      <c r="H86" s="298"/>
      <c r="I86" s="298"/>
      <c r="J86" s="298"/>
      <c r="K86" s="236"/>
      <c r="L86" s="298"/>
      <c r="M86" s="331"/>
      <c r="N86" s="331"/>
      <c r="O86" s="172"/>
      <c r="P86" s="172"/>
      <c r="R86" s="12"/>
      <c r="S86" s="12"/>
      <c r="T86" s="12"/>
    </row>
    <row r="87" spans="1:22" ht="15" thickBot="1" x14ac:dyDescent="0.4">
      <c r="A87" s="456"/>
      <c r="B87" s="309"/>
      <c r="C87" s="87" t="s">
        <v>413</v>
      </c>
      <c r="D87" s="81" t="s">
        <v>254</v>
      </c>
      <c r="E87" s="299"/>
      <c r="F87" s="299"/>
      <c r="G87" s="299"/>
      <c r="H87" s="299"/>
      <c r="I87" s="299"/>
      <c r="J87" s="299"/>
      <c r="K87" s="301"/>
      <c r="L87" s="299"/>
      <c r="M87" s="333"/>
      <c r="N87" s="333"/>
      <c r="O87" s="172"/>
      <c r="P87" s="172"/>
      <c r="R87" s="12" t="str">
        <f>IF(OR(J87='Drop downs'!$G$7,J87='Drop downs'!$G$5), B87&amp;": "&amp;K87&amp;CHAR(10),"")</f>
        <v/>
      </c>
      <c r="S87" s="12" t="str">
        <f>IF(J87='Drop downs'!$G$2,B87&amp;": "&amp;K87&amp;""," ")</f>
        <v xml:space="preserve"> </v>
      </c>
      <c r="T87" s="12"/>
    </row>
    <row r="89" spans="1:22" x14ac:dyDescent="0.35">
      <c r="A89" s="231" t="s">
        <v>57</v>
      </c>
      <c r="B89" s="231"/>
      <c r="C89" s="231"/>
      <c r="D89" s="231"/>
      <c r="E89" s="231"/>
      <c r="F89" s="231"/>
      <c r="G89" s="231"/>
      <c r="H89" s="231"/>
      <c r="I89" s="231"/>
      <c r="J89" s="231"/>
      <c r="K89" s="231"/>
      <c r="L89" s="231"/>
      <c r="M89" s="231"/>
    </row>
    <row r="90" spans="1:22" s="2" customFormat="1" ht="129" customHeight="1" x14ac:dyDescent="0.35">
      <c r="A90" s="236" t="str">
        <f>R8&amp;R18&amp;R20&amp;R28&amp;R36&amp;R42&amp;R47&amp;R48&amp;R49&amp;R54&amp;R57&amp;R65&amp;R72&amp;R77&amp;R84&amp;R87</f>
        <v/>
      </c>
      <c r="B90" s="236"/>
      <c r="C90" s="236"/>
      <c r="D90" s="236"/>
      <c r="E90" s="236"/>
      <c r="F90" s="236"/>
      <c r="G90" s="236"/>
      <c r="H90" s="236"/>
      <c r="I90" s="236"/>
      <c r="J90" s="236"/>
      <c r="K90" s="236"/>
      <c r="L90" s="236"/>
      <c r="M90" s="236"/>
    </row>
    <row r="91" spans="1:22" x14ac:dyDescent="0.35">
      <c r="A91" s="231" t="s">
        <v>59</v>
      </c>
      <c r="B91" s="231"/>
      <c r="C91" s="231"/>
      <c r="D91" s="231"/>
      <c r="E91" s="231"/>
      <c r="F91" s="231"/>
      <c r="G91" s="231"/>
      <c r="H91" s="231"/>
      <c r="I91" s="231"/>
      <c r="J91" s="231"/>
      <c r="K91" s="231"/>
      <c r="L91" s="231"/>
      <c r="M91" s="231"/>
    </row>
    <row r="92" spans="1:22" ht="50.5" customHeight="1" x14ac:dyDescent="0.35">
      <c r="A92" s="236" t="str">
        <f>S8&amp;S18&amp;S20&amp;S28&amp;S36&amp;S42&amp;S47&amp;S48&amp;S49&amp;S54&amp;S57&amp;S65&amp;S72&amp;S77&amp;S84&amp;S87</f>
        <v xml:space="preserve">   IIA4: The policy supports the achievement of IIA4 through the promotion of health and wellbeing that inherently comes with play and informal leisure spaces. The policy acknowledges that safe and stimulating play spaces have a positive impact on physical and mental wellbeing of both children and parents. Play facilities support the fight against childhood obesity and also provide opportunities for social interaction and development in young people, which will promote a healthy and high quality lifestyles. New play and informal spaces will also increase the number of public spaces available for community use, and ensure everyone has access to open, and potentially green, space. As such, a potential significant positive effect is predicted.
           </v>
      </c>
      <c r="B92" s="236"/>
      <c r="C92" s="236"/>
      <c r="D92" s="236"/>
      <c r="E92" s="236"/>
      <c r="F92" s="236"/>
      <c r="G92" s="236"/>
      <c r="H92" s="236"/>
      <c r="I92" s="236"/>
      <c r="J92" s="236"/>
      <c r="K92" s="236"/>
      <c r="L92" s="236"/>
      <c r="M92" s="236"/>
    </row>
    <row r="93" spans="1:22" x14ac:dyDescent="0.35">
      <c r="A93" s="231" t="s">
        <v>61</v>
      </c>
      <c r="B93" s="231"/>
      <c r="C93" s="231"/>
      <c r="D93" s="231"/>
      <c r="E93" s="231"/>
      <c r="F93" s="231"/>
      <c r="G93" s="231"/>
      <c r="H93" s="231"/>
      <c r="I93" s="231"/>
      <c r="J93" s="231"/>
      <c r="K93" s="231"/>
      <c r="L93" s="231"/>
      <c r="M93" s="231"/>
    </row>
    <row r="94" spans="1:22" ht="150" customHeight="1" x14ac:dyDescent="0.35">
      <c r="A94" s="232"/>
      <c r="B94" s="232"/>
      <c r="C94" s="232"/>
      <c r="D94" s="232"/>
      <c r="E94" s="232"/>
      <c r="F94" s="232"/>
      <c r="G94" s="232"/>
      <c r="H94" s="232"/>
      <c r="I94" s="232"/>
      <c r="J94" s="232"/>
      <c r="K94" s="232"/>
      <c r="L94" s="232"/>
      <c r="M94" s="232"/>
    </row>
    <row r="95" spans="1:22" x14ac:dyDescent="0.35">
      <c r="A95" s="231" t="s">
        <v>46</v>
      </c>
      <c r="B95" s="231"/>
      <c r="C95" s="231"/>
      <c r="D95" s="231"/>
      <c r="E95" s="231"/>
      <c r="F95" s="231"/>
      <c r="G95" s="231"/>
      <c r="H95" s="231"/>
      <c r="I95" s="231"/>
      <c r="J95" s="231"/>
      <c r="K95" s="231"/>
      <c r="L95" s="231"/>
      <c r="M95" s="231"/>
    </row>
    <row r="96" spans="1:22" ht="186.75" customHeight="1" x14ac:dyDescent="0.35">
      <c r="A96" s="232" t="str">
        <f>U8&amp;U18&amp;U20&amp;U28&amp;U36&amp;U42&amp;U47&amp;U49&amp;U54&amp;U57&amp;U65&amp;U72&amp;U77&amp;U84</f>
        <v/>
      </c>
      <c r="B96" s="277"/>
      <c r="C96" s="232"/>
      <c r="D96" s="232"/>
      <c r="E96" s="232"/>
      <c r="F96" s="232"/>
      <c r="G96" s="232"/>
      <c r="H96" s="232"/>
      <c r="I96" s="232"/>
      <c r="J96" s="232"/>
      <c r="K96" s="232"/>
      <c r="L96" s="232"/>
      <c r="M96" s="232"/>
    </row>
    <row r="97" spans="1:14" x14ac:dyDescent="0.35">
      <c r="A97" s="295" t="s">
        <v>320</v>
      </c>
      <c r="B97" s="296"/>
      <c r="C97" s="296"/>
      <c r="D97" s="296"/>
      <c r="E97" s="296"/>
      <c r="F97" s="296"/>
      <c r="G97" s="296"/>
      <c r="H97" s="296"/>
      <c r="I97" s="296"/>
      <c r="J97" s="296"/>
      <c r="K97" s="296"/>
      <c r="L97" s="296"/>
      <c r="M97" s="296"/>
      <c r="N97" s="297"/>
    </row>
    <row r="98" spans="1:14" x14ac:dyDescent="0.35">
      <c r="A98" s="232" t="str">
        <f>V8&amp;V18&amp;V20&amp;V28&amp;V36&amp;V42&amp;V47&amp;V49&amp;V54&amp;V57&amp;V65&amp;V72&amp;V77&amp;V84</f>
        <v/>
      </c>
      <c r="B98" s="277"/>
      <c r="C98" s="232"/>
      <c r="D98" s="232"/>
      <c r="E98" s="232"/>
      <c r="F98" s="232"/>
      <c r="G98" s="232"/>
      <c r="H98" s="232"/>
      <c r="I98" s="232"/>
      <c r="J98" s="232"/>
      <c r="K98" s="232"/>
      <c r="L98" s="232"/>
      <c r="M98" s="232"/>
    </row>
  </sheetData>
  <sheetProtection algorithmName="SHA-512" hashValue="kuDNs/2QygNFBac+MgTFKdGkkg0FfhcX9tRVtYHLhxRHezSWcom30nVPE9WAWB0OUO+Y0rLFGA+3skIbRMPnQA==" saltValue="51r3lSc7mIqnDTJMqSW0OQ==" spinCount="100000" sheet="1" objects="1" scenarios="1"/>
  <autoFilter ref="A7:M87" xr:uid="{D2C47CAF-421C-4D58-AA7A-22430CCF83D7}"/>
  <mergeCells count="184">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1097" priority="2">
      <formula>$D50="No"</formula>
    </cfRule>
  </conditionalFormatting>
  <conditionalFormatting sqref="C8:D87">
    <cfRule type="expression" dxfId="1096" priority="1">
      <formula>$D8="No"</formula>
    </cfRule>
  </conditionalFormatting>
  <conditionalFormatting sqref="J8 J18 J49 J57 J65 J72 J77 J84">
    <cfRule type="cellIs" dxfId="1095" priority="34" operator="equal">
      <formula>"Significant Negative"</formula>
    </cfRule>
    <cfRule type="cellIs" dxfId="1094" priority="35" operator="equal">
      <formula>"Minor Negative"</formula>
    </cfRule>
    <cfRule type="cellIs" dxfId="1093" priority="36" operator="equal">
      <formula>"Uncertain"</formula>
    </cfRule>
    <cfRule type="cellIs" dxfId="1092" priority="37" operator="equal">
      <formula>"Neutral"</formula>
    </cfRule>
    <cfRule type="cellIs" dxfId="1091" priority="38" operator="equal">
      <formula>"Minor Positive"</formula>
    </cfRule>
    <cfRule type="cellIs" dxfId="1090" priority="39" operator="equal">
      <formula>"Significant Positive"</formula>
    </cfRule>
  </conditionalFormatting>
  <conditionalFormatting sqref="J20 J28">
    <cfRule type="cellIs" dxfId="1089" priority="27" operator="equal">
      <formula>"Significant Positive"</formula>
    </cfRule>
    <cfRule type="cellIs" dxfId="1088" priority="22" operator="equal">
      <formula>"Significant Negative"</formula>
    </cfRule>
    <cfRule type="cellIs" dxfId="1087" priority="23" operator="equal">
      <formula>"Minor Negative"</formula>
    </cfRule>
    <cfRule type="cellIs" dxfId="1086" priority="24" operator="equal">
      <formula>"Uncertain"</formula>
    </cfRule>
    <cfRule type="cellIs" dxfId="1085" priority="25" operator="equal">
      <formula>"Neutral"</formula>
    </cfRule>
    <cfRule type="cellIs" dxfId="1084" priority="26" operator="equal">
      <formula>"Minor Positive"</formula>
    </cfRule>
  </conditionalFormatting>
  <conditionalFormatting sqref="J36">
    <cfRule type="cellIs" dxfId="1083" priority="16" operator="equal">
      <formula>"Significant Negative"</formula>
    </cfRule>
    <cfRule type="cellIs" dxfId="1082" priority="17" operator="equal">
      <formula>"Minor Negative"</formula>
    </cfRule>
    <cfRule type="cellIs" dxfId="1081" priority="18" operator="equal">
      <formula>"Uncertain"</formula>
    </cfRule>
    <cfRule type="cellIs" dxfId="1080" priority="19" operator="equal">
      <formula>"Neutral"</formula>
    </cfRule>
    <cfRule type="cellIs" dxfId="1079" priority="20" operator="equal">
      <formula>"Minor Positive"</formula>
    </cfRule>
    <cfRule type="cellIs" dxfId="1078" priority="21" operator="equal">
      <formula>"Significant Positive"</formula>
    </cfRule>
  </conditionalFormatting>
  <conditionalFormatting sqref="J42">
    <cfRule type="cellIs" dxfId="1077" priority="10" operator="equal">
      <formula>"Significant Negative"</formula>
    </cfRule>
    <cfRule type="cellIs" dxfId="1076" priority="11" operator="equal">
      <formula>"Minor Negative"</formula>
    </cfRule>
    <cfRule type="cellIs" dxfId="1075" priority="12" operator="equal">
      <formula>"Uncertain"</formula>
    </cfRule>
    <cfRule type="cellIs" dxfId="1074" priority="13" operator="equal">
      <formula>"Neutral"</formula>
    </cfRule>
    <cfRule type="cellIs" dxfId="1073" priority="14" operator="equal">
      <formula>"Minor Positive"</formula>
    </cfRule>
    <cfRule type="cellIs" dxfId="1072" priority="15" operator="equal">
      <formula>"Significant Positive"</formula>
    </cfRule>
  </conditionalFormatting>
  <conditionalFormatting sqref="J47">
    <cfRule type="cellIs" dxfId="1071" priority="28" operator="equal">
      <formula>"Significant Negative"</formula>
    </cfRule>
    <cfRule type="cellIs" dxfId="1070" priority="29" operator="equal">
      <formula>"Minor Negative"</formula>
    </cfRule>
    <cfRule type="cellIs" dxfId="1069" priority="30" operator="equal">
      <formula>"Uncertain"</formula>
    </cfRule>
    <cfRule type="cellIs" dxfId="1068" priority="31" operator="equal">
      <formula>"Neutral"</formula>
    </cfRule>
    <cfRule type="cellIs" dxfId="1067" priority="32" operator="equal">
      <formula>"Minor Positive"</formula>
    </cfRule>
    <cfRule type="cellIs" dxfId="1066" priority="33" operator="equal">
      <formula>"Significant Positive"</formula>
    </cfRule>
  </conditionalFormatting>
  <conditionalFormatting sqref="J54">
    <cfRule type="cellIs" dxfId="1065" priority="4" operator="equal">
      <formula>"Significant Negative"</formula>
    </cfRule>
    <cfRule type="cellIs" dxfId="1064" priority="5" operator="equal">
      <formula>"Minor Negative"</formula>
    </cfRule>
    <cfRule type="cellIs" dxfId="1063" priority="6" operator="equal">
      <formula>"Uncertain"</formula>
    </cfRule>
    <cfRule type="cellIs" dxfId="1062" priority="7" operator="equal">
      <formula>"Neutral"</formula>
    </cfRule>
    <cfRule type="cellIs" dxfId="1061" priority="8" operator="equal">
      <formula>"Minor Positive"</formula>
    </cfRule>
    <cfRule type="cellIs" dxfId="1060" priority="9" operator="equal">
      <formula>"Significant Positive"</formula>
    </cfRule>
  </conditionalFormatting>
  <pageMargins left="0.7" right="0.7" top="0.75" bottom="0.75" header="0.3" footer="0.3"/>
  <pageSetup orientation="portrait" horizontalDpi="4294967293" verticalDpi="4294967293" r:id="rId1"/>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B4A03-5C76-467F-85FE-C560EFAA50B0}">
  <sheetPr codeName="Sheet150">
    <tabColor theme="4" tint="0.79998168889431442"/>
  </sheetPr>
  <dimension ref="A1:V98"/>
  <sheetViews>
    <sheetView topLeftCell="C1" zoomScaleNormal="100" workbookViewId="0">
      <selection activeCell="D33" sqref="D33"/>
    </sheetView>
  </sheetViews>
  <sheetFormatPr defaultColWidth="8.54296875" defaultRowHeight="14.5" x14ac:dyDescent="0.35"/>
  <cols>
    <col min="1" max="1" width="46.1796875" customWidth="1"/>
    <col min="2" max="2" width="5.816406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81640625" customWidth="1"/>
    <col min="12" max="12" width="16.54296875" customWidth="1"/>
    <col min="13" max="13" width="24" customWidth="1"/>
    <col min="14" max="16" width="21.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357" t="s">
        <v>1175</v>
      </c>
      <c r="D1" s="261"/>
      <c r="E1" s="261"/>
      <c r="F1" s="262"/>
      <c r="G1" s="16"/>
      <c r="I1" s="7"/>
      <c r="J1" s="7"/>
      <c r="K1" s="7"/>
    </row>
    <row r="2" spans="1:22" x14ac:dyDescent="0.35">
      <c r="A2" s="74" t="s">
        <v>29</v>
      </c>
      <c r="B2" s="9"/>
      <c r="C2" s="263" t="s">
        <v>1151</v>
      </c>
      <c r="D2" s="263"/>
      <c r="E2" s="263"/>
      <c r="F2" s="264"/>
      <c r="I2" s="8"/>
      <c r="J2" s="8"/>
      <c r="K2" s="8"/>
    </row>
    <row r="3" spans="1:22" ht="30" customHeight="1" x14ac:dyDescent="0.35">
      <c r="A3" s="75" t="s">
        <v>30</v>
      </c>
      <c r="B3" s="4"/>
      <c r="C3" s="263" t="s">
        <v>1176</v>
      </c>
      <c r="D3" s="263"/>
      <c r="E3" s="263"/>
      <c r="F3" s="264"/>
      <c r="I3" s="8"/>
      <c r="J3" s="8"/>
      <c r="K3" s="8"/>
    </row>
    <row r="4" spans="1:22" ht="17.25" customHeight="1" x14ac:dyDescent="0.35">
      <c r="A4" s="75" t="s">
        <v>31</v>
      </c>
      <c r="B4" s="17"/>
      <c r="C4" s="229" t="s">
        <v>444</v>
      </c>
      <c r="D4" s="229"/>
      <c r="E4" s="229"/>
      <c r="F4" s="230"/>
      <c r="I4" s="8"/>
      <c r="J4" s="8"/>
      <c r="K4" s="8"/>
    </row>
    <row r="6" spans="1:22" x14ac:dyDescent="0.35">
      <c r="A6" s="225" t="s">
        <v>32</v>
      </c>
      <c r="B6" s="225"/>
      <c r="C6" s="225"/>
      <c r="D6" s="76"/>
      <c r="E6" s="329" t="s">
        <v>33</v>
      </c>
      <c r="F6" s="329"/>
      <c r="G6" s="329"/>
      <c r="H6" s="329"/>
      <c r="I6" s="329"/>
      <c r="J6" s="329"/>
      <c r="K6" s="329"/>
      <c r="L6" s="329"/>
      <c r="M6" s="329"/>
      <c r="N6" s="329"/>
      <c r="O6" s="172"/>
      <c r="P6" s="172"/>
      <c r="R6" s="18"/>
      <c r="S6" s="18"/>
      <c r="T6" s="18"/>
      <c r="U6" s="18"/>
    </row>
    <row r="7" spans="1:22" ht="47" thickBot="1" x14ac:dyDescent="0.4">
      <c r="A7" s="78" t="s">
        <v>317</v>
      </c>
      <c r="B7" s="78" t="s">
        <v>35</v>
      </c>
      <c r="C7" s="78" t="s">
        <v>318</v>
      </c>
      <c r="D7" s="78" t="s">
        <v>319</v>
      </c>
      <c r="E7" s="78" t="s">
        <v>38</v>
      </c>
      <c r="F7" s="78" t="s">
        <v>39</v>
      </c>
      <c r="G7" s="78" t="s">
        <v>40</v>
      </c>
      <c r="H7" s="78" t="s">
        <v>41</v>
      </c>
      <c r="I7" s="78" t="s">
        <v>42</v>
      </c>
      <c r="J7" s="78" t="s">
        <v>43</v>
      </c>
      <c r="K7" s="78" t="s">
        <v>44</v>
      </c>
      <c r="L7" s="78" t="s">
        <v>45</v>
      </c>
      <c r="M7" s="78" t="s">
        <v>46</v>
      </c>
      <c r="N7" s="103" t="s">
        <v>474</v>
      </c>
      <c r="O7" s="172"/>
      <c r="P7" s="172"/>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432</v>
      </c>
      <c r="F8" s="325" t="s">
        <v>419</v>
      </c>
      <c r="G8" s="325" t="s">
        <v>420</v>
      </c>
      <c r="H8" s="325" t="s">
        <v>477</v>
      </c>
      <c r="I8" s="325" t="s">
        <v>422</v>
      </c>
      <c r="J8" s="310" t="s">
        <v>157</v>
      </c>
      <c r="K8" s="354" t="s">
        <v>1177</v>
      </c>
      <c r="L8" s="310" t="s">
        <v>250</v>
      </c>
      <c r="M8" s="330"/>
      <c r="N8" s="330"/>
      <c r="O8" s="172"/>
      <c r="P8" s="172"/>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254</v>
      </c>
      <c r="E9" s="326"/>
      <c r="F9" s="326"/>
      <c r="G9" s="326"/>
      <c r="H9" s="326"/>
      <c r="I9" s="326"/>
      <c r="J9" s="298"/>
      <c r="K9" s="232"/>
      <c r="L9" s="298"/>
      <c r="M9" s="331"/>
      <c r="N9" s="331"/>
      <c r="O9" s="172"/>
      <c r="P9" s="172"/>
      <c r="R9" s="12"/>
      <c r="S9" s="12"/>
      <c r="T9" s="12"/>
    </row>
    <row r="10" spans="1:22" x14ac:dyDescent="0.35">
      <c r="A10" s="317"/>
      <c r="B10" s="328"/>
      <c r="C10" s="24" t="s">
        <v>323</v>
      </c>
      <c r="D10" s="24" t="s">
        <v>254</v>
      </c>
      <c r="E10" s="326"/>
      <c r="F10" s="326"/>
      <c r="G10" s="326"/>
      <c r="H10" s="326"/>
      <c r="I10" s="326"/>
      <c r="J10" s="298"/>
      <c r="K10" s="232"/>
      <c r="L10" s="298"/>
      <c r="M10" s="331"/>
      <c r="N10" s="331"/>
      <c r="O10" s="172"/>
      <c r="P10" s="172"/>
      <c r="R10" s="12"/>
      <c r="S10" s="12"/>
      <c r="T10" s="12"/>
    </row>
    <row r="11" spans="1:22" x14ac:dyDescent="0.35">
      <c r="A11" s="317"/>
      <c r="B11" s="328"/>
      <c r="C11" s="24" t="s">
        <v>324</v>
      </c>
      <c r="D11" s="24" t="s">
        <v>254</v>
      </c>
      <c r="E11" s="326"/>
      <c r="F11" s="326"/>
      <c r="G11" s="326"/>
      <c r="H11" s="326"/>
      <c r="I11" s="326"/>
      <c r="J11" s="298"/>
      <c r="K11" s="232"/>
      <c r="L11" s="298"/>
      <c r="M11" s="331"/>
      <c r="N11" s="331"/>
      <c r="O11" s="172"/>
      <c r="P11" s="172"/>
      <c r="R11" s="12"/>
      <c r="S11" s="12"/>
      <c r="T11" s="12"/>
    </row>
    <row r="12" spans="1:22" x14ac:dyDescent="0.35">
      <c r="A12" s="317"/>
      <c r="B12" s="328"/>
      <c r="C12" s="24" t="s">
        <v>325</v>
      </c>
      <c r="D12" s="24" t="s">
        <v>254</v>
      </c>
      <c r="E12" s="326"/>
      <c r="F12" s="326"/>
      <c r="G12" s="326"/>
      <c r="H12" s="326"/>
      <c r="I12" s="326"/>
      <c r="J12" s="298"/>
      <c r="K12" s="232"/>
      <c r="L12" s="298"/>
      <c r="M12" s="331"/>
      <c r="N12" s="331"/>
      <c r="O12" s="172"/>
      <c r="P12" s="172"/>
      <c r="R12" s="12"/>
      <c r="S12" s="12"/>
      <c r="T12" s="12"/>
    </row>
    <row r="13" spans="1:22" x14ac:dyDescent="0.35">
      <c r="A13" s="317"/>
      <c r="B13" s="328"/>
      <c r="C13" s="24" t="s">
        <v>326</v>
      </c>
      <c r="D13" s="24" t="s">
        <v>254</v>
      </c>
      <c r="E13" s="326"/>
      <c r="F13" s="326"/>
      <c r="G13" s="326"/>
      <c r="H13" s="326"/>
      <c r="I13" s="326"/>
      <c r="J13" s="298"/>
      <c r="K13" s="232"/>
      <c r="L13" s="298"/>
      <c r="M13" s="331"/>
      <c r="N13" s="331"/>
      <c r="O13" s="172"/>
      <c r="P13" s="172"/>
      <c r="R13" s="12"/>
      <c r="S13" s="12"/>
      <c r="T13" s="12"/>
    </row>
    <row r="14" spans="1:22" x14ac:dyDescent="0.35">
      <c r="A14" s="317"/>
      <c r="B14" s="328"/>
      <c r="C14" s="24" t="s">
        <v>327</v>
      </c>
      <c r="D14" s="24" t="s">
        <v>250</v>
      </c>
      <c r="E14" s="326"/>
      <c r="F14" s="326"/>
      <c r="G14" s="326"/>
      <c r="H14" s="326"/>
      <c r="I14" s="326"/>
      <c r="J14" s="298"/>
      <c r="K14" s="232"/>
      <c r="L14" s="298"/>
      <c r="M14" s="331"/>
      <c r="N14" s="331"/>
      <c r="O14" s="172"/>
      <c r="P14" s="172"/>
      <c r="R14" s="12"/>
      <c r="S14" s="12"/>
      <c r="T14" s="12"/>
    </row>
    <row r="15" spans="1:22" x14ac:dyDescent="0.35">
      <c r="A15" s="317"/>
      <c r="B15" s="328"/>
      <c r="C15" s="24" t="s">
        <v>328</v>
      </c>
      <c r="D15" s="24" t="s">
        <v>254</v>
      </c>
      <c r="E15" s="326"/>
      <c r="F15" s="326"/>
      <c r="G15" s="326"/>
      <c r="H15" s="326"/>
      <c r="I15" s="326"/>
      <c r="J15" s="298"/>
      <c r="K15" s="232"/>
      <c r="L15" s="298"/>
      <c r="M15" s="331"/>
      <c r="N15" s="331"/>
      <c r="O15" s="172"/>
      <c r="P15" s="172"/>
      <c r="R15" s="12"/>
      <c r="S15" s="12"/>
      <c r="T15" s="12"/>
    </row>
    <row r="16" spans="1:22" ht="29" x14ac:dyDescent="0.35">
      <c r="A16" s="317"/>
      <c r="B16" s="328"/>
      <c r="C16" s="24" t="s">
        <v>329</v>
      </c>
      <c r="D16" s="24" t="s">
        <v>254</v>
      </c>
      <c r="E16" s="326"/>
      <c r="F16" s="326"/>
      <c r="G16" s="326"/>
      <c r="H16" s="326"/>
      <c r="I16" s="326"/>
      <c r="J16" s="298"/>
      <c r="K16" s="232"/>
      <c r="L16" s="298"/>
      <c r="M16" s="331"/>
      <c r="N16" s="331"/>
      <c r="O16" s="172"/>
      <c r="P16" s="172"/>
      <c r="R16" s="12"/>
      <c r="S16" s="12"/>
      <c r="T16" s="12"/>
    </row>
    <row r="17" spans="1:22" ht="15" thickBot="1" x14ac:dyDescent="0.4">
      <c r="A17" s="318"/>
      <c r="B17" s="267"/>
      <c r="C17" s="19" t="s">
        <v>330</v>
      </c>
      <c r="D17" s="19" t="s">
        <v>250</v>
      </c>
      <c r="E17" s="258"/>
      <c r="F17" s="258"/>
      <c r="G17" s="258"/>
      <c r="H17" s="258"/>
      <c r="I17" s="258"/>
      <c r="J17" s="270"/>
      <c r="K17" s="355"/>
      <c r="L17" s="270"/>
      <c r="M17" s="332"/>
      <c r="N17" s="332"/>
      <c r="O17" s="172"/>
      <c r="P17" s="172"/>
      <c r="R17" s="12"/>
      <c r="S17" s="12"/>
      <c r="T17" s="12"/>
    </row>
    <row r="18" spans="1:22" ht="39" customHeight="1" x14ac:dyDescent="0.35">
      <c r="A18" s="453" t="s">
        <v>331</v>
      </c>
      <c r="B18" s="307" t="s">
        <v>117</v>
      </c>
      <c r="C18" s="86" t="s">
        <v>332</v>
      </c>
      <c r="D18" s="86" t="s">
        <v>250</v>
      </c>
      <c r="E18" s="310" t="s">
        <v>432</v>
      </c>
      <c r="F18" s="310" t="s">
        <v>419</v>
      </c>
      <c r="G18" s="310" t="s">
        <v>420</v>
      </c>
      <c r="H18" s="310" t="s">
        <v>477</v>
      </c>
      <c r="I18" s="310" t="s">
        <v>422</v>
      </c>
      <c r="J18" s="310" t="s">
        <v>157</v>
      </c>
      <c r="K18" s="319" t="s">
        <v>1178</v>
      </c>
      <c r="L18" s="310" t="s">
        <v>254</v>
      </c>
      <c r="M18" s="330"/>
      <c r="N18" s="330"/>
      <c r="O18" s="172"/>
      <c r="P18" s="172"/>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454"/>
      <c r="B19" s="309"/>
      <c r="C19" s="19" t="s">
        <v>333</v>
      </c>
      <c r="D19" s="19" t="s">
        <v>254</v>
      </c>
      <c r="E19" s="270"/>
      <c r="F19" s="270"/>
      <c r="G19" s="270"/>
      <c r="H19" s="270"/>
      <c r="I19" s="270"/>
      <c r="J19" s="270"/>
      <c r="K19" s="320"/>
      <c r="L19" s="270"/>
      <c r="M19" s="332"/>
      <c r="N19" s="332"/>
      <c r="O19" s="172"/>
      <c r="P19" s="172"/>
      <c r="R19" s="12"/>
      <c r="S19" s="12"/>
      <c r="T19" s="12"/>
    </row>
    <row r="20" spans="1:22" ht="72.5" x14ac:dyDescent="0.35">
      <c r="A20" s="316" t="s">
        <v>334</v>
      </c>
      <c r="B20" s="307" t="s">
        <v>118</v>
      </c>
      <c r="C20" s="79" t="s">
        <v>335</v>
      </c>
      <c r="D20" s="79" t="s">
        <v>250</v>
      </c>
      <c r="E20" s="310" t="s">
        <v>418</v>
      </c>
      <c r="F20" s="310" t="s">
        <v>475</v>
      </c>
      <c r="G20" s="310" t="s">
        <v>420</v>
      </c>
      <c r="H20" s="310" t="s">
        <v>477</v>
      </c>
      <c r="I20" s="310" t="s">
        <v>422</v>
      </c>
      <c r="J20" s="310" t="s">
        <v>157</v>
      </c>
      <c r="K20" s="319" t="s">
        <v>1179</v>
      </c>
      <c r="L20" s="310" t="s">
        <v>254</v>
      </c>
      <c r="M20" s="330"/>
      <c r="N20" s="330"/>
      <c r="O20" s="172"/>
      <c r="P20" s="172"/>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17"/>
      <c r="B21" s="308"/>
      <c r="C21" s="3" t="s">
        <v>336</v>
      </c>
      <c r="D21" s="3" t="s">
        <v>250</v>
      </c>
      <c r="E21" s="298"/>
      <c r="F21" s="298"/>
      <c r="G21" s="298"/>
      <c r="H21" s="298"/>
      <c r="I21" s="298"/>
      <c r="J21" s="298"/>
      <c r="K21" s="236"/>
      <c r="L21" s="298"/>
      <c r="M21" s="331"/>
      <c r="N21" s="331"/>
      <c r="O21" s="172"/>
      <c r="P21" s="172"/>
      <c r="R21" s="12"/>
      <c r="S21" s="12"/>
      <c r="T21" s="12"/>
    </row>
    <row r="22" spans="1:22" ht="14.5" customHeight="1" x14ac:dyDescent="0.35">
      <c r="A22" s="317"/>
      <c r="B22" s="308"/>
      <c r="C22" s="3" t="s">
        <v>337</v>
      </c>
      <c r="D22" s="3" t="s">
        <v>254</v>
      </c>
      <c r="E22" s="298"/>
      <c r="F22" s="298"/>
      <c r="G22" s="298"/>
      <c r="H22" s="298"/>
      <c r="I22" s="298"/>
      <c r="J22" s="298"/>
      <c r="K22" s="236"/>
      <c r="L22" s="298"/>
      <c r="M22" s="331"/>
      <c r="N22" s="331"/>
      <c r="O22" s="172"/>
      <c r="P22" s="172"/>
      <c r="R22" s="12"/>
      <c r="S22" s="12"/>
      <c r="T22" s="12"/>
    </row>
    <row r="23" spans="1:22" x14ac:dyDescent="0.35">
      <c r="A23" s="317"/>
      <c r="B23" s="308"/>
      <c r="C23" s="3" t="s">
        <v>338</v>
      </c>
      <c r="D23" s="3" t="s">
        <v>254</v>
      </c>
      <c r="E23" s="298"/>
      <c r="F23" s="298"/>
      <c r="G23" s="298"/>
      <c r="H23" s="298"/>
      <c r="I23" s="298"/>
      <c r="J23" s="298"/>
      <c r="K23" s="236"/>
      <c r="L23" s="298"/>
      <c r="M23" s="331"/>
      <c r="N23" s="331"/>
      <c r="O23" s="172"/>
      <c r="P23" s="172"/>
      <c r="R23" s="12"/>
      <c r="S23" s="12"/>
      <c r="T23" s="12"/>
    </row>
    <row r="24" spans="1:22" ht="14.5" customHeight="1" x14ac:dyDescent="0.35">
      <c r="A24" s="317"/>
      <c r="B24" s="308"/>
      <c r="C24" s="3" t="s">
        <v>339</v>
      </c>
      <c r="D24" s="3" t="s">
        <v>254</v>
      </c>
      <c r="E24" s="298"/>
      <c r="F24" s="298"/>
      <c r="G24" s="298"/>
      <c r="H24" s="298"/>
      <c r="I24" s="298"/>
      <c r="J24" s="298"/>
      <c r="K24" s="236"/>
      <c r="L24" s="298"/>
      <c r="M24" s="331"/>
      <c r="N24" s="331"/>
      <c r="O24" s="172"/>
      <c r="P24" s="172"/>
      <c r="R24" s="12"/>
      <c r="S24" s="12"/>
      <c r="T24" s="12"/>
    </row>
    <row r="25" spans="1:22" ht="29" x14ac:dyDescent="0.35">
      <c r="A25" s="317"/>
      <c r="B25" s="308"/>
      <c r="C25" s="3" t="s">
        <v>340</v>
      </c>
      <c r="D25" s="3" t="s">
        <v>250</v>
      </c>
      <c r="E25" s="298"/>
      <c r="F25" s="298"/>
      <c r="G25" s="298"/>
      <c r="H25" s="298"/>
      <c r="I25" s="298"/>
      <c r="J25" s="298"/>
      <c r="K25" s="236"/>
      <c r="L25" s="298"/>
      <c r="M25" s="331"/>
      <c r="N25" s="331"/>
      <c r="O25" s="172"/>
      <c r="P25" s="172"/>
      <c r="R25" s="12"/>
      <c r="S25" s="12"/>
      <c r="T25" s="12"/>
    </row>
    <row r="26" spans="1:22" ht="14.5" customHeight="1" x14ac:dyDescent="0.35">
      <c r="A26" s="317"/>
      <c r="B26" s="308"/>
      <c r="C26" s="3" t="s">
        <v>341</v>
      </c>
      <c r="D26" s="3" t="s">
        <v>250</v>
      </c>
      <c r="E26" s="298"/>
      <c r="F26" s="298"/>
      <c r="G26" s="298"/>
      <c r="H26" s="298"/>
      <c r="I26" s="298"/>
      <c r="J26" s="298"/>
      <c r="K26" s="236"/>
      <c r="L26" s="298"/>
      <c r="M26" s="331"/>
      <c r="N26" s="331"/>
      <c r="O26" s="172"/>
      <c r="P26" s="172"/>
      <c r="R26" s="12"/>
      <c r="S26" s="12"/>
      <c r="T26" s="12"/>
    </row>
    <row r="27" spans="1:22" ht="29.5" thickBot="1" x14ac:dyDescent="0.4">
      <c r="A27" s="318"/>
      <c r="B27" s="309"/>
      <c r="C27" s="15" t="s">
        <v>342</v>
      </c>
      <c r="D27" s="15" t="s">
        <v>250</v>
      </c>
      <c r="E27" s="270"/>
      <c r="F27" s="270"/>
      <c r="G27" s="270"/>
      <c r="H27" s="270"/>
      <c r="I27" s="270"/>
      <c r="J27" s="270"/>
      <c r="K27" s="320"/>
      <c r="L27" s="270"/>
      <c r="M27" s="332"/>
      <c r="N27" s="332"/>
      <c r="O27" s="172"/>
      <c r="P27" s="172"/>
      <c r="R27" s="12"/>
      <c r="S27" s="12"/>
      <c r="T27" s="12"/>
    </row>
    <row r="28" spans="1:22" ht="29" x14ac:dyDescent="0.35">
      <c r="A28" s="316" t="s">
        <v>343</v>
      </c>
      <c r="B28" s="307" t="s">
        <v>119</v>
      </c>
      <c r="C28" s="85" t="s">
        <v>344</v>
      </c>
      <c r="D28" s="79" t="s">
        <v>250</v>
      </c>
      <c r="E28" s="310" t="s">
        <v>418</v>
      </c>
      <c r="F28" s="310" t="s">
        <v>475</v>
      </c>
      <c r="G28" s="310" t="s">
        <v>420</v>
      </c>
      <c r="H28" s="310" t="s">
        <v>477</v>
      </c>
      <c r="I28" s="310" t="s">
        <v>422</v>
      </c>
      <c r="J28" s="310" t="s">
        <v>154</v>
      </c>
      <c r="K28" s="319" t="s">
        <v>1180</v>
      </c>
      <c r="L28" s="310" t="s">
        <v>254</v>
      </c>
      <c r="M28" s="330"/>
      <c r="N28" s="330"/>
      <c r="O28" s="172"/>
      <c r="P28" s="172"/>
      <c r="R28" s="12" t="str">
        <f>IF(OR(J28='Drop downs'!$G$7,J28='Drop downs'!$G$5), B28&amp;": "&amp;K28&amp;CHAR(10),"")</f>
        <v/>
      </c>
      <c r="S28" s="12" t="str">
        <f>IF(J28='Drop downs'!$G$2,B28&amp;": "&amp;K28&amp;"
"," ")</f>
        <v xml:space="preserve">IIA4: The policy supports the achievement of IIA4 through the promotion of health and wellbeing that arises through sport and recreation. The policy acknowledges that the provision of formal and informal sport and recreation facilities encourages physical activity and delivers a range of social, health and wellbeing benefits to communities, which promotes a healthy and high quality lifestyles. Increasing the capacity and quality of outdoor sport and recreational facilities would also increase the number of public spaces available for community use, and ensure everyone has access to open and/or private recreational space. As such, a potential significant positive effect has been recorded.
</v>
      </c>
      <c r="T28" s="12" t="str">
        <f>IF(E28='Drop downs'!$B$6,B28&amp;": "&amp;K28&amp;"","")</f>
        <v/>
      </c>
      <c r="U28" t="str">
        <f t="shared" si="0"/>
        <v/>
      </c>
      <c r="V28" t="str">
        <f>IF(N28&gt;0,B28&amp;":"&amp;N28&amp;"
","")</f>
        <v/>
      </c>
    </row>
    <row r="29" spans="1:22" ht="29" x14ac:dyDescent="0.35">
      <c r="A29" s="317"/>
      <c r="B29" s="308"/>
      <c r="C29" s="83" t="s">
        <v>345</v>
      </c>
      <c r="D29" s="3" t="s">
        <v>250</v>
      </c>
      <c r="E29" s="298"/>
      <c r="F29" s="298"/>
      <c r="G29" s="298"/>
      <c r="H29" s="298"/>
      <c r="I29" s="298"/>
      <c r="J29" s="298"/>
      <c r="K29" s="236"/>
      <c r="L29" s="298"/>
      <c r="M29" s="331"/>
      <c r="N29" s="331"/>
      <c r="O29" s="172"/>
      <c r="P29" s="172"/>
      <c r="R29" s="12"/>
      <c r="S29" s="12"/>
      <c r="T29" s="12"/>
    </row>
    <row r="30" spans="1:22" x14ac:dyDescent="0.35">
      <c r="A30" s="317"/>
      <c r="B30" s="308"/>
      <c r="C30" s="83" t="s">
        <v>346</v>
      </c>
      <c r="D30" s="3" t="s">
        <v>250</v>
      </c>
      <c r="E30" s="298"/>
      <c r="F30" s="298"/>
      <c r="G30" s="298"/>
      <c r="H30" s="298"/>
      <c r="I30" s="298"/>
      <c r="J30" s="298"/>
      <c r="K30" s="236"/>
      <c r="L30" s="298"/>
      <c r="M30" s="331"/>
      <c r="N30" s="331"/>
      <c r="O30" s="172"/>
      <c r="P30" s="172"/>
      <c r="R30" s="12"/>
      <c r="S30" s="12"/>
      <c r="T30" s="12"/>
    </row>
    <row r="31" spans="1:22" ht="30" customHeight="1" x14ac:dyDescent="0.35">
      <c r="A31" s="317"/>
      <c r="B31" s="308"/>
      <c r="C31" s="83" t="s">
        <v>347</v>
      </c>
      <c r="D31" s="3" t="s">
        <v>250</v>
      </c>
      <c r="E31" s="298"/>
      <c r="F31" s="298"/>
      <c r="G31" s="298"/>
      <c r="H31" s="298"/>
      <c r="I31" s="298"/>
      <c r="J31" s="298"/>
      <c r="K31" s="236"/>
      <c r="L31" s="298"/>
      <c r="M31" s="331"/>
      <c r="N31" s="331"/>
      <c r="O31" s="172"/>
      <c r="P31" s="172"/>
      <c r="R31" s="12"/>
      <c r="S31" s="12"/>
      <c r="T31" s="12"/>
    </row>
    <row r="32" spans="1:22" x14ac:dyDescent="0.35">
      <c r="A32" s="317"/>
      <c r="B32" s="308"/>
      <c r="C32" s="83" t="s">
        <v>348</v>
      </c>
      <c r="D32" s="3" t="s">
        <v>250</v>
      </c>
      <c r="E32" s="298"/>
      <c r="F32" s="298"/>
      <c r="G32" s="298"/>
      <c r="H32" s="298"/>
      <c r="I32" s="298"/>
      <c r="J32" s="298"/>
      <c r="K32" s="236"/>
      <c r="L32" s="298"/>
      <c r="M32" s="331"/>
      <c r="N32" s="331"/>
      <c r="O32" s="172"/>
      <c r="P32" s="172"/>
      <c r="R32" s="12"/>
      <c r="S32" s="12"/>
      <c r="T32" s="12"/>
    </row>
    <row r="33" spans="1:22" x14ac:dyDescent="0.35">
      <c r="A33" s="317"/>
      <c r="B33" s="308"/>
      <c r="C33" s="83" t="s">
        <v>349</v>
      </c>
      <c r="D33" s="3" t="s">
        <v>250</v>
      </c>
      <c r="E33" s="298"/>
      <c r="F33" s="298"/>
      <c r="G33" s="298"/>
      <c r="H33" s="298"/>
      <c r="I33" s="298"/>
      <c r="J33" s="298"/>
      <c r="K33" s="236"/>
      <c r="L33" s="298"/>
      <c r="M33" s="331"/>
      <c r="N33" s="331"/>
      <c r="O33" s="172"/>
      <c r="P33" s="172"/>
      <c r="R33" s="12"/>
      <c r="S33" s="12"/>
      <c r="T33" s="12"/>
    </row>
    <row r="34" spans="1:22" x14ac:dyDescent="0.35">
      <c r="A34" s="317"/>
      <c r="B34" s="308"/>
      <c r="C34" s="83" t="s">
        <v>350</v>
      </c>
      <c r="D34" s="3" t="s">
        <v>254</v>
      </c>
      <c r="E34" s="298"/>
      <c r="F34" s="298"/>
      <c r="G34" s="298"/>
      <c r="H34" s="298"/>
      <c r="I34" s="298"/>
      <c r="J34" s="298"/>
      <c r="K34" s="236"/>
      <c r="L34" s="298"/>
      <c r="M34" s="331"/>
      <c r="N34" s="331"/>
      <c r="O34" s="172"/>
      <c r="P34" s="172"/>
      <c r="R34" s="12"/>
      <c r="S34" s="12"/>
      <c r="T34" s="12"/>
    </row>
    <row r="35" spans="1:22" ht="15" thickBot="1" x14ac:dyDescent="0.4">
      <c r="A35" s="318"/>
      <c r="B35" s="309"/>
      <c r="C35" s="100" t="s">
        <v>351</v>
      </c>
      <c r="D35" s="15" t="s">
        <v>250</v>
      </c>
      <c r="E35" s="270"/>
      <c r="F35" s="270"/>
      <c r="G35" s="270"/>
      <c r="H35" s="270"/>
      <c r="I35" s="270"/>
      <c r="J35" s="270"/>
      <c r="K35" s="320"/>
      <c r="L35" s="270"/>
      <c r="M35" s="332"/>
      <c r="N35" s="332"/>
      <c r="O35" s="172"/>
      <c r="P35" s="172"/>
      <c r="R35" s="12"/>
      <c r="S35" s="12"/>
      <c r="T35" s="12"/>
    </row>
    <row r="36" spans="1:22" x14ac:dyDescent="0.35">
      <c r="A36" s="316" t="s">
        <v>352</v>
      </c>
      <c r="B36" s="307" t="s">
        <v>120</v>
      </c>
      <c r="C36" s="79" t="s">
        <v>353</v>
      </c>
      <c r="D36" s="79" t="s">
        <v>254</v>
      </c>
      <c r="E36" s="310" t="s">
        <v>101</v>
      </c>
      <c r="F36" s="310" t="s">
        <v>101</v>
      </c>
      <c r="G36" s="310" t="s">
        <v>101</v>
      </c>
      <c r="H36" s="310" t="s">
        <v>101</v>
      </c>
      <c r="I36" s="310" t="s">
        <v>101</v>
      </c>
      <c r="J36" s="310" t="s">
        <v>159</v>
      </c>
      <c r="K36" s="319" t="s">
        <v>661</v>
      </c>
      <c r="L36" s="310" t="s">
        <v>254</v>
      </c>
      <c r="M36" s="330"/>
      <c r="N36" s="330"/>
      <c r="O36" s="172"/>
      <c r="P36" s="172"/>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331"/>
      <c r="N37" s="331"/>
      <c r="O37" s="172"/>
      <c r="P37" s="172"/>
      <c r="R37" s="12"/>
      <c r="S37" s="12"/>
      <c r="T37" s="12"/>
    </row>
    <row r="38" spans="1:22" x14ac:dyDescent="0.35">
      <c r="A38" s="317"/>
      <c r="B38" s="308"/>
      <c r="C38" s="3" t="s">
        <v>355</v>
      </c>
      <c r="D38" s="3" t="s">
        <v>254</v>
      </c>
      <c r="E38" s="298"/>
      <c r="F38" s="298"/>
      <c r="G38" s="298"/>
      <c r="H38" s="298"/>
      <c r="I38" s="298"/>
      <c r="J38" s="298"/>
      <c r="K38" s="236"/>
      <c r="L38" s="298"/>
      <c r="M38" s="331"/>
      <c r="N38" s="331"/>
      <c r="O38" s="172"/>
      <c r="P38" s="172"/>
      <c r="R38" s="12"/>
      <c r="S38" s="12"/>
      <c r="T38" s="12"/>
    </row>
    <row r="39" spans="1:22" ht="29" x14ac:dyDescent="0.35">
      <c r="A39" s="317"/>
      <c r="B39" s="308"/>
      <c r="C39" s="3" t="s">
        <v>356</v>
      </c>
      <c r="D39" s="3" t="s">
        <v>254</v>
      </c>
      <c r="E39" s="298"/>
      <c r="F39" s="298"/>
      <c r="G39" s="298"/>
      <c r="H39" s="298"/>
      <c r="I39" s="298"/>
      <c r="J39" s="298"/>
      <c r="K39" s="236"/>
      <c r="L39" s="298"/>
      <c r="M39" s="331"/>
      <c r="N39" s="331"/>
      <c r="O39" s="172"/>
      <c r="P39" s="172"/>
      <c r="R39" s="12"/>
      <c r="S39" s="12"/>
      <c r="T39" s="12"/>
    </row>
    <row r="40" spans="1:22" ht="43.5" x14ac:dyDescent="0.35">
      <c r="A40" s="317"/>
      <c r="B40" s="308"/>
      <c r="C40" s="3" t="s">
        <v>357</v>
      </c>
      <c r="D40" s="3" t="s">
        <v>254</v>
      </c>
      <c r="E40" s="298"/>
      <c r="F40" s="298"/>
      <c r="G40" s="298"/>
      <c r="H40" s="298"/>
      <c r="I40" s="298"/>
      <c r="J40" s="298"/>
      <c r="K40" s="236"/>
      <c r="L40" s="298"/>
      <c r="M40" s="331"/>
      <c r="N40" s="331"/>
      <c r="O40" s="172"/>
      <c r="P40" s="172"/>
      <c r="R40" s="12"/>
      <c r="S40" s="12"/>
      <c r="T40" s="12"/>
    </row>
    <row r="41" spans="1:22" ht="29.5" thickBot="1" x14ac:dyDescent="0.4">
      <c r="A41" s="318"/>
      <c r="B41" s="309"/>
      <c r="C41" s="15" t="s">
        <v>358</v>
      </c>
      <c r="D41" s="15" t="s">
        <v>254</v>
      </c>
      <c r="E41" s="270"/>
      <c r="F41" s="270"/>
      <c r="G41" s="270"/>
      <c r="H41" s="270"/>
      <c r="I41" s="270"/>
      <c r="J41" s="270"/>
      <c r="K41" s="320"/>
      <c r="L41" s="270"/>
      <c r="M41" s="332"/>
      <c r="N41" s="332"/>
      <c r="O41" s="172"/>
      <c r="P41" s="172"/>
      <c r="R41" s="12"/>
      <c r="S41" s="12"/>
      <c r="T41" s="12"/>
    </row>
    <row r="42" spans="1:22" ht="29" x14ac:dyDescent="0.35">
      <c r="A42" s="316" t="s">
        <v>359</v>
      </c>
      <c r="B42" s="307" t="s">
        <v>121</v>
      </c>
      <c r="C42" s="79" t="s">
        <v>360</v>
      </c>
      <c r="D42" s="79" t="s">
        <v>250</v>
      </c>
      <c r="E42" s="310" t="s">
        <v>432</v>
      </c>
      <c r="F42" s="310" t="s">
        <v>441</v>
      </c>
      <c r="G42" s="310" t="s">
        <v>420</v>
      </c>
      <c r="H42" s="310" t="s">
        <v>628</v>
      </c>
      <c r="I42" s="310" t="s">
        <v>422</v>
      </c>
      <c r="J42" s="310" t="s">
        <v>157</v>
      </c>
      <c r="K42" s="319" t="s">
        <v>1181</v>
      </c>
      <c r="L42" s="310" t="s">
        <v>250</v>
      </c>
      <c r="M42" s="330"/>
      <c r="N42" s="330"/>
      <c r="O42" s="172"/>
      <c r="P42" s="172"/>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331"/>
      <c r="N43" s="331"/>
      <c r="O43" s="172"/>
      <c r="P43" s="172"/>
      <c r="R43" s="12"/>
      <c r="S43" s="12"/>
      <c r="T43" s="12"/>
    </row>
    <row r="44" spans="1:22" x14ac:dyDescent="0.35">
      <c r="A44" s="317"/>
      <c r="B44" s="308"/>
      <c r="C44" s="3" t="s">
        <v>362</v>
      </c>
      <c r="D44" s="3" t="s">
        <v>254</v>
      </c>
      <c r="E44" s="298"/>
      <c r="F44" s="298"/>
      <c r="G44" s="298"/>
      <c r="H44" s="298"/>
      <c r="I44" s="298"/>
      <c r="J44" s="298"/>
      <c r="K44" s="236"/>
      <c r="L44" s="298"/>
      <c r="M44" s="331"/>
      <c r="N44" s="331"/>
      <c r="O44" s="172"/>
      <c r="P44" s="172"/>
      <c r="R44" s="12"/>
      <c r="S44" s="12"/>
      <c r="T44" s="12"/>
    </row>
    <row r="45" spans="1:22" x14ac:dyDescent="0.35">
      <c r="A45" s="317"/>
      <c r="B45" s="308"/>
      <c r="C45" s="3" t="s">
        <v>363</v>
      </c>
      <c r="D45" s="3" t="s">
        <v>254</v>
      </c>
      <c r="E45" s="298"/>
      <c r="F45" s="298"/>
      <c r="G45" s="298"/>
      <c r="H45" s="298"/>
      <c r="I45" s="298"/>
      <c r="J45" s="298"/>
      <c r="K45" s="236"/>
      <c r="L45" s="298"/>
      <c r="M45" s="331"/>
      <c r="N45" s="331"/>
      <c r="O45" s="172"/>
      <c r="P45" s="172"/>
      <c r="R45" s="12"/>
      <c r="S45" s="12"/>
      <c r="T45" s="12"/>
    </row>
    <row r="46" spans="1:22" ht="29.5" thickBot="1" x14ac:dyDescent="0.4">
      <c r="A46" s="318"/>
      <c r="B46" s="309"/>
      <c r="C46" s="15" t="s">
        <v>364</v>
      </c>
      <c r="D46" s="15" t="s">
        <v>254</v>
      </c>
      <c r="E46" s="270"/>
      <c r="F46" s="270"/>
      <c r="G46" s="270"/>
      <c r="H46" s="270"/>
      <c r="I46" s="270"/>
      <c r="J46" s="270"/>
      <c r="K46" s="320"/>
      <c r="L46" s="270"/>
      <c r="M46" s="332"/>
      <c r="N46" s="332"/>
      <c r="O46" s="172"/>
      <c r="P46" s="172"/>
      <c r="R46" s="12"/>
      <c r="S46" s="12"/>
      <c r="T46" s="12"/>
    </row>
    <row r="47" spans="1:22" ht="43.5" x14ac:dyDescent="0.35">
      <c r="A47" s="316" t="s">
        <v>365</v>
      </c>
      <c r="B47" s="307" t="s">
        <v>122</v>
      </c>
      <c r="C47" s="79" t="s">
        <v>366</v>
      </c>
      <c r="D47" s="79" t="s">
        <v>250</v>
      </c>
      <c r="E47" s="310" t="s">
        <v>418</v>
      </c>
      <c r="F47" s="310" t="s">
        <v>419</v>
      </c>
      <c r="G47" s="310" t="s">
        <v>420</v>
      </c>
      <c r="H47" s="310" t="s">
        <v>477</v>
      </c>
      <c r="I47" s="310" t="s">
        <v>436</v>
      </c>
      <c r="J47" s="310" t="s">
        <v>157</v>
      </c>
      <c r="K47" s="319" t="s">
        <v>1182</v>
      </c>
      <c r="L47" s="310" t="s">
        <v>254</v>
      </c>
      <c r="M47" s="330"/>
      <c r="N47" s="349" t="s">
        <v>1183</v>
      </c>
      <c r="O47" s="27"/>
      <c r="P47" s="27"/>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xml:space="preserve">IIA7:The policy does not explicitly mention how new recreational facilities such as sports centres will impact noise pollution. It is recommended that this is addressed in the policy in order to improve it's performance. 
</v>
      </c>
    </row>
    <row r="48" spans="1:22" ht="122.15" customHeight="1" thickBot="1" x14ac:dyDescent="0.4">
      <c r="A48" s="318"/>
      <c r="B48" s="309"/>
      <c r="C48" s="15" t="s">
        <v>367</v>
      </c>
      <c r="D48" s="15" t="s">
        <v>250</v>
      </c>
      <c r="E48" s="270"/>
      <c r="F48" s="270"/>
      <c r="G48" s="270"/>
      <c r="H48" s="270"/>
      <c r="I48" s="270"/>
      <c r="J48" s="270"/>
      <c r="K48" s="320"/>
      <c r="L48" s="270"/>
      <c r="M48" s="331"/>
      <c r="N48" s="359"/>
      <c r="O48" s="27"/>
      <c r="P48" s="27"/>
      <c r="R48" s="12"/>
      <c r="S48" s="12"/>
      <c r="T48" s="12"/>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661</v>
      </c>
      <c r="L49" s="310" t="s">
        <v>254</v>
      </c>
      <c r="M49" s="330"/>
      <c r="N49" s="330"/>
      <c r="O49" s="172"/>
      <c r="P49" s="172"/>
      <c r="R49" s="12" t="str">
        <f>IF(OR(J49='Drop downs'!$G$7,J49='Drop downs'!$G$5), B49&amp;": "&amp;K49&amp;CHAR(10),"")</f>
        <v/>
      </c>
      <c r="S49" s="12" t="str">
        <f>IF(J49='Drop downs'!$G$2,B49&amp;": "&amp;K49&amp;"
"," ")</f>
        <v xml:space="preserve"> </v>
      </c>
      <c r="T49" s="12" t="str">
        <f>IF(E49='Drop downs'!$B$6,B49&amp;": "&amp;K49&amp;"","")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331"/>
      <c r="N50" s="331"/>
      <c r="O50" s="172"/>
      <c r="P50" s="172"/>
      <c r="R50" s="12"/>
      <c r="S50" s="12"/>
      <c r="T50" s="12"/>
    </row>
    <row r="51" spans="1:22" x14ac:dyDescent="0.35">
      <c r="A51" s="317"/>
      <c r="B51" s="308"/>
      <c r="C51" s="97" t="s">
        <v>371</v>
      </c>
      <c r="D51" s="24" t="s">
        <v>254</v>
      </c>
      <c r="E51" s="298"/>
      <c r="F51" s="298"/>
      <c r="G51" s="298"/>
      <c r="H51" s="298"/>
      <c r="I51" s="298"/>
      <c r="J51" s="298"/>
      <c r="K51" s="236"/>
      <c r="L51" s="298"/>
      <c r="M51" s="331"/>
      <c r="N51" s="331"/>
      <c r="O51" s="172"/>
      <c r="P51" s="172"/>
      <c r="R51" s="12"/>
      <c r="S51" s="12"/>
      <c r="T51" s="12"/>
    </row>
    <row r="52" spans="1:22" x14ac:dyDescent="0.35">
      <c r="A52" s="317"/>
      <c r="B52" s="308"/>
      <c r="C52" s="24" t="s">
        <v>372</v>
      </c>
      <c r="D52" s="24" t="s">
        <v>250</v>
      </c>
      <c r="E52" s="298"/>
      <c r="F52" s="298"/>
      <c r="G52" s="298"/>
      <c r="H52" s="298"/>
      <c r="I52" s="298"/>
      <c r="J52" s="298"/>
      <c r="K52" s="236"/>
      <c r="L52" s="298"/>
      <c r="M52" s="331"/>
      <c r="N52" s="331"/>
      <c r="O52" s="172"/>
      <c r="P52" s="172"/>
      <c r="R52" s="12"/>
      <c r="S52" s="12"/>
      <c r="T52" s="12"/>
    </row>
    <row r="53" spans="1:22" ht="15" thickBot="1" x14ac:dyDescent="0.4">
      <c r="A53" s="318"/>
      <c r="B53" s="309"/>
      <c r="C53" s="19" t="s">
        <v>373</v>
      </c>
      <c r="D53" s="19" t="s">
        <v>254</v>
      </c>
      <c r="E53" s="270"/>
      <c r="F53" s="270"/>
      <c r="G53" s="270"/>
      <c r="H53" s="270"/>
      <c r="I53" s="270"/>
      <c r="J53" s="270"/>
      <c r="K53" s="320"/>
      <c r="L53" s="270"/>
      <c r="M53" s="332"/>
      <c r="N53" s="332"/>
      <c r="O53" s="172"/>
      <c r="P53" s="17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661</v>
      </c>
      <c r="L54" s="310" t="s">
        <v>254</v>
      </c>
      <c r="M54" s="330"/>
      <c r="N54" s="330"/>
      <c r="O54" s="172"/>
      <c r="P54" s="172"/>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331"/>
      <c r="N55" s="331"/>
      <c r="O55" s="172"/>
      <c r="P55" s="172"/>
      <c r="R55" s="12"/>
      <c r="S55" s="12"/>
      <c r="T55" s="12"/>
    </row>
    <row r="56" spans="1:22" ht="29.5" thickBot="1" x14ac:dyDescent="0.4">
      <c r="A56" s="318"/>
      <c r="B56" s="309"/>
      <c r="C56" s="98" t="s">
        <v>377</v>
      </c>
      <c r="D56" s="19" t="s">
        <v>254</v>
      </c>
      <c r="E56" s="270"/>
      <c r="F56" s="270"/>
      <c r="G56" s="270"/>
      <c r="H56" s="270"/>
      <c r="I56" s="270"/>
      <c r="J56" s="270"/>
      <c r="K56" s="320"/>
      <c r="L56" s="270"/>
      <c r="M56" s="332"/>
      <c r="N56" s="332"/>
      <c r="O56" s="172"/>
      <c r="P56" s="172"/>
      <c r="R56" s="12"/>
      <c r="S56" s="12"/>
      <c r="T56" s="12"/>
    </row>
    <row r="57" spans="1:22" x14ac:dyDescent="0.35">
      <c r="A57" s="316" t="s">
        <v>378</v>
      </c>
      <c r="B57" s="307" t="s">
        <v>125</v>
      </c>
      <c r="C57" s="86" t="s">
        <v>379</v>
      </c>
      <c r="D57" s="86" t="s">
        <v>254</v>
      </c>
      <c r="E57" s="310" t="s">
        <v>418</v>
      </c>
      <c r="F57" s="310" t="s">
        <v>419</v>
      </c>
      <c r="G57" s="310" t="s">
        <v>420</v>
      </c>
      <c r="H57" s="310" t="s">
        <v>477</v>
      </c>
      <c r="I57" s="310" t="s">
        <v>422</v>
      </c>
      <c r="J57" s="310" t="s">
        <v>157</v>
      </c>
      <c r="K57" s="319" t="s">
        <v>1184</v>
      </c>
      <c r="L57" s="310" t="s">
        <v>254</v>
      </c>
      <c r="M57" s="330"/>
      <c r="N57" s="330"/>
      <c r="O57" s="172"/>
      <c r="P57" s="172"/>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17"/>
      <c r="B58" s="308"/>
      <c r="C58" s="24" t="s">
        <v>380</v>
      </c>
      <c r="D58" s="24" t="s">
        <v>250</v>
      </c>
      <c r="E58" s="298"/>
      <c r="F58" s="298"/>
      <c r="G58" s="298"/>
      <c r="H58" s="298"/>
      <c r="I58" s="298"/>
      <c r="J58" s="298"/>
      <c r="K58" s="236"/>
      <c r="L58" s="298"/>
      <c r="M58" s="331"/>
      <c r="N58" s="331"/>
      <c r="O58" s="172"/>
      <c r="P58" s="172"/>
      <c r="R58" s="12"/>
      <c r="S58" s="12"/>
      <c r="T58" s="12"/>
    </row>
    <row r="59" spans="1:22" x14ac:dyDescent="0.35">
      <c r="A59" s="317"/>
      <c r="B59" s="308"/>
      <c r="C59" s="24" t="s">
        <v>381</v>
      </c>
      <c r="D59" s="24" t="s">
        <v>250</v>
      </c>
      <c r="E59" s="298"/>
      <c r="F59" s="298"/>
      <c r="G59" s="298"/>
      <c r="H59" s="298"/>
      <c r="I59" s="298"/>
      <c r="J59" s="298"/>
      <c r="K59" s="236"/>
      <c r="L59" s="298"/>
      <c r="M59" s="331"/>
      <c r="N59" s="331"/>
      <c r="O59" s="172"/>
      <c r="P59" s="172"/>
      <c r="R59" s="12"/>
      <c r="S59" s="12"/>
      <c r="T59" s="12"/>
    </row>
    <row r="60" spans="1:22" x14ac:dyDescent="0.35">
      <c r="A60" s="317"/>
      <c r="B60" s="308"/>
      <c r="C60" s="24" t="s">
        <v>382</v>
      </c>
      <c r="D60" s="24" t="s">
        <v>254</v>
      </c>
      <c r="E60" s="298"/>
      <c r="F60" s="298"/>
      <c r="G60" s="298"/>
      <c r="H60" s="298"/>
      <c r="I60" s="298"/>
      <c r="J60" s="298"/>
      <c r="K60" s="236"/>
      <c r="L60" s="298"/>
      <c r="M60" s="331"/>
      <c r="N60" s="331"/>
      <c r="O60" s="172"/>
      <c r="P60" s="172"/>
      <c r="R60" s="12"/>
      <c r="S60" s="12"/>
      <c r="T60" s="12"/>
    </row>
    <row r="61" spans="1:22" x14ac:dyDescent="0.35">
      <c r="A61" s="317"/>
      <c r="B61" s="308"/>
      <c r="C61" s="24" t="s">
        <v>383</v>
      </c>
      <c r="D61" s="24" t="s">
        <v>254</v>
      </c>
      <c r="E61" s="298"/>
      <c r="F61" s="298"/>
      <c r="G61" s="298"/>
      <c r="H61" s="298"/>
      <c r="I61" s="298"/>
      <c r="J61" s="298"/>
      <c r="K61" s="236"/>
      <c r="L61" s="298"/>
      <c r="M61" s="331"/>
      <c r="N61" s="331"/>
      <c r="O61" s="172"/>
      <c r="P61" s="172"/>
      <c r="R61" s="12"/>
      <c r="S61" s="12"/>
      <c r="T61" s="12"/>
    </row>
    <row r="62" spans="1:22" x14ac:dyDescent="0.35">
      <c r="A62" s="317"/>
      <c r="B62" s="308"/>
      <c r="C62" s="24" t="s">
        <v>384</v>
      </c>
      <c r="D62" s="24" t="s">
        <v>250</v>
      </c>
      <c r="E62" s="298"/>
      <c r="F62" s="298"/>
      <c r="G62" s="298"/>
      <c r="H62" s="298"/>
      <c r="I62" s="298"/>
      <c r="J62" s="298"/>
      <c r="K62" s="236"/>
      <c r="L62" s="298"/>
      <c r="M62" s="331"/>
      <c r="N62" s="331"/>
      <c r="O62" s="172"/>
      <c r="P62" s="172"/>
      <c r="R62" s="12"/>
      <c r="S62" s="12"/>
      <c r="T62" s="12"/>
    </row>
    <row r="63" spans="1:22" ht="29" x14ac:dyDescent="0.35">
      <c r="A63" s="317"/>
      <c r="B63" s="308"/>
      <c r="C63" s="24" t="s">
        <v>385</v>
      </c>
      <c r="D63" s="24" t="s">
        <v>254</v>
      </c>
      <c r="E63" s="298"/>
      <c r="F63" s="298"/>
      <c r="G63" s="298"/>
      <c r="H63" s="298"/>
      <c r="I63" s="298"/>
      <c r="J63" s="298"/>
      <c r="K63" s="236"/>
      <c r="L63" s="298"/>
      <c r="M63" s="331"/>
      <c r="N63" s="331"/>
      <c r="O63" s="172"/>
      <c r="P63" s="172"/>
      <c r="R63" s="12"/>
      <c r="S63" s="12"/>
      <c r="T63" s="12"/>
    </row>
    <row r="64" spans="1:22" ht="15" thickBot="1" x14ac:dyDescent="0.4">
      <c r="A64" s="318"/>
      <c r="B64" s="309"/>
      <c r="C64" s="19" t="s">
        <v>386</v>
      </c>
      <c r="D64" s="19" t="s">
        <v>250</v>
      </c>
      <c r="E64" s="270"/>
      <c r="F64" s="270"/>
      <c r="G64" s="270"/>
      <c r="H64" s="270"/>
      <c r="I64" s="270"/>
      <c r="J64" s="270"/>
      <c r="K64" s="320"/>
      <c r="L64" s="270"/>
      <c r="M64" s="332"/>
      <c r="N64" s="332"/>
      <c r="O64" s="172"/>
      <c r="P64" s="172"/>
      <c r="R64" s="12"/>
      <c r="S64" s="12"/>
      <c r="T64" s="12"/>
    </row>
    <row r="65" spans="1:22" x14ac:dyDescent="0.35">
      <c r="A65" s="316" t="s">
        <v>387</v>
      </c>
      <c r="B65" s="307" t="s">
        <v>126</v>
      </c>
      <c r="C65" s="85" t="s">
        <v>388</v>
      </c>
      <c r="D65" s="86" t="s">
        <v>250</v>
      </c>
      <c r="E65" s="310" t="s">
        <v>418</v>
      </c>
      <c r="F65" s="310" t="s">
        <v>419</v>
      </c>
      <c r="G65" s="310" t="s">
        <v>420</v>
      </c>
      <c r="H65" s="310" t="s">
        <v>477</v>
      </c>
      <c r="I65" s="310" t="s">
        <v>422</v>
      </c>
      <c r="J65" s="310" t="s">
        <v>157</v>
      </c>
      <c r="K65" s="319" t="s">
        <v>1185</v>
      </c>
      <c r="L65" s="310" t="s">
        <v>254</v>
      </c>
      <c r="M65" s="330"/>
      <c r="N65" s="330"/>
      <c r="O65" s="172"/>
      <c r="P65" s="172"/>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331"/>
      <c r="N66" s="331"/>
      <c r="O66" s="172"/>
      <c r="P66" s="172"/>
      <c r="R66" s="12"/>
      <c r="S66" s="12"/>
      <c r="T66" s="12"/>
    </row>
    <row r="67" spans="1:22" ht="29" x14ac:dyDescent="0.35">
      <c r="A67" s="317"/>
      <c r="B67" s="308"/>
      <c r="C67" s="83" t="s">
        <v>390</v>
      </c>
      <c r="D67" s="24" t="s">
        <v>254</v>
      </c>
      <c r="E67" s="298"/>
      <c r="F67" s="298"/>
      <c r="G67" s="298"/>
      <c r="H67" s="298"/>
      <c r="I67" s="298"/>
      <c r="J67" s="298"/>
      <c r="K67" s="236"/>
      <c r="L67" s="298"/>
      <c r="M67" s="331"/>
      <c r="N67" s="331"/>
      <c r="O67" s="172"/>
      <c r="P67" s="172"/>
      <c r="R67" s="12"/>
      <c r="S67" s="12"/>
      <c r="T67" s="12"/>
    </row>
    <row r="68" spans="1:22" x14ac:dyDescent="0.35">
      <c r="A68" s="317"/>
      <c r="B68" s="308"/>
      <c r="C68" s="83" t="s">
        <v>391</v>
      </c>
      <c r="D68" s="24" t="s">
        <v>254</v>
      </c>
      <c r="E68" s="298"/>
      <c r="F68" s="298"/>
      <c r="G68" s="298"/>
      <c r="H68" s="298"/>
      <c r="I68" s="298"/>
      <c r="J68" s="298"/>
      <c r="K68" s="236"/>
      <c r="L68" s="298"/>
      <c r="M68" s="331"/>
      <c r="N68" s="331"/>
      <c r="O68" s="172"/>
      <c r="P68" s="172"/>
      <c r="R68" s="12"/>
      <c r="S68" s="12"/>
      <c r="T68" s="12"/>
    </row>
    <row r="69" spans="1:22" x14ac:dyDescent="0.35">
      <c r="A69" s="317"/>
      <c r="B69" s="308"/>
      <c r="C69" s="83" t="s">
        <v>392</v>
      </c>
      <c r="D69" s="24" t="s">
        <v>254</v>
      </c>
      <c r="E69" s="298"/>
      <c r="F69" s="298"/>
      <c r="G69" s="298"/>
      <c r="H69" s="298"/>
      <c r="I69" s="298"/>
      <c r="J69" s="298"/>
      <c r="K69" s="236"/>
      <c r="L69" s="298"/>
      <c r="M69" s="331"/>
      <c r="N69" s="331"/>
      <c r="O69" s="172"/>
      <c r="P69" s="172"/>
      <c r="R69" s="12"/>
      <c r="S69" s="12"/>
      <c r="T69" s="12"/>
    </row>
    <row r="70" spans="1:22" x14ac:dyDescent="0.35">
      <c r="A70" s="317"/>
      <c r="B70" s="308"/>
      <c r="C70" s="83" t="s">
        <v>393</v>
      </c>
      <c r="D70" s="24" t="s">
        <v>254</v>
      </c>
      <c r="E70" s="298"/>
      <c r="F70" s="298"/>
      <c r="G70" s="298"/>
      <c r="H70" s="298"/>
      <c r="I70" s="298"/>
      <c r="J70" s="298"/>
      <c r="K70" s="236"/>
      <c r="L70" s="298"/>
      <c r="M70" s="331"/>
      <c r="N70" s="331"/>
      <c r="O70" s="172"/>
      <c r="P70" s="172"/>
      <c r="R70" s="12"/>
      <c r="S70" s="12"/>
      <c r="T70" s="12"/>
    </row>
    <row r="71" spans="1:22" ht="15" thickBot="1" x14ac:dyDescent="0.4">
      <c r="A71" s="318"/>
      <c r="B71" s="309"/>
      <c r="C71" s="100" t="s">
        <v>394</v>
      </c>
      <c r="D71" s="19" t="s">
        <v>254</v>
      </c>
      <c r="E71" s="270"/>
      <c r="F71" s="270"/>
      <c r="G71" s="270"/>
      <c r="H71" s="270"/>
      <c r="I71" s="270"/>
      <c r="J71" s="270"/>
      <c r="K71" s="320"/>
      <c r="L71" s="270"/>
      <c r="M71" s="332"/>
      <c r="N71" s="332"/>
      <c r="O71" s="172"/>
      <c r="P71" s="172"/>
      <c r="R71" s="12"/>
      <c r="S71" s="12"/>
      <c r="T71" s="12"/>
    </row>
    <row r="72" spans="1:22" ht="21" customHeight="1" x14ac:dyDescent="0.35">
      <c r="A72" s="316" t="s">
        <v>395</v>
      </c>
      <c r="B72" s="307" t="s">
        <v>127</v>
      </c>
      <c r="C72" s="85" t="s">
        <v>396</v>
      </c>
      <c r="D72" s="86" t="s">
        <v>254</v>
      </c>
      <c r="E72" s="310" t="s">
        <v>418</v>
      </c>
      <c r="F72" s="310" t="s">
        <v>475</v>
      </c>
      <c r="G72" s="310" t="s">
        <v>420</v>
      </c>
      <c r="H72" s="310" t="s">
        <v>628</v>
      </c>
      <c r="I72" s="310" t="s">
        <v>422</v>
      </c>
      <c r="J72" s="310" t="s">
        <v>157</v>
      </c>
      <c r="K72" s="311" t="s">
        <v>1186</v>
      </c>
      <c r="L72" s="310" t="s">
        <v>254</v>
      </c>
      <c r="M72" s="330"/>
      <c r="N72" s="330"/>
      <c r="O72" s="172"/>
      <c r="P72" s="172"/>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ht="21" customHeight="1" x14ac:dyDescent="0.35">
      <c r="A73" s="317"/>
      <c r="B73" s="308"/>
      <c r="C73" s="83" t="s">
        <v>397</v>
      </c>
      <c r="D73" s="24" t="s">
        <v>254</v>
      </c>
      <c r="E73" s="298"/>
      <c r="F73" s="298"/>
      <c r="G73" s="298"/>
      <c r="H73" s="298"/>
      <c r="I73" s="298"/>
      <c r="J73" s="298"/>
      <c r="K73" s="312"/>
      <c r="L73" s="298"/>
      <c r="M73" s="331"/>
      <c r="N73" s="331"/>
      <c r="O73" s="172"/>
      <c r="P73" s="172"/>
      <c r="R73" s="12"/>
      <c r="S73" s="12"/>
      <c r="T73" s="12"/>
    </row>
    <row r="74" spans="1:22" ht="21" customHeight="1" x14ac:dyDescent="0.35">
      <c r="A74" s="317"/>
      <c r="B74" s="308"/>
      <c r="C74" s="83" t="s">
        <v>398</v>
      </c>
      <c r="D74" s="24" t="s">
        <v>250</v>
      </c>
      <c r="E74" s="298"/>
      <c r="F74" s="298"/>
      <c r="G74" s="298"/>
      <c r="H74" s="298"/>
      <c r="I74" s="298"/>
      <c r="J74" s="298"/>
      <c r="K74" s="312"/>
      <c r="L74" s="298"/>
      <c r="M74" s="331"/>
      <c r="N74" s="331"/>
      <c r="O74" s="172"/>
      <c r="P74" s="172"/>
      <c r="R74" s="12"/>
      <c r="S74" s="12"/>
      <c r="T74" s="12"/>
    </row>
    <row r="75" spans="1:22" ht="21" customHeight="1" x14ac:dyDescent="0.35">
      <c r="A75" s="317"/>
      <c r="B75" s="308"/>
      <c r="C75" s="83" t="s">
        <v>399</v>
      </c>
      <c r="D75" s="24" t="s">
        <v>250</v>
      </c>
      <c r="E75" s="298"/>
      <c r="F75" s="298"/>
      <c r="G75" s="298"/>
      <c r="H75" s="298"/>
      <c r="I75" s="298"/>
      <c r="J75" s="298"/>
      <c r="K75" s="312"/>
      <c r="L75" s="298"/>
      <c r="M75" s="331"/>
      <c r="N75" s="331"/>
      <c r="O75" s="172"/>
      <c r="P75" s="172"/>
      <c r="R75" s="12"/>
      <c r="S75" s="12"/>
      <c r="T75" s="12"/>
    </row>
    <row r="76" spans="1:22" ht="21" customHeight="1" thickBot="1" x14ac:dyDescent="0.4">
      <c r="A76" s="318"/>
      <c r="B76" s="309"/>
      <c r="C76" s="89" t="s">
        <v>400</v>
      </c>
      <c r="D76" s="19" t="s">
        <v>250</v>
      </c>
      <c r="E76" s="270"/>
      <c r="F76" s="270"/>
      <c r="G76" s="270"/>
      <c r="H76" s="270"/>
      <c r="I76" s="270"/>
      <c r="J76" s="270"/>
      <c r="K76" s="430"/>
      <c r="L76" s="270"/>
      <c r="M76" s="332"/>
      <c r="N76" s="332"/>
      <c r="O76" s="172"/>
      <c r="P76" s="172"/>
      <c r="R76" s="12"/>
      <c r="S76" s="12"/>
      <c r="T76" s="12"/>
    </row>
    <row r="77" spans="1:22" x14ac:dyDescent="0.35">
      <c r="A77" s="453" t="s">
        <v>401</v>
      </c>
      <c r="B77" s="307" t="s">
        <v>128</v>
      </c>
      <c r="C77" s="85" t="s">
        <v>402</v>
      </c>
      <c r="D77" s="79" t="s">
        <v>254</v>
      </c>
      <c r="E77" s="310" t="s">
        <v>418</v>
      </c>
      <c r="F77" s="310" t="s">
        <v>475</v>
      </c>
      <c r="G77" s="310" t="s">
        <v>420</v>
      </c>
      <c r="H77" s="310" t="s">
        <v>628</v>
      </c>
      <c r="I77" s="310" t="s">
        <v>422</v>
      </c>
      <c r="J77" s="310" t="s">
        <v>157</v>
      </c>
      <c r="K77" s="319" t="s">
        <v>1187</v>
      </c>
      <c r="L77" s="310" t="s">
        <v>250</v>
      </c>
      <c r="M77" s="330"/>
      <c r="N77" s="330"/>
      <c r="O77" s="172"/>
      <c r="P77" s="172"/>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455"/>
      <c r="B78" s="308"/>
      <c r="C78" s="83" t="s">
        <v>403</v>
      </c>
      <c r="D78" s="3" t="s">
        <v>250</v>
      </c>
      <c r="E78" s="298"/>
      <c r="F78" s="298"/>
      <c r="G78" s="298"/>
      <c r="H78" s="298"/>
      <c r="I78" s="298"/>
      <c r="J78" s="298"/>
      <c r="K78" s="236"/>
      <c r="L78" s="298"/>
      <c r="M78" s="331"/>
      <c r="N78" s="331"/>
      <c r="O78" s="172"/>
      <c r="P78" s="172"/>
      <c r="R78" s="12"/>
      <c r="S78" s="12"/>
      <c r="T78" s="12"/>
    </row>
    <row r="79" spans="1:22" x14ac:dyDescent="0.35">
      <c r="A79" s="455"/>
      <c r="B79" s="308"/>
      <c r="C79" s="83" t="s">
        <v>404</v>
      </c>
      <c r="D79" s="3" t="s">
        <v>254</v>
      </c>
      <c r="E79" s="298"/>
      <c r="F79" s="298"/>
      <c r="G79" s="298"/>
      <c r="H79" s="298"/>
      <c r="I79" s="298"/>
      <c r="J79" s="298"/>
      <c r="K79" s="236"/>
      <c r="L79" s="298"/>
      <c r="M79" s="331"/>
      <c r="N79" s="331"/>
      <c r="O79" s="172"/>
      <c r="P79" s="172"/>
      <c r="R79" s="12"/>
      <c r="S79" s="12"/>
      <c r="T79" s="12"/>
    </row>
    <row r="80" spans="1:22" x14ac:dyDescent="0.35">
      <c r="A80" s="455"/>
      <c r="B80" s="308"/>
      <c r="C80" s="84" t="s">
        <v>405</v>
      </c>
      <c r="D80" s="3" t="s">
        <v>254</v>
      </c>
      <c r="E80" s="298"/>
      <c r="F80" s="298"/>
      <c r="G80" s="298"/>
      <c r="H80" s="298"/>
      <c r="I80" s="298"/>
      <c r="J80" s="298"/>
      <c r="K80" s="236"/>
      <c r="L80" s="298"/>
      <c r="M80" s="331"/>
      <c r="N80" s="331"/>
      <c r="O80" s="172"/>
      <c r="P80" s="172"/>
      <c r="R80" s="12"/>
      <c r="S80" s="12"/>
      <c r="T80" s="12"/>
    </row>
    <row r="81" spans="1:22" ht="29" x14ac:dyDescent="0.35">
      <c r="A81" s="455"/>
      <c r="B81" s="308"/>
      <c r="C81" s="84" t="s">
        <v>406</v>
      </c>
      <c r="D81" s="3" t="s">
        <v>254</v>
      </c>
      <c r="E81" s="298"/>
      <c r="F81" s="298"/>
      <c r="G81" s="298"/>
      <c r="H81" s="298"/>
      <c r="I81" s="298"/>
      <c r="J81" s="298"/>
      <c r="K81" s="236"/>
      <c r="L81" s="298"/>
      <c r="M81" s="331"/>
      <c r="N81" s="331"/>
      <c r="O81" s="172"/>
      <c r="P81" s="172"/>
      <c r="R81" s="12"/>
      <c r="S81" s="12"/>
      <c r="T81" s="12"/>
    </row>
    <row r="82" spans="1:22" ht="29" x14ac:dyDescent="0.35">
      <c r="A82" s="455"/>
      <c r="B82" s="308"/>
      <c r="C82" s="84" t="s">
        <v>407</v>
      </c>
      <c r="D82" s="3" t="s">
        <v>254</v>
      </c>
      <c r="E82" s="298"/>
      <c r="F82" s="298"/>
      <c r="G82" s="298"/>
      <c r="H82" s="298"/>
      <c r="I82" s="298"/>
      <c r="J82" s="298"/>
      <c r="K82" s="236"/>
      <c r="L82" s="298"/>
      <c r="M82" s="331"/>
      <c r="N82" s="331"/>
      <c r="O82" s="172"/>
      <c r="P82" s="172"/>
      <c r="R82" s="12"/>
      <c r="S82" s="12"/>
      <c r="T82" s="12"/>
    </row>
    <row r="83" spans="1:22" ht="15" thickBot="1" x14ac:dyDescent="0.4">
      <c r="A83" s="454"/>
      <c r="B83" s="309"/>
      <c r="C83" s="98" t="s">
        <v>408</v>
      </c>
      <c r="D83" s="15" t="s">
        <v>254</v>
      </c>
      <c r="E83" s="270"/>
      <c r="F83" s="270"/>
      <c r="G83" s="270"/>
      <c r="H83" s="270"/>
      <c r="I83" s="270"/>
      <c r="J83" s="270"/>
      <c r="K83" s="320"/>
      <c r="L83" s="270"/>
      <c r="M83" s="332"/>
      <c r="N83" s="332"/>
      <c r="O83" s="172"/>
      <c r="P83" s="172"/>
      <c r="R83" s="12"/>
      <c r="S83" s="12"/>
      <c r="T83" s="12"/>
    </row>
    <row r="84" spans="1:22" x14ac:dyDescent="0.35">
      <c r="A84" s="453" t="s">
        <v>409</v>
      </c>
      <c r="B84" s="307" t="s">
        <v>129</v>
      </c>
      <c r="C84" s="99" t="s">
        <v>410</v>
      </c>
      <c r="D84" s="79" t="s">
        <v>254</v>
      </c>
      <c r="E84" s="310" t="s">
        <v>101</v>
      </c>
      <c r="F84" s="310" t="s">
        <v>101</v>
      </c>
      <c r="G84" s="310" t="s">
        <v>101</v>
      </c>
      <c r="H84" s="310" t="s">
        <v>101</v>
      </c>
      <c r="I84" s="310" t="s">
        <v>101</v>
      </c>
      <c r="J84" s="310" t="s">
        <v>159</v>
      </c>
      <c r="K84" s="319" t="s">
        <v>661</v>
      </c>
      <c r="L84" s="310" t="s">
        <v>254</v>
      </c>
      <c r="M84" s="330"/>
      <c r="N84" s="330"/>
      <c r="O84" s="172"/>
      <c r="P84" s="172"/>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455"/>
      <c r="B85" s="308"/>
      <c r="C85" s="84" t="s">
        <v>411</v>
      </c>
      <c r="D85" s="3" t="s">
        <v>254</v>
      </c>
      <c r="E85" s="298"/>
      <c r="F85" s="298"/>
      <c r="G85" s="298"/>
      <c r="H85" s="298"/>
      <c r="I85" s="298"/>
      <c r="J85" s="298"/>
      <c r="K85" s="236"/>
      <c r="L85" s="298"/>
      <c r="M85" s="331"/>
      <c r="N85" s="331"/>
      <c r="O85" s="172"/>
      <c r="P85" s="172"/>
      <c r="R85" s="12"/>
      <c r="S85" s="12"/>
      <c r="T85" s="12"/>
    </row>
    <row r="86" spans="1:22" x14ac:dyDescent="0.35">
      <c r="A86" s="455"/>
      <c r="B86" s="308"/>
      <c r="C86" s="84" t="s">
        <v>412</v>
      </c>
      <c r="D86" s="3" t="s">
        <v>254</v>
      </c>
      <c r="E86" s="298"/>
      <c r="F86" s="298"/>
      <c r="G86" s="298"/>
      <c r="H86" s="298"/>
      <c r="I86" s="298"/>
      <c r="J86" s="298"/>
      <c r="K86" s="236"/>
      <c r="L86" s="298"/>
      <c r="M86" s="331"/>
      <c r="N86" s="331"/>
      <c r="O86" s="172"/>
      <c r="P86" s="172"/>
      <c r="R86" s="12"/>
      <c r="S86" s="12"/>
      <c r="T86" s="12"/>
    </row>
    <row r="87" spans="1:22" ht="15" thickBot="1" x14ac:dyDescent="0.4">
      <c r="A87" s="456"/>
      <c r="B87" s="309"/>
      <c r="C87" s="87" t="s">
        <v>413</v>
      </c>
      <c r="D87" s="81" t="s">
        <v>254</v>
      </c>
      <c r="E87" s="299"/>
      <c r="F87" s="299"/>
      <c r="G87" s="299"/>
      <c r="H87" s="299"/>
      <c r="I87" s="299"/>
      <c r="J87" s="299"/>
      <c r="K87" s="301"/>
      <c r="L87" s="299"/>
      <c r="M87" s="333"/>
      <c r="N87" s="333"/>
      <c r="O87" s="172"/>
      <c r="P87" s="172"/>
      <c r="R87" s="12" t="str">
        <f>IF(OR(J87='Drop downs'!$G$7,J87='Drop downs'!$G$5), B87&amp;": "&amp;K87&amp;CHAR(10),"")</f>
        <v/>
      </c>
      <c r="S87" s="12" t="str">
        <f>IF(J87='Drop downs'!$G$2,B87&amp;": "&amp;K87&amp;""," ")</f>
        <v xml:space="preserve"> </v>
      </c>
      <c r="T87" s="12"/>
    </row>
    <row r="89" spans="1:22" x14ac:dyDescent="0.35">
      <c r="A89" s="231" t="s">
        <v>57</v>
      </c>
      <c r="B89" s="231"/>
      <c r="C89" s="231"/>
      <c r="D89" s="231"/>
      <c r="E89" s="231"/>
      <c r="F89" s="231"/>
      <c r="G89" s="231"/>
      <c r="H89" s="231"/>
      <c r="I89" s="231"/>
      <c r="J89" s="231"/>
      <c r="K89" s="231"/>
      <c r="L89" s="231"/>
      <c r="M89" s="231"/>
    </row>
    <row r="90" spans="1:22" s="2" customFormat="1" ht="129" customHeight="1" x14ac:dyDescent="0.35">
      <c r="A90" s="236" t="str">
        <f>R8&amp;R18&amp;R20&amp;R28&amp;R36&amp;R42&amp;R47&amp;R48&amp;R49&amp;R54&amp;R57&amp;R65&amp;R72&amp;R77&amp;R84&amp;R87</f>
        <v/>
      </c>
      <c r="B90" s="236"/>
      <c r="C90" s="236"/>
      <c r="D90" s="236"/>
      <c r="E90" s="236"/>
      <c r="F90" s="236"/>
      <c r="G90" s="236"/>
      <c r="H90" s="236"/>
      <c r="I90" s="236"/>
      <c r="J90" s="236"/>
      <c r="K90" s="236"/>
      <c r="L90" s="236"/>
      <c r="M90" s="236"/>
    </row>
    <row r="91" spans="1:22" x14ac:dyDescent="0.35">
      <c r="A91" s="231" t="s">
        <v>59</v>
      </c>
      <c r="B91" s="231"/>
      <c r="C91" s="231"/>
      <c r="D91" s="231"/>
      <c r="E91" s="231"/>
      <c r="F91" s="231"/>
      <c r="G91" s="231"/>
      <c r="H91" s="231"/>
      <c r="I91" s="231"/>
      <c r="J91" s="231"/>
      <c r="K91" s="231"/>
      <c r="L91" s="231"/>
      <c r="M91" s="231"/>
    </row>
    <row r="92" spans="1:22" ht="50.5" customHeight="1" x14ac:dyDescent="0.35">
      <c r="A92" s="236" t="str">
        <f>S8&amp;S18&amp;S20&amp;S28&amp;S36&amp;S42&amp;S47&amp;S48&amp;S49&amp;S54&amp;S57&amp;S65&amp;S72&amp;S77&amp;S84&amp;S87</f>
        <v xml:space="preserve">   IIA4: The policy supports the achievement of IIA4 through the promotion of health and wellbeing that arises through sport and recreation. The policy acknowledges that the provision of formal and informal sport and recreation facilities encourages physical activity and delivers a range of social, health and wellbeing benefits to communities, which promotes a healthy and high quality lifestyles. Increasing the capacity and quality of outdoor sport and recreational facilities would also increase the number of public spaces available for community use, and ensure everyone has access to open and/or private recreational space. As such, a potential significant positive effect has been recorded.
           </v>
      </c>
      <c r="B92" s="236"/>
      <c r="C92" s="236"/>
      <c r="D92" s="236"/>
      <c r="E92" s="236"/>
      <c r="F92" s="236"/>
      <c r="G92" s="236"/>
      <c r="H92" s="236"/>
      <c r="I92" s="236"/>
      <c r="J92" s="236"/>
      <c r="K92" s="236"/>
      <c r="L92" s="236"/>
      <c r="M92" s="236"/>
    </row>
    <row r="93" spans="1:22" x14ac:dyDescent="0.35">
      <c r="A93" s="231" t="s">
        <v>61</v>
      </c>
      <c r="B93" s="231"/>
      <c r="C93" s="231"/>
      <c r="D93" s="231"/>
      <c r="E93" s="231"/>
      <c r="F93" s="231"/>
      <c r="G93" s="231"/>
      <c r="H93" s="231"/>
      <c r="I93" s="231"/>
      <c r="J93" s="231"/>
      <c r="K93" s="231"/>
      <c r="L93" s="231"/>
      <c r="M93" s="231"/>
    </row>
    <row r="94" spans="1:22" ht="150" customHeight="1" x14ac:dyDescent="0.35">
      <c r="A94" s="232"/>
      <c r="B94" s="232"/>
      <c r="C94" s="232"/>
      <c r="D94" s="232"/>
      <c r="E94" s="232"/>
      <c r="F94" s="232"/>
      <c r="G94" s="232"/>
      <c r="H94" s="232"/>
      <c r="I94" s="232"/>
      <c r="J94" s="232"/>
      <c r="K94" s="232"/>
      <c r="L94" s="232"/>
      <c r="M94" s="232"/>
    </row>
    <row r="95" spans="1:22" x14ac:dyDescent="0.35">
      <c r="A95" s="231" t="s">
        <v>46</v>
      </c>
      <c r="B95" s="231"/>
      <c r="C95" s="231"/>
      <c r="D95" s="231"/>
      <c r="E95" s="231"/>
      <c r="F95" s="231"/>
      <c r="G95" s="231"/>
      <c r="H95" s="231"/>
      <c r="I95" s="231"/>
      <c r="J95" s="231"/>
      <c r="K95" s="231"/>
      <c r="L95" s="231"/>
      <c r="M95" s="231"/>
    </row>
    <row r="96" spans="1:22" ht="186.75" customHeight="1" x14ac:dyDescent="0.35">
      <c r="A96" s="232" t="str">
        <f>U8&amp;U18&amp;U20&amp;U28&amp;U36&amp;U42&amp;U47&amp;U49&amp;U54&amp;U57&amp;U65&amp;U72&amp;U77&amp;U84</f>
        <v/>
      </c>
      <c r="B96" s="277"/>
      <c r="C96" s="232"/>
      <c r="D96" s="232"/>
      <c r="E96" s="232"/>
      <c r="F96" s="232"/>
      <c r="G96" s="232"/>
      <c r="H96" s="232"/>
      <c r="I96" s="232"/>
      <c r="J96" s="232"/>
      <c r="K96" s="232"/>
      <c r="L96" s="232"/>
      <c r="M96" s="232"/>
    </row>
    <row r="97" spans="1:14" x14ac:dyDescent="0.35">
      <c r="A97" s="295" t="s">
        <v>320</v>
      </c>
      <c r="B97" s="296"/>
      <c r="C97" s="296"/>
      <c r="D97" s="296"/>
      <c r="E97" s="296"/>
      <c r="F97" s="296"/>
      <c r="G97" s="296"/>
      <c r="H97" s="296"/>
      <c r="I97" s="296"/>
      <c r="J97" s="296"/>
      <c r="K97" s="296"/>
      <c r="L97" s="296"/>
      <c r="M97" s="296"/>
      <c r="N97" s="297"/>
    </row>
    <row r="98" spans="1:14" ht="62.25" customHeight="1" x14ac:dyDescent="0.35">
      <c r="A98" s="232" t="str">
        <f>V8&amp;V18&amp;V20&amp;V28&amp;V36&amp;V42&amp;V47&amp;V49&amp;V54&amp;V57&amp;V65&amp;V72&amp;V77&amp;V84</f>
        <v xml:space="preserve">IIA7:The policy does not explicitly mention how new recreational facilities such as sports centres will impact noise pollution. It is recommended that this is addressed in the policy in order to improve it's performance. 
</v>
      </c>
      <c r="B98" s="277"/>
      <c r="C98" s="232"/>
      <c r="D98" s="232"/>
      <c r="E98" s="232"/>
      <c r="F98" s="232"/>
      <c r="G98" s="232"/>
      <c r="H98" s="232"/>
      <c r="I98" s="232"/>
      <c r="J98" s="232"/>
      <c r="K98" s="232"/>
      <c r="L98" s="232"/>
      <c r="M98" s="232"/>
    </row>
  </sheetData>
  <sheetProtection algorithmName="SHA-512" hashValue="DiMvzNv1sVDxa+dIyloFdSpkOxQ6DoTnYvUJyqUOwrEkBQG+9R31lKm9Q8QW/BGO6U5PTZOW358txJ1uqMooPQ==" saltValue="4vvDsEa2+ArZot5O69u08A==" spinCount="100000" sheet="1" objects="1" scenarios="1"/>
  <autoFilter ref="A7:M87" xr:uid="{D2C47CAF-421C-4D58-AA7A-22430CCF83D7}"/>
  <mergeCells count="184">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1059" priority="20">
      <formula>$D50="No"</formula>
    </cfRule>
  </conditionalFormatting>
  <conditionalFormatting sqref="C8:D87">
    <cfRule type="expression" dxfId="1058" priority="19">
      <formula>$D8="No"</formula>
    </cfRule>
  </conditionalFormatting>
  <conditionalFormatting sqref="J8">
    <cfRule type="cellIs" dxfId="1057" priority="1" operator="equal">
      <formula>"Significant Negative"</formula>
    </cfRule>
    <cfRule type="cellIs" dxfId="1056" priority="2" operator="equal">
      <formula>"Minor Negative"</formula>
    </cfRule>
    <cfRule type="cellIs" dxfId="1055" priority="3" operator="equal">
      <formula>"Uncertain"</formula>
    </cfRule>
    <cfRule type="cellIs" dxfId="1054" priority="4" operator="equal">
      <formula>"Neutral"</formula>
    </cfRule>
    <cfRule type="cellIs" dxfId="1053" priority="5" operator="equal">
      <formula>"Minor Positive"</formula>
    </cfRule>
    <cfRule type="cellIs" dxfId="1052" priority="6" operator="equal">
      <formula>"Significant Positive"</formula>
    </cfRule>
  </conditionalFormatting>
  <conditionalFormatting sqref="J18">
    <cfRule type="cellIs" dxfId="1051" priority="7" operator="equal">
      <formula>"Significant Negative"</formula>
    </cfRule>
    <cfRule type="cellIs" dxfId="1050" priority="8" operator="equal">
      <formula>"Minor Negative"</formula>
    </cfRule>
    <cfRule type="cellIs" dxfId="1049" priority="9" operator="equal">
      <formula>"Uncertain"</formula>
    </cfRule>
    <cfRule type="cellIs" dxfId="1048" priority="10" operator="equal">
      <formula>"Neutral"</formula>
    </cfRule>
    <cfRule type="cellIs" dxfId="1047" priority="11" operator="equal">
      <formula>"Minor Positive"</formula>
    </cfRule>
    <cfRule type="cellIs" dxfId="1046" priority="12" operator="equal">
      <formula>"Significant Positive"</formula>
    </cfRule>
  </conditionalFormatting>
  <conditionalFormatting sqref="J20">
    <cfRule type="cellIs" dxfId="1045" priority="40" operator="equal">
      <formula>"Significant Negative"</formula>
    </cfRule>
    <cfRule type="cellIs" dxfId="1044" priority="41" operator="equal">
      <formula>"Minor Negative"</formula>
    </cfRule>
    <cfRule type="cellIs" dxfId="1043" priority="42" operator="equal">
      <formula>"Uncertain"</formula>
    </cfRule>
    <cfRule type="cellIs" dxfId="1042" priority="43" operator="equal">
      <formula>"Neutral"</formula>
    </cfRule>
    <cfRule type="cellIs" dxfId="1041" priority="44" operator="equal">
      <formula>"Minor Positive"</formula>
    </cfRule>
    <cfRule type="cellIs" dxfId="1040" priority="45" operator="equal">
      <formula>"Significant Positive"</formula>
    </cfRule>
  </conditionalFormatting>
  <conditionalFormatting sqref="J28">
    <cfRule type="cellIs" dxfId="1039" priority="13" operator="equal">
      <formula>"Significant Negative"</formula>
    </cfRule>
    <cfRule type="cellIs" dxfId="1038" priority="14" operator="equal">
      <formula>"Minor Negative"</formula>
    </cfRule>
    <cfRule type="cellIs" dxfId="1037" priority="15" operator="equal">
      <formula>"Uncertain"</formula>
    </cfRule>
    <cfRule type="cellIs" dxfId="1036" priority="16" operator="equal">
      <formula>"Neutral"</formula>
    </cfRule>
    <cfRule type="cellIs" dxfId="1035" priority="17" operator="equal">
      <formula>"Minor Positive"</formula>
    </cfRule>
    <cfRule type="cellIs" dxfId="1034" priority="18" operator="equal">
      <formula>"Significant Positive"</formula>
    </cfRule>
  </conditionalFormatting>
  <conditionalFormatting sqref="J36">
    <cfRule type="cellIs" dxfId="1033" priority="39" operator="equal">
      <formula>"Significant Positive"</formula>
    </cfRule>
    <cfRule type="cellIs" dxfId="1032" priority="37" operator="equal">
      <formula>"Neutral"</formula>
    </cfRule>
    <cfRule type="cellIs" dxfId="1031" priority="38" operator="equal">
      <formula>"Minor Positive"</formula>
    </cfRule>
    <cfRule type="cellIs" dxfId="1030" priority="36" operator="equal">
      <formula>"Uncertain"</formula>
    </cfRule>
    <cfRule type="cellIs" dxfId="1029" priority="35" operator="equal">
      <formula>"Minor Negative"</formula>
    </cfRule>
    <cfRule type="cellIs" dxfId="1028" priority="34" operator="equal">
      <formula>"Significant Negative"</formula>
    </cfRule>
  </conditionalFormatting>
  <conditionalFormatting sqref="J42">
    <cfRule type="cellIs" dxfId="1027" priority="28" operator="equal">
      <formula>"Significant Negative"</formula>
    </cfRule>
    <cfRule type="cellIs" dxfId="1026" priority="29" operator="equal">
      <formula>"Minor Negative"</formula>
    </cfRule>
    <cfRule type="cellIs" dxfId="1025" priority="30" operator="equal">
      <formula>"Uncertain"</formula>
    </cfRule>
    <cfRule type="cellIs" dxfId="1024" priority="31" operator="equal">
      <formula>"Neutral"</formula>
    </cfRule>
    <cfRule type="cellIs" dxfId="1023" priority="32" operator="equal">
      <formula>"Minor Positive"</formula>
    </cfRule>
    <cfRule type="cellIs" dxfId="1022" priority="33" operator="equal">
      <formula>"Significant Positive"</formula>
    </cfRule>
  </conditionalFormatting>
  <conditionalFormatting sqref="J47">
    <cfRule type="cellIs" dxfId="1021" priority="46" operator="equal">
      <formula>"Significant Negative"</formula>
    </cfRule>
    <cfRule type="cellIs" dxfId="1020" priority="47" operator="equal">
      <formula>"Minor Negative"</formula>
    </cfRule>
    <cfRule type="cellIs" dxfId="1019" priority="48" operator="equal">
      <formula>"Uncertain"</formula>
    </cfRule>
    <cfRule type="cellIs" dxfId="1018" priority="49" operator="equal">
      <formula>"Neutral"</formula>
    </cfRule>
    <cfRule type="cellIs" dxfId="1017" priority="50" operator="equal">
      <formula>"Minor Positive"</formula>
    </cfRule>
    <cfRule type="cellIs" dxfId="1016" priority="51" operator="equal">
      <formula>"Significant Positive"</formula>
    </cfRule>
  </conditionalFormatting>
  <conditionalFormatting sqref="J49 J57 J65 J72 J77 J84">
    <cfRule type="cellIs" dxfId="1015" priority="52" operator="equal">
      <formula>"Significant Negative"</formula>
    </cfRule>
    <cfRule type="cellIs" dxfId="1014" priority="53" operator="equal">
      <formula>"Minor Negative"</formula>
    </cfRule>
    <cfRule type="cellIs" dxfId="1013" priority="54" operator="equal">
      <formula>"Uncertain"</formula>
    </cfRule>
    <cfRule type="cellIs" dxfId="1012" priority="55" operator="equal">
      <formula>"Neutral"</formula>
    </cfRule>
    <cfRule type="cellIs" dxfId="1011" priority="56" operator="equal">
      <formula>"Minor Positive"</formula>
    </cfRule>
    <cfRule type="cellIs" dxfId="1010" priority="57" operator="equal">
      <formula>"Significant Positive"</formula>
    </cfRule>
  </conditionalFormatting>
  <conditionalFormatting sqref="J54">
    <cfRule type="cellIs" dxfId="1009" priority="27" operator="equal">
      <formula>"Significant Positive"</formula>
    </cfRule>
    <cfRule type="cellIs" dxfId="1008" priority="26" operator="equal">
      <formula>"Minor Positive"</formula>
    </cfRule>
    <cfRule type="cellIs" dxfId="1007" priority="25" operator="equal">
      <formula>"Neutral"</formula>
    </cfRule>
    <cfRule type="cellIs" dxfId="1006" priority="23" operator="equal">
      <formula>"Minor Negative"</formula>
    </cfRule>
    <cfRule type="cellIs" dxfId="1005" priority="24" operator="equal">
      <formula>"Uncertain"</formula>
    </cfRule>
    <cfRule type="cellIs" dxfId="1004" priority="22" operator="equal">
      <formula>"Significant Negative"</formula>
    </cfRule>
  </conditionalFormatting>
  <pageMargins left="0.7" right="0.7" top="0.75" bottom="0.75" header="0.3" footer="0.3"/>
  <pageSetup orientation="portrait" horizontalDpi="4294967293" verticalDpi="4294967293"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AB695-BE1E-4D34-8CAF-F7EA1C2572D7}">
  <sheetPr codeName="Sheet47">
    <tabColor theme="4" tint="0.79998168889431442"/>
  </sheetPr>
  <dimension ref="A1:AM48"/>
  <sheetViews>
    <sheetView workbookViewId="0"/>
  </sheetViews>
  <sheetFormatPr defaultColWidth="8.54296875" defaultRowHeight="14.5" x14ac:dyDescent="0.35"/>
  <cols>
    <col min="1" max="1" width="35.1796875" customWidth="1"/>
    <col min="2" max="2" width="47" hidden="1" customWidth="1"/>
    <col min="3" max="3" width="9.453125" customWidth="1"/>
    <col min="4" max="4" width="11.54296875" customWidth="1"/>
    <col min="5" max="5" width="9.54296875" customWidth="1"/>
    <col min="6" max="6" width="10.54296875" customWidth="1"/>
    <col min="7" max="7" width="14.453125" customWidth="1"/>
    <col min="8" max="8" width="16.54296875" customWidth="1"/>
    <col min="9" max="9" width="12.1796875" bestFit="1" customWidth="1"/>
    <col min="10" max="10" width="12.54296875" customWidth="1"/>
    <col min="11" max="11" width="13" bestFit="1" customWidth="1"/>
    <col min="12" max="12" width="14.81640625" bestFit="1" customWidth="1"/>
    <col min="13" max="13" width="14.81640625" customWidth="1"/>
    <col min="14" max="14" width="12.54296875" bestFit="1" customWidth="1"/>
    <col min="15" max="15" width="8.81640625" bestFit="1" customWidth="1"/>
    <col min="16" max="16" width="11.81640625" bestFit="1" customWidth="1"/>
    <col min="17" max="17" width="9.81640625" bestFit="1" customWidth="1"/>
    <col min="18" max="18" width="14.81640625" bestFit="1" customWidth="1"/>
    <col min="19" max="19" width="14.81640625" customWidth="1"/>
    <col min="20" max="20" width="12.54296875" bestFit="1" customWidth="1"/>
    <col min="21" max="21" width="8.81640625" bestFit="1" customWidth="1"/>
    <col min="22" max="22" width="11.81640625" bestFit="1" customWidth="1"/>
    <col min="23" max="32" width="9.453125" customWidth="1"/>
    <col min="33" max="34" width="8.54296875" customWidth="1"/>
    <col min="35" max="35" width="16.54296875" hidden="1" customWidth="1"/>
    <col min="36" max="36" width="20.54296875" hidden="1" customWidth="1"/>
    <col min="37" max="37" width="12.54296875" hidden="1" customWidth="1"/>
    <col min="38" max="38" width="21" hidden="1" customWidth="1"/>
    <col min="39" max="39" width="12.54296875" hidden="1" customWidth="1"/>
    <col min="40" max="40" width="0" hidden="1" customWidth="1"/>
  </cols>
  <sheetData>
    <row r="1" spans="1:39" x14ac:dyDescent="0.35">
      <c r="A1" s="51" t="s">
        <v>28</v>
      </c>
      <c r="C1" s="261"/>
      <c r="D1" s="262"/>
      <c r="E1" s="16"/>
      <c r="G1" s="7"/>
      <c r="H1" s="7"/>
      <c r="I1" s="7"/>
      <c r="AI1" s="8"/>
    </row>
    <row r="2" spans="1:39" x14ac:dyDescent="0.35">
      <c r="A2" s="51" t="s">
        <v>29</v>
      </c>
      <c r="B2" s="9"/>
      <c r="C2" s="263"/>
      <c r="D2" s="264"/>
      <c r="G2" s="8"/>
      <c r="H2" s="8"/>
      <c r="I2" s="8"/>
      <c r="AI2" s="8"/>
    </row>
    <row r="3" spans="1:39" x14ac:dyDescent="0.35">
      <c r="A3" s="52" t="s">
        <v>30</v>
      </c>
      <c r="B3" s="4"/>
      <c r="C3" s="47"/>
      <c r="D3" s="48"/>
      <c r="G3" s="8"/>
      <c r="H3" s="8"/>
      <c r="I3" s="8"/>
      <c r="AI3" s="8"/>
    </row>
    <row r="4" spans="1:39" ht="17.25" customHeight="1" x14ac:dyDescent="0.35">
      <c r="A4" s="52" t="s">
        <v>31</v>
      </c>
      <c r="B4" s="17"/>
      <c r="C4" s="229"/>
      <c r="D4" s="230"/>
      <c r="G4" s="8"/>
      <c r="H4" s="8"/>
      <c r="I4" s="8"/>
      <c r="AI4" s="8"/>
    </row>
    <row r="5" spans="1:39" ht="15" thickBot="1" x14ac:dyDescent="0.4"/>
    <row r="6" spans="1:39" ht="30.75" customHeight="1" x14ac:dyDescent="0.35">
      <c r="A6" s="282" t="s">
        <v>245</v>
      </c>
      <c r="B6" s="283"/>
      <c r="C6" s="284" t="s">
        <v>309</v>
      </c>
      <c r="D6" s="284"/>
      <c r="E6" s="284"/>
      <c r="F6" s="284"/>
      <c r="G6" s="284"/>
      <c r="H6" s="284"/>
      <c r="I6" s="284" t="s">
        <v>310</v>
      </c>
      <c r="J6" s="284"/>
      <c r="K6" s="284"/>
      <c r="L6" s="284"/>
      <c r="M6" s="284"/>
      <c r="N6" s="284"/>
      <c r="O6" s="284" t="s">
        <v>311</v>
      </c>
      <c r="P6" s="284"/>
      <c r="Q6" s="284"/>
      <c r="R6" s="284"/>
      <c r="S6" s="284"/>
      <c r="T6" s="284"/>
      <c r="U6" s="284" t="s">
        <v>312</v>
      </c>
      <c r="V6" s="284"/>
      <c r="W6" s="284"/>
      <c r="X6" s="284"/>
      <c r="Y6" s="284"/>
      <c r="Z6" s="284"/>
      <c r="AA6" s="284" t="s">
        <v>313</v>
      </c>
      <c r="AB6" s="284"/>
      <c r="AC6" s="284"/>
      <c r="AD6" s="284"/>
      <c r="AE6" s="284"/>
      <c r="AF6" s="291"/>
      <c r="AI6" s="18"/>
      <c r="AJ6" s="18"/>
      <c r="AK6" s="18"/>
      <c r="AL6" s="18"/>
      <c r="AM6" s="18"/>
    </row>
    <row r="7" spans="1:39" ht="62" x14ac:dyDescent="0.35">
      <c r="A7" s="68" t="s">
        <v>248</v>
      </c>
      <c r="B7" s="53" t="s">
        <v>35</v>
      </c>
      <c r="C7" s="53" t="s">
        <v>38</v>
      </c>
      <c r="D7" s="53" t="s">
        <v>39</v>
      </c>
      <c r="E7" s="53" t="s">
        <v>40</v>
      </c>
      <c r="F7" s="53" t="s">
        <v>41</v>
      </c>
      <c r="G7" s="53" t="s">
        <v>42</v>
      </c>
      <c r="H7" s="53" t="s">
        <v>43</v>
      </c>
      <c r="I7" s="53" t="s">
        <v>38</v>
      </c>
      <c r="J7" s="53" t="s">
        <v>39</v>
      </c>
      <c r="K7" s="53" t="s">
        <v>40</v>
      </c>
      <c r="L7" s="53" t="s">
        <v>41</v>
      </c>
      <c r="M7" s="53" t="s">
        <v>42</v>
      </c>
      <c r="N7" s="53" t="s">
        <v>43</v>
      </c>
      <c r="O7" s="53" t="s">
        <v>38</v>
      </c>
      <c r="P7" s="53" t="s">
        <v>39</v>
      </c>
      <c r="Q7" s="53" t="s">
        <v>40</v>
      </c>
      <c r="R7" s="53" t="s">
        <v>41</v>
      </c>
      <c r="S7" s="53" t="s">
        <v>42</v>
      </c>
      <c r="T7" s="53" t="s">
        <v>43</v>
      </c>
      <c r="U7" s="53" t="s">
        <v>38</v>
      </c>
      <c r="V7" s="53" t="s">
        <v>39</v>
      </c>
      <c r="W7" s="53" t="s">
        <v>40</v>
      </c>
      <c r="X7" s="53" t="s">
        <v>41</v>
      </c>
      <c r="Y7" s="53" t="s">
        <v>42</v>
      </c>
      <c r="Z7" s="53" t="s">
        <v>43</v>
      </c>
      <c r="AA7" s="53" t="s">
        <v>38</v>
      </c>
      <c r="AB7" s="53" t="s">
        <v>39</v>
      </c>
      <c r="AC7" s="53" t="s">
        <v>40</v>
      </c>
      <c r="AD7" s="53" t="s">
        <v>41</v>
      </c>
      <c r="AE7" s="53" t="s">
        <v>42</v>
      </c>
      <c r="AF7" s="69" t="s">
        <v>43</v>
      </c>
      <c r="AI7" s="1" t="s">
        <v>47</v>
      </c>
      <c r="AJ7" s="2" t="str">
        <f>A40</f>
        <v>Significant Negative and Uncertain Effects</v>
      </c>
      <c r="AK7" s="2" t="str">
        <f>A42</f>
        <v>Significant Positive Effects</v>
      </c>
      <c r="AL7" s="2" t="str">
        <f>A44</f>
        <v>Potential Cumulative Effects Identified</v>
      </c>
    </row>
    <row r="8" spans="1:39" ht="102.75" customHeight="1" x14ac:dyDescent="0.35">
      <c r="A8" s="70" t="s">
        <v>251</v>
      </c>
      <c r="B8" s="63" t="s">
        <v>116</v>
      </c>
      <c r="C8" s="55"/>
      <c r="D8" s="55"/>
      <c r="E8" s="55"/>
      <c r="F8" s="55"/>
      <c r="G8" s="55"/>
      <c r="H8" s="50" t="s">
        <v>154</v>
      </c>
      <c r="I8" s="55"/>
      <c r="J8" s="55"/>
      <c r="K8" s="55"/>
      <c r="L8" s="55"/>
      <c r="M8" s="55"/>
      <c r="N8" s="50" t="s">
        <v>166</v>
      </c>
      <c r="O8" s="55"/>
      <c r="P8" s="55"/>
      <c r="Q8" s="55"/>
      <c r="R8" s="55"/>
      <c r="S8" s="55"/>
      <c r="T8" s="50" t="s">
        <v>159</v>
      </c>
      <c r="U8" s="55"/>
      <c r="V8" s="55"/>
      <c r="W8" s="55"/>
      <c r="X8" s="55"/>
      <c r="Y8" s="55"/>
      <c r="Z8" s="50" t="s">
        <v>164</v>
      </c>
      <c r="AA8" s="55"/>
      <c r="AB8" s="55"/>
      <c r="AC8" s="55"/>
      <c r="AD8" s="55"/>
      <c r="AE8" s="55"/>
      <c r="AF8" s="71" t="s">
        <v>164</v>
      </c>
      <c r="AI8" s="10" t="e">
        <f>MATCH(#REF!,#REF!, 0)</f>
        <v>#REF!</v>
      </c>
      <c r="AJ8" s="12" t="str">
        <f>IF(OR(H8='Drop downs'!$G$7,H8='Drop downs'!$G$5), B8&amp;": "&amp;I8&amp;CHAR(10),"")</f>
        <v/>
      </c>
      <c r="AK8" s="12" t="str">
        <f>IF(H8='Drop downs'!$G$2,B8&amp;": "&amp;I8&amp;""," ")</f>
        <v xml:space="preserve">IIA1: </v>
      </c>
      <c r="AL8" s="12" t="str">
        <f>IF('Option D'!C8='Drop downs'!$B$6,'Option D'!B8&amp;": "&amp;'Option D'!I8&amp;"","")</f>
        <v xml:space="preserve">IIA1: </v>
      </c>
    </row>
    <row r="9" spans="1:39" ht="15.75" customHeight="1" x14ac:dyDescent="0.35">
      <c r="A9" s="285" t="s">
        <v>314</v>
      </c>
      <c r="B9" s="286"/>
      <c r="C9" s="286"/>
      <c r="D9" s="286"/>
      <c r="E9" s="286"/>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7"/>
      <c r="AI9" s="10"/>
      <c r="AJ9" s="12"/>
      <c r="AK9" s="12"/>
      <c r="AL9" s="12"/>
    </row>
    <row r="10" spans="1:39" ht="63" customHeight="1" x14ac:dyDescent="0.35">
      <c r="A10" s="72"/>
      <c r="B10" s="64"/>
      <c r="C10" s="280"/>
      <c r="D10" s="280"/>
      <c r="E10" s="280"/>
      <c r="F10" s="280"/>
      <c r="G10" s="280"/>
      <c r="H10" s="280"/>
      <c r="I10" s="280"/>
      <c r="J10" s="280"/>
      <c r="K10" s="280"/>
      <c r="L10" s="280"/>
      <c r="M10" s="280"/>
      <c r="N10" s="280"/>
      <c r="O10" s="280"/>
      <c r="P10" s="280"/>
      <c r="Q10" s="280"/>
      <c r="R10" s="280"/>
      <c r="S10" s="280"/>
      <c r="T10" s="280"/>
      <c r="U10" s="280"/>
      <c r="V10" s="280"/>
      <c r="W10" s="280"/>
      <c r="X10" s="280"/>
      <c r="Y10" s="280"/>
      <c r="Z10" s="280"/>
      <c r="AA10" s="280"/>
      <c r="AB10" s="280"/>
      <c r="AC10" s="280"/>
      <c r="AD10" s="280"/>
      <c r="AE10" s="280"/>
      <c r="AF10" s="281"/>
      <c r="AI10" s="10"/>
      <c r="AJ10" s="12"/>
      <c r="AK10" s="12"/>
      <c r="AL10" s="12"/>
    </row>
    <row r="11" spans="1:39" ht="15.5" x14ac:dyDescent="0.35">
      <c r="A11" s="285" t="s">
        <v>45</v>
      </c>
      <c r="B11" s="286"/>
      <c r="C11" s="286"/>
      <c r="D11" s="286"/>
      <c r="E11" s="286"/>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7"/>
      <c r="AI11" s="10"/>
      <c r="AJ11" s="12"/>
      <c r="AK11" s="12"/>
      <c r="AL11" s="12"/>
    </row>
    <row r="12" spans="1:39" ht="63" customHeight="1" x14ac:dyDescent="0.35">
      <c r="A12" s="279"/>
      <c r="B12" s="280"/>
      <c r="C12" s="280"/>
      <c r="D12" s="280"/>
      <c r="E12" s="280"/>
      <c r="F12" s="280"/>
      <c r="G12" s="280"/>
      <c r="H12" s="280"/>
      <c r="I12" s="280"/>
      <c r="J12" s="280"/>
      <c r="K12" s="280"/>
      <c r="L12" s="280"/>
      <c r="M12" s="280"/>
      <c r="N12" s="280"/>
      <c r="O12" s="280"/>
      <c r="P12" s="280"/>
      <c r="Q12" s="280"/>
      <c r="R12" s="280"/>
      <c r="S12" s="280"/>
      <c r="T12" s="280"/>
      <c r="U12" s="280"/>
      <c r="V12" s="280"/>
      <c r="W12" s="280"/>
      <c r="X12" s="280"/>
      <c r="Y12" s="280"/>
      <c r="Z12" s="280"/>
      <c r="AA12" s="280"/>
      <c r="AB12" s="280"/>
      <c r="AC12" s="280"/>
      <c r="AD12" s="280"/>
      <c r="AE12" s="280"/>
      <c r="AF12" s="281"/>
      <c r="AI12" s="10"/>
      <c r="AJ12" s="12"/>
      <c r="AK12" s="12"/>
      <c r="AL12" s="12"/>
    </row>
    <row r="13" spans="1:39" ht="15.5" x14ac:dyDescent="0.35">
      <c r="A13" s="285" t="s">
        <v>46</v>
      </c>
      <c r="B13" s="286"/>
      <c r="C13" s="286"/>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7"/>
      <c r="AI13" s="10"/>
      <c r="AJ13" s="12"/>
      <c r="AK13" s="12"/>
      <c r="AL13" s="12"/>
    </row>
    <row r="14" spans="1:39" ht="63" customHeight="1" thickBot="1" x14ac:dyDescent="0.4">
      <c r="A14" s="288"/>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90"/>
      <c r="AI14" s="10"/>
      <c r="AJ14" s="12"/>
      <c r="AK14" s="12"/>
      <c r="AL14" s="12"/>
    </row>
    <row r="15" spans="1:39" ht="15" customHeight="1" x14ac:dyDescent="0.35">
      <c r="A15" s="65" t="s">
        <v>249</v>
      </c>
      <c r="B15" s="66"/>
      <c r="C15" s="66"/>
      <c r="D15" s="66"/>
      <c r="E15" s="66"/>
      <c r="F15" s="66"/>
      <c r="G15" s="66"/>
      <c r="H15" s="66"/>
      <c r="I15" s="49" t="s">
        <v>254</v>
      </c>
      <c r="J15" s="67"/>
      <c r="AI15" s="10"/>
      <c r="AJ15" s="12"/>
      <c r="AK15" s="12"/>
      <c r="AL15" s="12"/>
    </row>
    <row r="16" spans="1:39" ht="29" x14ac:dyDescent="0.35">
      <c r="A16" s="56" t="s">
        <v>252</v>
      </c>
      <c r="B16" s="57"/>
      <c r="C16" s="57"/>
      <c r="D16" s="57"/>
      <c r="E16" s="57"/>
      <c r="F16" s="57"/>
      <c r="G16" s="57"/>
      <c r="H16" s="57"/>
      <c r="I16" s="49"/>
      <c r="J16" s="58"/>
      <c r="AI16" s="10"/>
      <c r="AJ16" s="12"/>
      <c r="AK16" s="12"/>
      <c r="AL16" s="12"/>
    </row>
    <row r="17" spans="1:38" x14ac:dyDescent="0.35">
      <c r="A17" s="56" t="s">
        <v>253</v>
      </c>
      <c r="B17" s="57"/>
      <c r="C17" s="57"/>
      <c r="D17" s="57"/>
      <c r="E17" s="57"/>
      <c r="F17" s="57"/>
      <c r="G17" s="57"/>
      <c r="H17" s="57"/>
      <c r="I17" s="49"/>
      <c r="J17" s="58"/>
      <c r="AI17" s="10"/>
      <c r="AJ17" s="12"/>
      <c r="AK17" s="12"/>
      <c r="AL17" s="12"/>
    </row>
    <row r="18" spans="1:38" ht="43.5" x14ac:dyDescent="0.35">
      <c r="A18" s="56" t="s">
        <v>255</v>
      </c>
      <c r="B18" s="57"/>
      <c r="C18" s="57"/>
      <c r="D18" s="57"/>
      <c r="E18" s="57"/>
      <c r="F18" s="57"/>
      <c r="G18" s="57"/>
      <c r="H18" s="57"/>
      <c r="I18" s="49"/>
      <c r="J18" s="58"/>
      <c r="AI18" s="10"/>
      <c r="AJ18" s="12"/>
      <c r="AK18" s="12"/>
      <c r="AL18" s="12"/>
    </row>
    <row r="19" spans="1:38" ht="15" customHeight="1" x14ac:dyDescent="0.35">
      <c r="A19" s="56" t="s">
        <v>256</v>
      </c>
      <c r="B19" s="57"/>
      <c r="C19" s="57"/>
      <c r="D19" s="57"/>
      <c r="E19" s="57"/>
      <c r="F19" s="57"/>
      <c r="G19" s="57"/>
      <c r="H19" s="57"/>
      <c r="I19" s="49" t="s">
        <v>254</v>
      </c>
      <c r="J19" s="58"/>
      <c r="AI19" s="10"/>
      <c r="AJ19" s="12"/>
      <c r="AK19" s="12"/>
      <c r="AL19" s="12"/>
    </row>
    <row r="20" spans="1:38" x14ac:dyDescent="0.35">
      <c r="A20" s="56" t="s">
        <v>257</v>
      </c>
      <c r="B20" s="57"/>
      <c r="C20" s="57"/>
      <c r="D20" s="57"/>
      <c r="E20" s="57"/>
      <c r="F20" s="57"/>
      <c r="G20" s="57"/>
      <c r="H20" s="57"/>
      <c r="I20" s="49" t="s">
        <v>250</v>
      </c>
      <c r="J20" s="58"/>
      <c r="AI20" s="10"/>
      <c r="AJ20" s="12"/>
      <c r="AK20" s="12"/>
      <c r="AL20" s="12"/>
    </row>
    <row r="21" spans="1:38" ht="15" customHeight="1" x14ac:dyDescent="0.35">
      <c r="A21" s="56" t="s">
        <v>258</v>
      </c>
      <c r="B21" s="57"/>
      <c r="C21" s="57"/>
      <c r="D21" s="57"/>
      <c r="E21" s="57"/>
      <c r="F21" s="57"/>
      <c r="G21" s="57"/>
      <c r="H21" s="57"/>
      <c r="I21" s="49"/>
      <c r="J21" s="58"/>
      <c r="AI21" s="10"/>
      <c r="AJ21" s="12"/>
      <c r="AK21" s="12"/>
      <c r="AL21" s="12"/>
    </row>
    <row r="22" spans="1:38" ht="43.5" x14ac:dyDescent="0.35">
      <c r="A22" s="56" t="s">
        <v>259</v>
      </c>
      <c r="B22" s="57"/>
      <c r="C22" s="57"/>
      <c r="D22" s="57"/>
      <c r="E22" s="57"/>
      <c r="F22" s="57"/>
      <c r="G22" s="57"/>
      <c r="H22" s="57"/>
      <c r="I22" s="49"/>
      <c r="J22" s="58"/>
      <c r="AI22" s="10"/>
      <c r="AJ22" s="12"/>
      <c r="AK22" s="12"/>
      <c r="AL22" s="12"/>
    </row>
    <row r="23" spans="1:38" ht="15" customHeight="1" x14ac:dyDescent="0.35">
      <c r="A23" s="56" t="s">
        <v>260</v>
      </c>
      <c r="B23" s="57"/>
      <c r="C23" s="57"/>
      <c r="D23" s="57"/>
      <c r="E23" s="57"/>
      <c r="F23" s="57"/>
      <c r="G23" s="57"/>
      <c r="H23" s="57"/>
      <c r="I23" s="49"/>
      <c r="J23" s="58"/>
      <c r="AI23" s="10"/>
      <c r="AJ23" s="12"/>
      <c r="AK23" s="12"/>
      <c r="AL23" s="12"/>
    </row>
    <row r="24" spans="1:38" ht="43.5" x14ac:dyDescent="0.35">
      <c r="A24" s="56" t="s">
        <v>261</v>
      </c>
      <c r="B24" s="57"/>
      <c r="C24" s="57"/>
      <c r="D24" s="57"/>
      <c r="E24" s="57"/>
      <c r="F24" s="57"/>
      <c r="G24" s="57"/>
      <c r="H24" s="57"/>
      <c r="I24" s="28"/>
      <c r="J24" s="58"/>
      <c r="AI24" s="10" t="e">
        <f>MATCH(#REF!,#REF!, 0)</f>
        <v>#REF!</v>
      </c>
      <c r="AJ24" s="12" t="str">
        <f>IF(OR(H24='Drop downs'!$G$7,H24='Drop downs'!$G$5), B24&amp;": "&amp;#REF!&amp;CHAR(10),"")</f>
        <v/>
      </c>
      <c r="AK24" s="12" t="str">
        <f>IF(H24='Drop downs'!$G$2,B24&amp;": "&amp;#REF!&amp;""," ")</f>
        <v xml:space="preserve"> </v>
      </c>
      <c r="AL24" s="12" t="e">
        <f>IF('Option D'!C24='Drop downs'!$B$6,'Option D'!B24&amp;": "&amp;'Option D'!#REF!&amp;"","")</f>
        <v>#REF!</v>
      </c>
    </row>
    <row r="25" spans="1:38" ht="115.4" customHeight="1" x14ac:dyDescent="0.35">
      <c r="A25" s="15" t="s">
        <v>266</v>
      </c>
      <c r="B25" s="3" t="s">
        <v>267</v>
      </c>
      <c r="C25" s="14"/>
      <c r="D25" s="14"/>
      <c r="E25" s="14"/>
      <c r="F25" s="14"/>
      <c r="G25" s="14"/>
      <c r="H25" s="14"/>
      <c r="I25" s="14"/>
      <c r="J25" s="14"/>
      <c r="K25" s="28"/>
      <c r="L25" s="8"/>
      <c r="M25" s="8"/>
      <c r="N25" s="8"/>
      <c r="O25" s="8"/>
      <c r="P25" s="8"/>
      <c r="Q25" s="8"/>
      <c r="R25" s="8"/>
      <c r="S25" s="8"/>
      <c r="T25" s="8"/>
      <c r="U25" s="8"/>
      <c r="V25" s="8"/>
      <c r="AI25" s="10" t="e">
        <f>MATCH(#REF!,#REF!, 0)</f>
        <v>#REF!</v>
      </c>
      <c r="AJ25" s="12" t="str">
        <f>IF(OR(H25='Drop downs'!$G$7,H25='Drop downs'!$G$5), B25&amp;": "&amp;I25&amp;CHAR(10),"")</f>
        <v/>
      </c>
      <c r="AK25" s="12" t="str">
        <f>IF(H25='Drop downs'!$G$2,B25&amp;": "&amp;I25&amp;""," ")</f>
        <v xml:space="preserve"> </v>
      </c>
      <c r="AL25" s="12" t="str">
        <f>IF('Option D'!C25='Drop downs'!$B$6,'Option D'!B25&amp;": "&amp;'Option D'!I25&amp;"","")</f>
        <v xml:space="preserve">SO3: </v>
      </c>
    </row>
    <row r="26" spans="1:38" ht="170.15" customHeight="1" x14ac:dyDescent="0.35">
      <c r="A26" s="15" t="s">
        <v>269</v>
      </c>
      <c r="B26" s="3" t="s">
        <v>270</v>
      </c>
      <c r="C26" s="14"/>
      <c r="D26" s="14"/>
      <c r="E26" s="14"/>
      <c r="F26" s="14"/>
      <c r="G26" s="14"/>
      <c r="H26" s="14"/>
      <c r="I26" s="14"/>
      <c r="J26" s="14"/>
      <c r="K26" s="28"/>
      <c r="L26" s="8"/>
      <c r="M26" s="8"/>
      <c r="N26" s="8"/>
      <c r="O26" s="8"/>
      <c r="P26" s="8"/>
      <c r="Q26" s="8"/>
      <c r="R26" s="8"/>
      <c r="S26" s="8"/>
      <c r="T26" s="8"/>
      <c r="U26" s="8"/>
      <c r="V26" s="8"/>
      <c r="AI26" s="10" t="e">
        <f>MATCH(#REF!,#REF!, 0)</f>
        <v>#REF!</v>
      </c>
      <c r="AJ26" s="12" t="str">
        <f>IF(OR(H26='Drop downs'!$G$7,H26='Drop downs'!$G$5), B26&amp;": "&amp;I26&amp;CHAR(10),"")</f>
        <v/>
      </c>
      <c r="AK26" s="12" t="str">
        <f>IF(H26='Drop downs'!$G$2,B26&amp;": "&amp;I26&amp;""," ")</f>
        <v xml:space="preserve"> </v>
      </c>
      <c r="AL26" s="12" t="str">
        <f>IF('Option D'!C26='Drop downs'!$B$6,'Option D'!B26&amp;": "&amp;'Option D'!I26&amp;"","")</f>
        <v xml:space="preserve">SO4: </v>
      </c>
    </row>
    <row r="27" spans="1:38" ht="80.150000000000006" customHeight="1" x14ac:dyDescent="0.35">
      <c r="A27" s="15" t="s">
        <v>272</v>
      </c>
      <c r="B27" s="3" t="s">
        <v>273</v>
      </c>
      <c r="C27" s="14"/>
      <c r="D27" s="14"/>
      <c r="E27" s="14"/>
      <c r="F27" s="14"/>
      <c r="G27" s="14"/>
      <c r="H27" s="14"/>
      <c r="I27" s="21"/>
      <c r="J27" s="14"/>
      <c r="K27" s="14"/>
      <c r="L27" s="27"/>
      <c r="M27" s="27"/>
      <c r="N27" s="27"/>
      <c r="O27" s="27"/>
      <c r="P27" s="27"/>
      <c r="Q27" s="27"/>
      <c r="R27" s="27"/>
      <c r="S27" s="27"/>
      <c r="T27" s="27"/>
      <c r="U27" s="27"/>
      <c r="V27" s="27"/>
      <c r="AI27" s="10" t="e">
        <f>MATCH(#REF!,#REF!, 0)</f>
        <v>#REF!</v>
      </c>
      <c r="AJ27" s="12" t="str">
        <f>IF(OR(H27='Drop downs'!$G$7,H27='Drop downs'!$G$5), B27&amp;": "&amp;I27&amp;CHAR(10),"")</f>
        <v/>
      </c>
      <c r="AK27" s="12" t="str">
        <f>IF(H27='Drop downs'!$G$2,B27&amp;": "&amp;I27&amp;""," ")</f>
        <v xml:space="preserve"> </v>
      </c>
      <c r="AL27" s="12" t="str">
        <f>IF('Option D'!C27='Drop downs'!$B$6,'Option D'!B27&amp;": "&amp;'Option D'!I27&amp;"","")</f>
        <v xml:space="preserve">SO5: </v>
      </c>
    </row>
    <row r="28" spans="1:38" ht="90" customHeight="1" x14ac:dyDescent="0.35">
      <c r="A28" s="15" t="s">
        <v>275</v>
      </c>
      <c r="B28" s="3" t="s">
        <v>276</v>
      </c>
      <c r="C28" s="14"/>
      <c r="D28" s="14"/>
      <c r="E28" s="14"/>
      <c r="F28" s="14"/>
      <c r="G28" s="14"/>
      <c r="H28" s="14"/>
      <c r="I28" s="21"/>
      <c r="J28" s="14"/>
      <c r="K28" s="14"/>
      <c r="L28" s="27"/>
      <c r="M28" s="27"/>
      <c r="N28" s="27"/>
      <c r="O28" s="27"/>
      <c r="P28" s="27"/>
      <c r="Q28" s="27"/>
      <c r="R28" s="27"/>
      <c r="S28" s="27"/>
      <c r="T28" s="27"/>
      <c r="U28" s="27"/>
      <c r="V28" s="27"/>
      <c r="AI28" s="10" t="e">
        <f>MATCH(#REF!,#REF!, 0)</f>
        <v>#REF!</v>
      </c>
      <c r="AJ28" s="12" t="str">
        <f>IF(OR(H28='Drop downs'!$G$7,H28='Drop downs'!$G$5), B28&amp;": "&amp;I28&amp;CHAR(10),"")</f>
        <v/>
      </c>
      <c r="AK28" s="12" t="str">
        <f>IF(H28='Drop downs'!$G$2,B28&amp;": "&amp;I28&amp;""," ")</f>
        <v xml:space="preserve"> </v>
      </c>
      <c r="AL28" s="12" t="str">
        <f>IF('Option D'!C28='Drop downs'!$B$6,'Option D'!B28&amp;": "&amp;'Option D'!I28&amp;"","")</f>
        <v xml:space="preserve">SO6: </v>
      </c>
    </row>
    <row r="29" spans="1:38" ht="150" customHeight="1" x14ac:dyDescent="0.35">
      <c r="A29" s="15" t="s">
        <v>278</v>
      </c>
      <c r="B29" s="3" t="s">
        <v>279</v>
      </c>
      <c r="C29" s="14"/>
      <c r="D29" s="14"/>
      <c r="E29" s="14"/>
      <c r="F29" s="14"/>
      <c r="G29" s="14"/>
      <c r="H29" s="14"/>
      <c r="I29" s="14"/>
      <c r="J29" s="14"/>
      <c r="K29" s="14"/>
      <c r="L29" s="27"/>
      <c r="M29" s="27"/>
      <c r="N29" s="27"/>
      <c r="O29" s="27"/>
      <c r="P29" s="27"/>
      <c r="Q29" s="27"/>
      <c r="R29" s="27"/>
      <c r="S29" s="27"/>
      <c r="T29" s="27"/>
      <c r="U29" s="27"/>
      <c r="V29" s="27"/>
      <c r="AI29" s="10" t="e">
        <f>MATCH(#REF!,#REF!, 0)</f>
        <v>#REF!</v>
      </c>
      <c r="AJ29" s="12" t="str">
        <f>IF(OR(H29='Drop downs'!$G$7,H29='Drop downs'!$G$5), B29&amp;": "&amp;I29&amp;CHAR(10),"")</f>
        <v/>
      </c>
      <c r="AK29" s="12" t="str">
        <f>IF(H29='Drop downs'!$G$2,B29&amp;": "&amp;I29&amp;""," ")</f>
        <v xml:space="preserve"> </v>
      </c>
      <c r="AL29" s="12" t="str">
        <f>IF('Option D'!C29='Drop downs'!$B$6,'Option D'!B29&amp;": "&amp;'Option D'!I29&amp;"","")</f>
        <v xml:space="preserve">SO7: </v>
      </c>
    </row>
    <row r="30" spans="1:38" ht="220.4" customHeight="1" x14ac:dyDescent="0.35">
      <c r="A30" s="15" t="s">
        <v>281</v>
      </c>
      <c r="B30" s="3" t="s">
        <v>282</v>
      </c>
      <c r="C30" s="14"/>
      <c r="D30" s="14"/>
      <c r="E30" s="14"/>
      <c r="F30" s="14"/>
      <c r="G30" s="14"/>
      <c r="H30" s="14"/>
      <c r="I30" s="14"/>
      <c r="J30" s="14"/>
      <c r="K30" s="14"/>
      <c r="L30" s="27"/>
      <c r="M30" s="27"/>
      <c r="N30" s="27"/>
      <c r="O30" s="27"/>
      <c r="P30" s="27"/>
      <c r="Q30" s="27"/>
      <c r="R30" s="27"/>
      <c r="S30" s="27"/>
      <c r="T30" s="27"/>
      <c r="U30" s="27"/>
      <c r="V30" s="27"/>
      <c r="AI30" s="10" t="e">
        <f>MATCH(#REF!,#REF!, 0)</f>
        <v>#REF!</v>
      </c>
      <c r="AJ30" s="12" t="str">
        <f>IF(OR(H30='Drop downs'!$G$7,H30='Drop downs'!$G$5), B30&amp;": "&amp;I30&amp;CHAR(10),"")</f>
        <v/>
      </c>
      <c r="AK30" s="12" t="str">
        <f>IF(H30='Drop downs'!$G$2,B30&amp;": "&amp;I30&amp;""," ")</f>
        <v xml:space="preserve"> </v>
      </c>
      <c r="AL30" s="12" t="str">
        <f>IF('Option D'!C30='Drop downs'!$B$6,'Option D'!B30&amp;": "&amp;'Option D'!I30&amp;"","")</f>
        <v xml:space="preserve">SO8: </v>
      </c>
    </row>
    <row r="31" spans="1:38" ht="150" customHeight="1" x14ac:dyDescent="0.35">
      <c r="A31" s="15" t="s">
        <v>284</v>
      </c>
      <c r="B31" s="3" t="s">
        <v>285</v>
      </c>
      <c r="C31" s="14"/>
      <c r="D31" s="14"/>
      <c r="E31" s="14"/>
      <c r="F31" s="14"/>
      <c r="G31" s="14"/>
      <c r="H31" s="14"/>
      <c r="I31" s="14"/>
      <c r="J31" s="14"/>
      <c r="K31" s="14"/>
      <c r="L31" s="27"/>
      <c r="M31" s="27"/>
      <c r="N31" s="27"/>
      <c r="O31" s="27"/>
      <c r="P31" s="27"/>
      <c r="Q31" s="27"/>
      <c r="R31" s="27"/>
      <c r="S31" s="27"/>
      <c r="T31" s="27"/>
      <c r="U31" s="27"/>
      <c r="V31" s="27"/>
      <c r="AI31" s="10" t="e">
        <f>MATCH(#REF!,#REF!, 0)</f>
        <v>#REF!</v>
      </c>
      <c r="AJ31" s="12" t="str">
        <f>IF(OR(H31='Drop downs'!$G$7,H31='Drop downs'!$G$5), B31&amp;": "&amp;I31&amp;CHAR(10),"")</f>
        <v/>
      </c>
      <c r="AK31" s="12" t="str">
        <f>IF(H31='Drop downs'!$G$2,B31&amp;": "&amp;I31&amp;""," ")</f>
        <v xml:space="preserve"> </v>
      </c>
      <c r="AL31" s="12" t="str">
        <f>IF('Option D'!C31='Drop downs'!$B$6,'Option D'!B31&amp;": "&amp;'Option D'!I31&amp;"","")</f>
        <v xml:space="preserve">SO9: </v>
      </c>
    </row>
    <row r="32" spans="1:38" ht="150" customHeight="1" x14ac:dyDescent="0.35">
      <c r="A32" s="3" t="s">
        <v>287</v>
      </c>
      <c r="B32" s="3" t="s">
        <v>288</v>
      </c>
      <c r="C32" s="14"/>
      <c r="D32" s="14"/>
      <c r="E32" s="14"/>
      <c r="F32" s="14"/>
      <c r="G32" s="14"/>
      <c r="H32" s="14"/>
      <c r="I32" s="6"/>
      <c r="J32" s="14"/>
      <c r="K32" s="24"/>
      <c r="L32" s="59"/>
      <c r="M32" s="59"/>
      <c r="N32" s="59"/>
      <c r="O32" s="59"/>
      <c r="P32" s="59"/>
      <c r="Q32" s="59"/>
      <c r="R32" s="59"/>
      <c r="S32" s="59"/>
      <c r="T32" s="59"/>
      <c r="U32" s="59"/>
      <c r="V32" s="59"/>
      <c r="AI32" s="10" t="e">
        <f>MATCH(#REF!,#REF!, 0)</f>
        <v>#REF!</v>
      </c>
      <c r="AJ32" s="12" t="str">
        <f>IF(OR(H32='Drop downs'!$G$7,H32='Drop downs'!$G$5), B32&amp;": "&amp;I32&amp;CHAR(10),"")</f>
        <v/>
      </c>
      <c r="AK32" s="12" t="str">
        <f>IF(H32='Drop downs'!$G$2,B32&amp;": "&amp;I32&amp;""," ")</f>
        <v xml:space="preserve"> </v>
      </c>
      <c r="AL32" s="12" t="str">
        <f>IF('Option D'!C32='Drop downs'!$B$6,'Option D'!B32&amp;": "&amp;'Option D'!I32&amp;"","")</f>
        <v xml:space="preserve">SO10: </v>
      </c>
    </row>
    <row r="33" spans="1:38" ht="150" customHeight="1" x14ac:dyDescent="0.35">
      <c r="A33" s="15" t="s">
        <v>290</v>
      </c>
      <c r="B33" s="3" t="s">
        <v>291</v>
      </c>
      <c r="C33" s="14"/>
      <c r="D33" s="14"/>
      <c r="E33" s="14"/>
      <c r="F33" s="14"/>
      <c r="G33" s="14"/>
      <c r="H33" s="14"/>
      <c r="I33" s="14"/>
      <c r="J33" s="14"/>
      <c r="K33" s="30"/>
      <c r="L33" s="60"/>
      <c r="M33" s="60"/>
      <c r="N33" s="60"/>
      <c r="O33" s="60"/>
      <c r="P33" s="60"/>
      <c r="Q33" s="60"/>
      <c r="R33" s="60"/>
      <c r="S33" s="60"/>
      <c r="T33" s="60"/>
      <c r="U33" s="60"/>
      <c r="V33" s="60"/>
      <c r="AI33" s="10" t="e">
        <f>MATCH(#REF!,#REF!, 0)</f>
        <v>#REF!</v>
      </c>
      <c r="AJ33" s="12" t="str">
        <f>IF(OR(H33='Drop downs'!$G$7,H33='Drop downs'!$G$5), B33&amp;": "&amp;I33&amp;CHAR(10),"")</f>
        <v/>
      </c>
      <c r="AK33" s="12" t="str">
        <f>IF(H33='Drop downs'!$G$2,B33&amp;": "&amp;I33&amp;""," ")</f>
        <v xml:space="preserve"> </v>
      </c>
      <c r="AL33" s="12" t="str">
        <f>IF('Option D'!C33='Drop downs'!$B$6,'Option D'!B33&amp;": "&amp;'Option D'!I33&amp;"","")</f>
        <v xml:space="preserve">SO11: </v>
      </c>
    </row>
    <row r="34" spans="1:38" ht="170.15" customHeight="1" x14ac:dyDescent="0.35">
      <c r="A34" s="15" t="s">
        <v>293</v>
      </c>
      <c r="B34" s="3" t="s">
        <v>294</v>
      </c>
      <c r="C34" s="14"/>
      <c r="D34" s="14"/>
      <c r="E34" s="14"/>
      <c r="F34" s="14"/>
      <c r="G34" s="14"/>
      <c r="H34" s="14"/>
      <c r="I34" s="27"/>
      <c r="J34" s="14"/>
      <c r="K34" s="6"/>
      <c r="L34" s="6"/>
      <c r="M34" s="6"/>
      <c r="N34" s="6"/>
      <c r="O34" s="6"/>
      <c r="P34" s="6"/>
      <c r="Q34" s="6"/>
      <c r="R34" s="6"/>
      <c r="S34" s="6"/>
      <c r="T34" s="6"/>
      <c r="U34" s="6"/>
      <c r="V34" s="6"/>
      <c r="AI34" s="10" t="e">
        <f>MATCH(#REF!,#REF!, 0)</f>
        <v>#REF!</v>
      </c>
      <c r="AJ34" s="12" t="str">
        <f>IF(OR(H34='Drop downs'!$G$7,H34='Drop downs'!$G$5), B34&amp;": "&amp;I34&amp;CHAR(10),"")</f>
        <v/>
      </c>
      <c r="AK34" s="12" t="str">
        <f>IF(H34='Drop downs'!$G$2,B34&amp;": "&amp;I34&amp;""," ")</f>
        <v xml:space="preserve"> </v>
      </c>
      <c r="AL34" s="12" t="str">
        <f>IF('Option D'!C34='Drop downs'!$B$6,'Option D'!B34&amp;": "&amp;'Option D'!I34&amp;"","")</f>
        <v xml:space="preserve">SO12: </v>
      </c>
    </row>
    <row r="35" spans="1:38" ht="180" customHeight="1" x14ac:dyDescent="0.35">
      <c r="A35" s="15" t="s">
        <v>296</v>
      </c>
      <c r="B35" s="3" t="s">
        <v>297</v>
      </c>
      <c r="C35" s="14"/>
      <c r="D35" s="14"/>
      <c r="E35" s="14"/>
      <c r="F35" s="14"/>
      <c r="G35" s="14"/>
      <c r="H35" s="14"/>
      <c r="I35" s="25"/>
      <c r="J35" s="14"/>
      <c r="K35" s="14"/>
      <c r="L35" s="27"/>
      <c r="M35" s="27"/>
      <c r="N35" s="27"/>
      <c r="O35" s="27"/>
      <c r="P35" s="27"/>
      <c r="Q35" s="27"/>
      <c r="R35" s="27"/>
      <c r="S35" s="27"/>
      <c r="T35" s="27"/>
      <c r="U35" s="27"/>
      <c r="V35" s="27"/>
      <c r="AI35" s="10" t="e">
        <f>MATCH(#REF!,#REF!, 0)</f>
        <v>#REF!</v>
      </c>
      <c r="AJ35" s="12" t="str">
        <f>IF(OR(H35='Drop downs'!$G$7,H35='Drop downs'!$G$5), B35&amp;": "&amp;I35&amp;CHAR(10),"")</f>
        <v/>
      </c>
      <c r="AK35" s="12" t="str">
        <f>IF(H35='Drop downs'!$G$2,B35&amp;": "&amp;I35&amp;""," ")</f>
        <v xml:space="preserve"> </v>
      </c>
      <c r="AL35" s="12" t="str">
        <f>IF('Option D'!C35='Drop downs'!$B$6,'Option D'!B35&amp;": "&amp;'Option D'!I35&amp;"","")</f>
        <v xml:space="preserve">SO13: </v>
      </c>
    </row>
    <row r="36" spans="1:38" ht="120" customHeight="1" x14ac:dyDescent="0.35">
      <c r="A36" s="15" t="s">
        <v>299</v>
      </c>
      <c r="B36" s="3" t="s">
        <v>300</v>
      </c>
      <c r="C36" s="14"/>
      <c r="D36" s="14"/>
      <c r="E36" s="14"/>
      <c r="F36" s="14"/>
      <c r="G36" s="14"/>
      <c r="H36" s="14"/>
      <c r="I36" s="14"/>
      <c r="J36" s="14"/>
      <c r="K36" s="14"/>
      <c r="L36" s="27"/>
      <c r="M36" s="27"/>
      <c r="N36" s="27"/>
      <c r="O36" s="27"/>
      <c r="P36" s="27"/>
      <c r="Q36" s="27"/>
      <c r="R36" s="27"/>
      <c r="S36" s="27"/>
      <c r="T36" s="27"/>
      <c r="U36" s="27"/>
      <c r="V36" s="27"/>
      <c r="AI36" s="10" t="e">
        <f>MATCH(#REF!,#REF!, 0)</f>
        <v>#REF!</v>
      </c>
      <c r="AJ36" s="12" t="str">
        <f>IF(OR(H36='Drop downs'!$G$7,H36='Drop downs'!$G$5), B36&amp;": "&amp;I36&amp;CHAR(10),"")</f>
        <v/>
      </c>
      <c r="AK36" s="12" t="str">
        <f>IF(H36='Drop downs'!$G$2,B36&amp;": "&amp;I36&amp;""," ")</f>
        <v xml:space="preserve"> </v>
      </c>
      <c r="AL36" s="12" t="str">
        <f>IF('Option D'!C36='Drop downs'!$B$6,'Option D'!B36&amp;": "&amp;'Option D'!I36&amp;"","")</f>
        <v xml:space="preserve">SO14: </v>
      </c>
    </row>
    <row r="37" spans="1:38" ht="120" customHeight="1" x14ac:dyDescent="0.35">
      <c r="A37" s="15" t="s">
        <v>302</v>
      </c>
      <c r="B37" s="3" t="s">
        <v>303</v>
      </c>
      <c r="C37" s="14"/>
      <c r="D37" s="14"/>
      <c r="E37" s="14"/>
      <c r="F37" s="14"/>
      <c r="G37" s="14"/>
      <c r="H37" s="14"/>
      <c r="I37" s="14"/>
      <c r="J37" s="14"/>
      <c r="K37" s="14"/>
      <c r="L37" s="27"/>
      <c r="M37" s="27"/>
      <c r="N37" s="27"/>
      <c r="O37" s="27"/>
      <c r="P37" s="27"/>
      <c r="Q37" s="27"/>
      <c r="R37" s="27"/>
      <c r="S37" s="27"/>
      <c r="T37" s="27"/>
      <c r="U37" s="27"/>
      <c r="V37" s="27"/>
      <c r="AI37" s="10" t="e">
        <f>MATCH(#REF!,#REF!, 0)</f>
        <v>#REF!</v>
      </c>
      <c r="AJ37" s="12" t="str">
        <f>IF(OR(H37='Drop downs'!$G$7,H37='Drop downs'!$G$5), B37&amp;": "&amp;I37&amp;CHAR(10),"")</f>
        <v/>
      </c>
      <c r="AK37" s="12" t="str">
        <f>IF(H37='Drop downs'!$G$2,B37&amp;": "&amp;I37&amp;""," ")</f>
        <v xml:space="preserve"> </v>
      </c>
      <c r="AL37" s="12" t="str">
        <f>IF('Option D'!C37='Drop downs'!$B$6,'Option D'!B37&amp;": "&amp;'Option D'!I37&amp;"","")</f>
        <v xml:space="preserve">SO15: </v>
      </c>
    </row>
    <row r="38" spans="1:38" ht="120" customHeight="1" x14ac:dyDescent="0.35">
      <c r="A38" s="21" t="s">
        <v>305</v>
      </c>
      <c r="B38" s="21" t="s">
        <v>306</v>
      </c>
      <c r="C38" s="14"/>
      <c r="D38" s="14"/>
      <c r="E38" s="14"/>
      <c r="F38" s="14"/>
      <c r="G38" s="14"/>
      <c r="H38" s="14"/>
      <c r="I38" s="14"/>
      <c r="J38" s="14"/>
      <c r="K38" s="14"/>
      <c r="L38" s="27"/>
      <c r="M38" s="27"/>
      <c r="N38" s="27"/>
      <c r="O38" s="27"/>
      <c r="P38" s="27"/>
      <c r="Q38" s="27"/>
      <c r="R38" s="27"/>
      <c r="S38" s="27"/>
      <c r="T38" s="27"/>
      <c r="U38" s="27"/>
      <c r="V38" s="27"/>
      <c r="AI38" s="10" t="e">
        <f>MATCH(#REF!,#REF!, 0)</f>
        <v>#REF!</v>
      </c>
      <c r="AJ38" s="12" t="str">
        <f>IF(OR(H38='Drop downs'!$G$7,H38='Drop downs'!$G$5), B38&amp;": "&amp;I38&amp;CHAR(10),"")</f>
        <v/>
      </c>
      <c r="AK38" s="12" t="str">
        <f>IF(H38='Drop downs'!$G$2,B38&amp;": "&amp;I38&amp;""," ")</f>
        <v xml:space="preserve"> </v>
      </c>
      <c r="AL38" s="12" t="str">
        <f>IF('Option D'!C38='Drop downs'!$B$6,'Option D'!B38&amp;": "&amp;'Option D'!I38&amp;"","")</f>
        <v xml:space="preserve">SO16: </v>
      </c>
    </row>
    <row r="40" spans="1:38" x14ac:dyDescent="0.35">
      <c r="A40" s="276" t="s">
        <v>57</v>
      </c>
      <c r="B40" s="276"/>
      <c r="C40" s="276"/>
      <c r="D40" s="276"/>
      <c r="E40" s="276"/>
      <c r="F40" s="276"/>
      <c r="G40" s="276"/>
      <c r="H40" s="276"/>
      <c r="I40" s="276"/>
      <c r="J40" s="276"/>
      <c r="K40" s="276"/>
      <c r="L40" s="61"/>
      <c r="M40" s="61"/>
      <c r="N40" s="61"/>
      <c r="O40" s="61"/>
      <c r="P40" s="61"/>
      <c r="Q40" s="61"/>
      <c r="R40" s="61"/>
      <c r="S40" s="61"/>
      <c r="T40" s="61"/>
      <c r="U40" s="61"/>
      <c r="V40" s="61"/>
      <c r="AI40" s="2"/>
    </row>
    <row r="41" spans="1:38" s="2" customFormat="1" ht="129" customHeight="1" x14ac:dyDescent="0.35">
      <c r="A41" s="236" t="str">
        <f>AJ8&amp;AJ24&amp;AJ25&amp;AJ26&amp;AJ27&amp;AJ28&amp;AJ29&amp;AJ30&amp;AJ31&amp;AJ32&amp;AJ33&amp;AJ34&amp;AJ35&amp;AJ36&amp;AJ37&amp;AJ38</f>
        <v/>
      </c>
      <c r="B41" s="236"/>
      <c r="C41" s="236"/>
      <c r="D41" s="236"/>
      <c r="E41" s="236"/>
      <c r="F41" s="236"/>
      <c r="G41" s="236"/>
      <c r="H41" s="236"/>
      <c r="I41" s="236"/>
      <c r="J41" s="236"/>
      <c r="K41" s="236"/>
      <c r="L41" s="27"/>
      <c r="M41" s="27"/>
      <c r="N41" s="27"/>
      <c r="O41" s="27"/>
      <c r="P41" s="27"/>
      <c r="Q41" s="27"/>
      <c r="R41" s="27"/>
      <c r="S41" s="27"/>
      <c r="T41" s="27"/>
      <c r="U41" s="27"/>
      <c r="V41" s="27"/>
    </row>
    <row r="42" spans="1:38" x14ac:dyDescent="0.35">
      <c r="A42" s="276" t="s">
        <v>59</v>
      </c>
      <c r="B42" s="276"/>
      <c r="C42" s="276"/>
      <c r="D42" s="276"/>
      <c r="E42" s="276"/>
      <c r="F42" s="276"/>
      <c r="G42" s="276"/>
      <c r="H42" s="276"/>
      <c r="I42" s="276"/>
      <c r="J42" s="276"/>
      <c r="K42" s="276"/>
      <c r="L42" s="61"/>
      <c r="M42" s="61"/>
      <c r="N42" s="61"/>
      <c r="O42" s="61"/>
      <c r="P42" s="61"/>
      <c r="Q42" s="61"/>
      <c r="R42" s="61"/>
      <c r="S42" s="61"/>
      <c r="T42" s="61"/>
      <c r="U42" s="61"/>
      <c r="V42" s="61"/>
      <c r="AI42" s="2"/>
    </row>
    <row r="43" spans="1:38" ht="50.5" customHeight="1" x14ac:dyDescent="0.35">
      <c r="A43" s="236" t="str">
        <f>AK8&amp;AK24&amp;AK25&amp;AK26&amp;AK27&amp;AK28&amp;AK29&amp;AK30&amp;AK31&amp;AK32&amp;AK33&amp;AK34&amp;AK35&amp;AK36&amp;AK37&amp;AK38</f>
        <v xml:space="preserve">IIA1:                </v>
      </c>
      <c r="B43" s="236"/>
      <c r="C43" s="236"/>
      <c r="D43" s="236"/>
      <c r="E43" s="236"/>
      <c r="F43" s="236"/>
      <c r="G43" s="236"/>
      <c r="H43" s="236"/>
      <c r="I43" s="236"/>
      <c r="J43" s="236"/>
      <c r="K43" s="236"/>
      <c r="L43" s="27"/>
      <c r="M43" s="27"/>
      <c r="N43" s="27"/>
      <c r="O43" s="27"/>
      <c r="P43" s="27"/>
      <c r="Q43" s="27"/>
      <c r="R43" s="27"/>
      <c r="S43" s="27"/>
      <c r="T43" s="27"/>
      <c r="U43" s="27"/>
      <c r="V43" s="27"/>
      <c r="AI43" s="2"/>
    </row>
    <row r="44" spans="1:38" x14ac:dyDescent="0.35">
      <c r="A44" s="276" t="s">
        <v>61</v>
      </c>
      <c r="B44" s="276"/>
      <c r="C44" s="276"/>
      <c r="D44" s="276"/>
      <c r="E44" s="276"/>
      <c r="F44" s="276"/>
      <c r="G44" s="276"/>
      <c r="H44" s="276"/>
      <c r="I44" s="276"/>
      <c r="J44" s="276"/>
      <c r="K44" s="276"/>
      <c r="L44" s="61"/>
      <c r="M44" s="61"/>
      <c r="N44" s="61"/>
      <c r="O44" s="61"/>
      <c r="P44" s="61"/>
      <c r="Q44" s="61"/>
      <c r="R44" s="61"/>
      <c r="S44" s="61"/>
      <c r="T44" s="61"/>
      <c r="U44" s="61"/>
      <c r="V44" s="61"/>
      <c r="AI44" s="2"/>
    </row>
    <row r="45" spans="1:38" ht="150" customHeight="1" x14ac:dyDescent="0.35">
      <c r="A45" s="232" t="s">
        <v>307</v>
      </c>
      <c r="B45" s="232"/>
      <c r="C45" s="232"/>
      <c r="D45" s="232"/>
      <c r="E45" s="232"/>
      <c r="F45" s="232"/>
      <c r="G45" s="232"/>
      <c r="H45" s="232"/>
      <c r="I45" s="232"/>
      <c r="J45" s="232"/>
      <c r="K45" s="232"/>
      <c r="L45" s="62"/>
      <c r="M45" s="62"/>
      <c r="N45" s="62"/>
      <c r="O45" s="62"/>
      <c r="P45" s="62"/>
      <c r="Q45" s="62"/>
      <c r="R45" s="62"/>
      <c r="S45" s="62"/>
      <c r="T45" s="62"/>
      <c r="U45" s="62"/>
      <c r="V45" s="62"/>
      <c r="AI45" s="2"/>
    </row>
    <row r="46" spans="1:38" x14ac:dyDescent="0.35">
      <c r="A46" s="276" t="s">
        <v>63</v>
      </c>
      <c r="B46" s="276"/>
      <c r="C46" s="276"/>
      <c r="D46" s="276"/>
      <c r="E46" s="276"/>
      <c r="F46" s="276"/>
      <c r="G46" s="276"/>
      <c r="H46" s="276"/>
      <c r="I46" s="276"/>
      <c r="J46" s="276"/>
      <c r="K46" s="276"/>
      <c r="L46" s="61"/>
      <c r="M46" s="61"/>
      <c r="N46" s="61"/>
      <c r="O46" s="61"/>
      <c r="P46" s="61"/>
      <c r="Q46" s="61"/>
      <c r="R46" s="61"/>
      <c r="S46" s="61"/>
      <c r="T46" s="61"/>
      <c r="U46" s="61"/>
      <c r="V46" s="61"/>
      <c r="AI46" s="2"/>
    </row>
    <row r="47" spans="1:38" ht="186.75" customHeight="1" x14ac:dyDescent="0.35">
      <c r="A47" s="232" t="s">
        <v>308</v>
      </c>
      <c r="B47" s="277"/>
      <c r="C47" s="232"/>
      <c r="D47" s="232"/>
      <c r="E47" s="232"/>
      <c r="F47" s="232"/>
      <c r="G47" s="232"/>
      <c r="H47" s="232"/>
      <c r="I47" s="232"/>
      <c r="J47" s="232"/>
      <c r="K47" s="232"/>
      <c r="L47" s="62"/>
      <c r="M47" s="62"/>
      <c r="N47" s="62"/>
      <c r="O47" s="62"/>
      <c r="P47" s="62"/>
      <c r="Q47" s="62"/>
      <c r="R47" s="62"/>
      <c r="S47" s="62"/>
      <c r="T47" s="62"/>
      <c r="U47" s="62"/>
      <c r="V47" s="62"/>
      <c r="AI47" s="2"/>
    </row>
    <row r="48" spans="1:38" x14ac:dyDescent="0.35">
      <c r="AI48" s="2"/>
    </row>
  </sheetData>
  <sheetProtection algorithmName="SHA-512" hashValue="UBwSqf0sXMrde32HxxxOqD5TeC9kxkDnaPPenGg/qvNkRnTSZUh2bitY6AixWwVHaatAHOB592D8xY7yAzJk+g==" saltValue="bg7eMq9vtJSjcR2ZJDRHBg==" spinCount="100000" sheet="1" objects="1" scenarios="1"/>
  <autoFilter ref="A7:K38" xr:uid="{D2C47CAF-421C-4D58-AA7A-22430CCF83D7}"/>
  <mergeCells count="23">
    <mergeCell ref="A47:K47"/>
    <mergeCell ref="C6:H6"/>
    <mergeCell ref="I6:N6"/>
    <mergeCell ref="A40:K40"/>
    <mergeCell ref="A41:K41"/>
    <mergeCell ref="A42:K42"/>
    <mergeCell ref="A43:K43"/>
    <mergeCell ref="A44:K44"/>
    <mergeCell ref="A45:K45"/>
    <mergeCell ref="A13:AF13"/>
    <mergeCell ref="A14:AF14"/>
    <mergeCell ref="AA6:AF6"/>
    <mergeCell ref="A9:AF9"/>
    <mergeCell ref="C10:AF10"/>
    <mergeCell ref="A46:K46"/>
    <mergeCell ref="A11:AF11"/>
    <mergeCell ref="A12:AF12"/>
    <mergeCell ref="C1:D1"/>
    <mergeCell ref="C2:D2"/>
    <mergeCell ref="C4:D4"/>
    <mergeCell ref="A6:B6"/>
    <mergeCell ref="U6:Z6"/>
    <mergeCell ref="O6:T6"/>
  </mergeCells>
  <conditionalFormatting sqref="A15:A24">
    <cfRule type="expression" dxfId="5205" priority="662">
      <formula>#REF!="No"</formula>
    </cfRule>
  </conditionalFormatting>
  <conditionalFormatting sqref="A15:I24">
    <cfRule type="expression" dxfId="5204" priority="663">
      <formula>$I15="No"</formula>
    </cfRule>
  </conditionalFormatting>
  <conditionalFormatting sqref="H8">
    <cfRule type="cellIs" dxfId="5203" priority="72" operator="equal">
      <formula>"Significant Positive"</formula>
    </cfRule>
    <cfRule type="cellIs" dxfId="5202" priority="71" operator="equal">
      <formula>"Minor Positive"</formula>
    </cfRule>
    <cfRule type="cellIs" dxfId="5201" priority="70" operator="equal">
      <formula>"Neutral"</formula>
    </cfRule>
    <cfRule type="cellIs" dxfId="5200" priority="69" operator="equal">
      <formula>"Uncertain"</formula>
    </cfRule>
    <cfRule type="cellIs" dxfId="5199" priority="68" operator="equal">
      <formula>"Minor Negative"</formula>
    </cfRule>
    <cfRule type="cellIs" dxfId="5198" priority="67" operator="equal">
      <formula>"Significant Negative"</formula>
    </cfRule>
  </conditionalFormatting>
  <conditionalFormatting sqref="H25:H38">
    <cfRule type="cellIs" dxfId="5197" priority="30" operator="equal">
      <formula>"Neutral"</formula>
    </cfRule>
    <cfRule type="cellIs" dxfId="5196" priority="29" operator="equal">
      <formula>"Uncertain"</formula>
    </cfRule>
    <cfRule type="cellIs" dxfId="5195" priority="28" operator="equal">
      <formula>"Minor Negative"</formula>
    </cfRule>
    <cfRule type="cellIs" dxfId="5194" priority="27" operator="equal">
      <formula>"Significant Negative"</formula>
    </cfRule>
    <cfRule type="cellIs" dxfId="5193" priority="32" operator="equal">
      <formula>"Significant Positive"</formula>
    </cfRule>
    <cfRule type="cellIs" dxfId="5192" priority="31" operator="equal">
      <formula>"Minor Positive"</formula>
    </cfRule>
  </conditionalFormatting>
  <conditionalFormatting sqref="N8">
    <cfRule type="cellIs" dxfId="5191" priority="21" operator="equal">
      <formula>"Uncertain"</formula>
    </cfRule>
    <cfRule type="cellIs" dxfId="5190" priority="22" operator="equal">
      <formula>"Neutral"</formula>
    </cfRule>
    <cfRule type="cellIs" dxfId="5189" priority="23" operator="equal">
      <formula>"Minor Positive"</formula>
    </cfRule>
    <cfRule type="cellIs" dxfId="5188" priority="24" operator="equal">
      <formula>"Significant Positive"</formula>
    </cfRule>
    <cfRule type="cellIs" dxfId="5187" priority="19" operator="equal">
      <formula>"Significant Negative"</formula>
    </cfRule>
    <cfRule type="cellIs" dxfId="5186" priority="20" operator="equal">
      <formula>"Minor Negative"</formula>
    </cfRule>
  </conditionalFormatting>
  <conditionalFormatting sqref="T8">
    <cfRule type="cellIs" dxfId="5185" priority="18" operator="equal">
      <formula>"Significant Positive"</formula>
    </cfRule>
    <cfRule type="cellIs" dxfId="5184" priority="17" operator="equal">
      <formula>"Minor Positive"</formula>
    </cfRule>
    <cfRule type="cellIs" dxfId="5183" priority="16" operator="equal">
      <formula>"Neutral"</formula>
    </cfRule>
    <cfRule type="cellIs" dxfId="5182" priority="15" operator="equal">
      <formula>"Uncertain"</formula>
    </cfRule>
    <cfRule type="cellIs" dxfId="5181" priority="14" operator="equal">
      <formula>"Minor Negative"</formula>
    </cfRule>
    <cfRule type="cellIs" dxfId="5180" priority="13" operator="equal">
      <formula>"Significant Negative"</formula>
    </cfRule>
  </conditionalFormatting>
  <conditionalFormatting sqref="Z8">
    <cfRule type="cellIs" dxfId="5179" priority="12" operator="equal">
      <formula>"Significant Positive"</formula>
    </cfRule>
    <cfRule type="cellIs" dxfId="5178" priority="11" operator="equal">
      <formula>"Minor Positive"</formula>
    </cfRule>
    <cfRule type="cellIs" dxfId="5177" priority="10" operator="equal">
      <formula>"Neutral"</formula>
    </cfRule>
    <cfRule type="cellIs" dxfId="5176" priority="9" operator="equal">
      <formula>"Uncertain"</formula>
    </cfRule>
    <cfRule type="cellIs" dxfId="5175" priority="8" operator="equal">
      <formula>"Minor Negative"</formula>
    </cfRule>
    <cfRule type="cellIs" dxfId="5174" priority="7" operator="equal">
      <formula>"Significant Negative"</formula>
    </cfRule>
  </conditionalFormatting>
  <conditionalFormatting sqref="AF8">
    <cfRule type="cellIs" dxfId="5173" priority="2" operator="equal">
      <formula>"Minor Negative"</formula>
    </cfRule>
    <cfRule type="cellIs" dxfId="5172" priority="3" operator="equal">
      <formula>"Uncertain"</formula>
    </cfRule>
    <cfRule type="cellIs" dxfId="5171" priority="4" operator="equal">
      <formula>"Neutral"</formula>
    </cfRule>
    <cfRule type="cellIs" dxfId="5170" priority="5" operator="equal">
      <formula>"Minor Positive"</formula>
    </cfRule>
    <cfRule type="cellIs" dxfId="5169" priority="6" operator="equal">
      <formula>"Significant Positive"</formula>
    </cfRule>
    <cfRule type="cellIs" dxfId="5168" priority="1" operator="equal">
      <formula>"Significant Negative"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C4EA1C36-2657-4364-8E37-1ECD3C10FE5B}">
          <x14:formula1>
            <xm:f>'Drop downs'!$A$2:$A$3</xm:f>
          </x14:formula1>
          <xm:sqref>I15:I24</xm:sqref>
        </x14:dataValidation>
        <x14:dataValidation type="list" allowBlank="1" showInputMessage="1" showErrorMessage="1" xr:uid="{6E1890EB-493B-4328-AA88-818AD95F9586}">
          <x14:formula1>
            <xm:f>'Drop downs'!$G$2:$G$7</xm:f>
          </x14:formula1>
          <xm:sqref>H8 H25:H38 N8 T8 Z8 AF8</xm:sqref>
        </x14:dataValidation>
        <x14:dataValidation type="list" allowBlank="1" showInputMessage="1" showErrorMessage="1" xr:uid="{F190F174-5AFC-4A65-9CFF-F67BA14DF4B9}">
          <x14:formula1>
            <xm:f>'Drop downs'!$F$2:$F$6</xm:f>
          </x14:formula1>
          <xm:sqref>G8 G25:G38 M8 S8 Y8 AE8</xm:sqref>
        </x14:dataValidation>
        <x14:dataValidation type="list" allowBlank="1" showInputMessage="1" showErrorMessage="1" xr:uid="{C5DF3BAA-C2A0-4F18-B307-331B2999AEA5}">
          <x14:formula1>
            <xm:f>'Drop downs'!$E$2:$E$6</xm:f>
          </x14:formula1>
          <xm:sqref>F8 F25:F38 L8 R8 X8 AD8</xm:sqref>
        </x14:dataValidation>
        <x14:dataValidation type="list" allowBlank="1" showInputMessage="1" showErrorMessage="1" xr:uid="{E67902DF-784D-4B51-8C83-9B2D5CDD752F}">
          <x14:formula1>
            <xm:f>'Drop downs'!$D$2:$D$7</xm:f>
          </x14:formula1>
          <xm:sqref>E8 E25:E38 K8 Q8 W8 AC8</xm:sqref>
        </x14:dataValidation>
        <x14:dataValidation type="list" allowBlank="1" showInputMessage="1" showErrorMessage="1" xr:uid="{EF4F014B-6A55-4790-AD77-819EFC458019}">
          <x14:formula1>
            <xm:f>'Drop downs'!$C$2:$C$5</xm:f>
          </x14:formula1>
          <xm:sqref>D8 D25:D38 J8 P8 V8 AB8</xm:sqref>
        </x14:dataValidation>
        <x14:dataValidation type="list" allowBlank="1" showInputMessage="1" showErrorMessage="1" xr:uid="{D484B31C-C2B1-429F-BE9A-4C036A8C1D85}">
          <x14:formula1>
            <xm:f>'Drop downs'!$B$2:$B$4</xm:f>
          </x14:formula1>
          <xm:sqref>C8 C25:C38 I8 O8 U8 AA8</xm:sqref>
        </x14:dataValidation>
        <x14:dataValidation type="list" allowBlank="1" showInputMessage="1" showErrorMessage="1" xr:uid="{67C9DF8A-84AE-4802-9AB9-B2D9749B924C}">
          <x14:formula1>
            <xm:f>'Drop downs'!$J$2:$J$3</xm:f>
          </x14:formula1>
          <xm:sqref>J25:J38</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182B6-C825-4A3A-BB30-630ACF6DEB78}">
  <sheetPr codeName="Sheet151">
    <tabColor theme="4" tint="0.79998168889431442"/>
  </sheetPr>
  <dimension ref="A1:V98"/>
  <sheetViews>
    <sheetView topLeftCell="A37" zoomScale="40" zoomScaleNormal="40" workbookViewId="0">
      <selection activeCell="D33" sqref="D33"/>
    </sheetView>
  </sheetViews>
  <sheetFormatPr defaultColWidth="8.54296875" defaultRowHeight="14.5" x14ac:dyDescent="0.35"/>
  <cols>
    <col min="1" max="1" width="46.1796875" customWidth="1"/>
    <col min="2" max="2" width="6.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81.81640625" customWidth="1"/>
    <col min="12" max="12" width="16.54296875" customWidth="1"/>
    <col min="13" max="13" width="24" customWidth="1"/>
    <col min="14" max="16" width="20.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357" t="s">
        <v>1188</v>
      </c>
      <c r="D1" s="261"/>
      <c r="E1" s="261"/>
      <c r="F1" s="262"/>
      <c r="G1" s="16"/>
      <c r="I1" s="7"/>
      <c r="J1" s="7"/>
      <c r="K1" s="7"/>
    </row>
    <row r="2" spans="1:22" x14ac:dyDescent="0.35">
      <c r="A2" s="74" t="s">
        <v>29</v>
      </c>
      <c r="B2" s="9"/>
      <c r="C2" s="263" t="s">
        <v>1151</v>
      </c>
      <c r="D2" s="263"/>
      <c r="E2" s="263"/>
      <c r="F2" s="264"/>
      <c r="I2" s="8"/>
      <c r="J2" s="8"/>
      <c r="K2" s="8"/>
    </row>
    <row r="3" spans="1:22" ht="30" customHeight="1" x14ac:dyDescent="0.35">
      <c r="A3" s="75" t="s">
        <v>30</v>
      </c>
      <c r="B3" s="4"/>
      <c r="C3" s="263" t="s">
        <v>1189</v>
      </c>
      <c r="D3" s="263"/>
      <c r="E3" s="263"/>
      <c r="F3" s="264"/>
      <c r="I3" s="8"/>
      <c r="J3" s="8"/>
      <c r="K3" s="8"/>
    </row>
    <row r="4" spans="1:22" ht="17.25" customHeight="1" x14ac:dyDescent="0.35">
      <c r="A4" s="75" t="s">
        <v>31</v>
      </c>
      <c r="B4" s="17"/>
      <c r="C4" s="229" t="s">
        <v>444</v>
      </c>
      <c r="D4" s="229"/>
      <c r="E4" s="229"/>
      <c r="F4" s="230"/>
      <c r="I4" s="8"/>
      <c r="J4" s="8"/>
      <c r="K4" s="8"/>
    </row>
    <row r="6" spans="1:22" x14ac:dyDescent="0.35">
      <c r="A6" s="225" t="s">
        <v>32</v>
      </c>
      <c r="B6" s="225"/>
      <c r="C6" s="225"/>
      <c r="D6" s="76"/>
      <c r="E6" s="329" t="s">
        <v>33</v>
      </c>
      <c r="F6" s="329"/>
      <c r="G6" s="329"/>
      <c r="H6" s="329"/>
      <c r="I6" s="329"/>
      <c r="J6" s="329"/>
      <c r="K6" s="329"/>
      <c r="L6" s="329"/>
      <c r="M6" s="329"/>
      <c r="N6" s="329"/>
      <c r="O6" s="172"/>
      <c r="P6" s="172"/>
      <c r="R6" s="18"/>
      <c r="S6" s="18"/>
      <c r="T6" s="18"/>
      <c r="U6" s="18"/>
    </row>
    <row r="7" spans="1:22" ht="47" thickBot="1" x14ac:dyDescent="0.4">
      <c r="A7" s="78" t="s">
        <v>317</v>
      </c>
      <c r="B7" s="78" t="s">
        <v>35</v>
      </c>
      <c r="C7" s="78" t="s">
        <v>318</v>
      </c>
      <c r="D7" s="78" t="s">
        <v>319</v>
      </c>
      <c r="E7" s="78" t="s">
        <v>38</v>
      </c>
      <c r="F7" s="78" t="s">
        <v>39</v>
      </c>
      <c r="G7" s="78" t="s">
        <v>40</v>
      </c>
      <c r="H7" s="78" t="s">
        <v>41</v>
      </c>
      <c r="I7" s="78" t="s">
        <v>42</v>
      </c>
      <c r="J7" s="78" t="s">
        <v>43</v>
      </c>
      <c r="K7" s="78" t="s">
        <v>44</v>
      </c>
      <c r="L7" s="78" t="s">
        <v>45</v>
      </c>
      <c r="M7" s="78" t="s">
        <v>46</v>
      </c>
      <c r="N7" s="103" t="s">
        <v>474</v>
      </c>
      <c r="O7" s="172"/>
      <c r="P7" s="172"/>
      <c r="R7" s="2" t="str">
        <f>A89</f>
        <v>Significant Negative and Uncertain Effects</v>
      </c>
      <c r="S7" s="2" t="str">
        <f>A91</f>
        <v>Significant Positive Effects</v>
      </c>
      <c r="T7" s="2" t="str">
        <f>A93</f>
        <v>Potential Cumulative Effects Identified</v>
      </c>
      <c r="U7" t="s">
        <v>46</v>
      </c>
      <c r="V7" t="s">
        <v>320</v>
      </c>
    </row>
    <row r="8" spans="1:22" ht="29.15" customHeight="1" x14ac:dyDescent="0.35">
      <c r="A8" s="316" t="s">
        <v>251</v>
      </c>
      <c r="B8" s="327" t="s">
        <v>116</v>
      </c>
      <c r="C8" s="86" t="s">
        <v>321</v>
      </c>
      <c r="D8" s="86" t="s">
        <v>254</v>
      </c>
      <c r="E8" s="325" t="s">
        <v>418</v>
      </c>
      <c r="F8" s="325" t="s">
        <v>419</v>
      </c>
      <c r="G8" s="325" t="s">
        <v>420</v>
      </c>
      <c r="H8" s="325" t="s">
        <v>477</v>
      </c>
      <c r="I8" s="325" t="s">
        <v>422</v>
      </c>
      <c r="J8" s="310" t="s">
        <v>157</v>
      </c>
      <c r="K8" s="236" t="s">
        <v>1190</v>
      </c>
      <c r="L8" s="310" t="s">
        <v>254</v>
      </c>
      <c r="M8" s="330"/>
      <c r="N8" s="330"/>
      <c r="O8" s="172"/>
      <c r="P8" s="172"/>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317"/>
      <c r="B9" s="328"/>
      <c r="C9" s="24" t="s">
        <v>322</v>
      </c>
      <c r="D9" s="24" t="s">
        <v>250</v>
      </c>
      <c r="E9" s="326"/>
      <c r="F9" s="326"/>
      <c r="G9" s="326"/>
      <c r="H9" s="326"/>
      <c r="I9" s="326"/>
      <c r="J9" s="298"/>
      <c r="K9" s="236"/>
      <c r="L9" s="298"/>
      <c r="M9" s="331"/>
      <c r="N9" s="331"/>
      <c r="O9" s="172"/>
      <c r="P9" s="172"/>
      <c r="R9" s="12"/>
      <c r="S9" s="12"/>
      <c r="T9" s="12"/>
    </row>
    <row r="10" spans="1:22" x14ac:dyDescent="0.35">
      <c r="A10" s="317"/>
      <c r="B10" s="328"/>
      <c r="C10" s="24" t="s">
        <v>323</v>
      </c>
      <c r="D10" s="24" t="s">
        <v>250</v>
      </c>
      <c r="E10" s="326"/>
      <c r="F10" s="326"/>
      <c r="G10" s="326"/>
      <c r="H10" s="326"/>
      <c r="I10" s="326"/>
      <c r="J10" s="298"/>
      <c r="K10" s="236"/>
      <c r="L10" s="298"/>
      <c r="M10" s="331"/>
      <c r="N10" s="331"/>
      <c r="O10" s="172"/>
      <c r="P10" s="172"/>
      <c r="R10" s="12"/>
      <c r="S10" s="12"/>
      <c r="T10" s="12"/>
    </row>
    <row r="11" spans="1:22" x14ac:dyDescent="0.35">
      <c r="A11" s="317"/>
      <c r="B11" s="328"/>
      <c r="C11" s="24" t="s">
        <v>324</v>
      </c>
      <c r="D11" s="24" t="s">
        <v>254</v>
      </c>
      <c r="E11" s="326"/>
      <c r="F11" s="326"/>
      <c r="G11" s="326"/>
      <c r="H11" s="326"/>
      <c r="I11" s="326"/>
      <c r="J11" s="298"/>
      <c r="K11" s="236"/>
      <c r="L11" s="298"/>
      <c r="M11" s="331"/>
      <c r="N11" s="331"/>
      <c r="O11" s="172"/>
      <c r="P11" s="172"/>
      <c r="R11" s="12"/>
      <c r="S11" s="12"/>
      <c r="T11" s="12"/>
    </row>
    <row r="12" spans="1:22" ht="29.15" customHeight="1" x14ac:dyDescent="0.35">
      <c r="A12" s="317"/>
      <c r="B12" s="328"/>
      <c r="C12" s="24" t="s">
        <v>325</v>
      </c>
      <c r="D12" s="24" t="s">
        <v>254</v>
      </c>
      <c r="E12" s="326"/>
      <c r="F12" s="326"/>
      <c r="G12" s="326"/>
      <c r="H12" s="326"/>
      <c r="I12" s="326"/>
      <c r="J12" s="298"/>
      <c r="K12" s="236"/>
      <c r="L12" s="298"/>
      <c r="M12" s="331"/>
      <c r="N12" s="331"/>
      <c r="O12" s="172"/>
      <c r="P12" s="172"/>
      <c r="R12" s="12"/>
      <c r="S12" s="12"/>
      <c r="T12" s="12"/>
    </row>
    <row r="13" spans="1:22" x14ac:dyDescent="0.35">
      <c r="A13" s="317"/>
      <c r="B13" s="328"/>
      <c r="C13" s="24" t="s">
        <v>326</v>
      </c>
      <c r="D13" s="24" t="s">
        <v>254</v>
      </c>
      <c r="E13" s="326"/>
      <c r="F13" s="326"/>
      <c r="G13" s="326"/>
      <c r="H13" s="326"/>
      <c r="I13" s="326"/>
      <c r="J13" s="298"/>
      <c r="K13" s="236"/>
      <c r="L13" s="298"/>
      <c r="M13" s="331"/>
      <c r="N13" s="331"/>
      <c r="O13" s="172"/>
      <c r="P13" s="172"/>
      <c r="R13" s="12"/>
      <c r="S13" s="12"/>
      <c r="T13" s="12"/>
    </row>
    <row r="14" spans="1:22" ht="29.15" customHeight="1" x14ac:dyDescent="0.35">
      <c r="A14" s="317"/>
      <c r="B14" s="328"/>
      <c r="C14" s="24" t="s">
        <v>327</v>
      </c>
      <c r="D14" s="24" t="s">
        <v>254</v>
      </c>
      <c r="E14" s="326"/>
      <c r="F14" s="326"/>
      <c r="G14" s="326"/>
      <c r="H14" s="326"/>
      <c r="I14" s="326"/>
      <c r="J14" s="298"/>
      <c r="K14" s="236"/>
      <c r="L14" s="298"/>
      <c r="M14" s="331"/>
      <c r="N14" s="331"/>
      <c r="O14" s="172"/>
      <c r="P14" s="172"/>
      <c r="R14" s="12"/>
      <c r="S14" s="12"/>
      <c r="T14" s="12"/>
    </row>
    <row r="15" spans="1:22" x14ac:dyDescent="0.35">
      <c r="A15" s="317"/>
      <c r="B15" s="328"/>
      <c r="C15" s="24" t="s">
        <v>328</v>
      </c>
      <c r="D15" s="24" t="s">
        <v>254</v>
      </c>
      <c r="E15" s="326"/>
      <c r="F15" s="326"/>
      <c r="G15" s="326"/>
      <c r="H15" s="326"/>
      <c r="I15" s="326"/>
      <c r="J15" s="298"/>
      <c r="K15" s="236"/>
      <c r="L15" s="298"/>
      <c r="M15" s="331"/>
      <c r="N15" s="331"/>
      <c r="O15" s="172"/>
      <c r="P15" s="172"/>
      <c r="R15" s="12"/>
      <c r="S15" s="12"/>
      <c r="T15" s="12"/>
    </row>
    <row r="16" spans="1:22" ht="29" x14ac:dyDescent="0.35">
      <c r="A16" s="317"/>
      <c r="B16" s="328"/>
      <c r="C16" s="24" t="s">
        <v>329</v>
      </c>
      <c r="D16" s="24" t="s">
        <v>254</v>
      </c>
      <c r="E16" s="326"/>
      <c r="F16" s="326"/>
      <c r="G16" s="326"/>
      <c r="H16" s="326"/>
      <c r="I16" s="326"/>
      <c r="J16" s="298"/>
      <c r="K16" s="236"/>
      <c r="L16" s="298"/>
      <c r="M16" s="331"/>
      <c r="N16" s="331"/>
      <c r="O16" s="172"/>
      <c r="P16" s="172"/>
      <c r="R16" s="12"/>
      <c r="S16" s="12"/>
      <c r="T16" s="12"/>
    </row>
    <row r="17" spans="1:22" ht="15" thickBot="1" x14ac:dyDescent="0.4">
      <c r="A17" s="318"/>
      <c r="B17" s="267"/>
      <c r="C17" s="19" t="s">
        <v>330</v>
      </c>
      <c r="D17" s="19" t="s">
        <v>254</v>
      </c>
      <c r="E17" s="258"/>
      <c r="F17" s="258"/>
      <c r="G17" s="258"/>
      <c r="H17" s="258"/>
      <c r="I17" s="258"/>
      <c r="J17" s="270"/>
      <c r="K17" s="301"/>
      <c r="L17" s="270"/>
      <c r="M17" s="332"/>
      <c r="N17" s="332"/>
      <c r="O17" s="172"/>
      <c r="P17" s="172"/>
      <c r="R17" s="12"/>
      <c r="S17" s="12"/>
      <c r="T17" s="12"/>
    </row>
    <row r="18" spans="1:22" ht="39" customHeight="1" x14ac:dyDescent="0.35">
      <c r="A18" s="453" t="s">
        <v>331</v>
      </c>
      <c r="B18" s="307" t="s">
        <v>117</v>
      </c>
      <c r="C18" s="86" t="s">
        <v>332</v>
      </c>
      <c r="D18" s="86" t="s">
        <v>250</v>
      </c>
      <c r="E18" s="310" t="s">
        <v>432</v>
      </c>
      <c r="F18" s="310" t="s">
        <v>441</v>
      </c>
      <c r="G18" s="310" t="s">
        <v>420</v>
      </c>
      <c r="H18" s="310" t="s">
        <v>477</v>
      </c>
      <c r="I18" s="310" t="s">
        <v>422</v>
      </c>
      <c r="J18" s="310" t="s">
        <v>157</v>
      </c>
      <c r="K18" s="319" t="s">
        <v>1191</v>
      </c>
      <c r="L18" s="310" t="s">
        <v>254</v>
      </c>
      <c r="M18" s="330"/>
      <c r="N18" s="330"/>
      <c r="O18" s="172"/>
      <c r="P18" s="172"/>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454"/>
      <c r="B19" s="309"/>
      <c r="C19" s="19" t="s">
        <v>333</v>
      </c>
      <c r="D19" s="19" t="s">
        <v>254</v>
      </c>
      <c r="E19" s="270"/>
      <c r="F19" s="270"/>
      <c r="G19" s="270"/>
      <c r="H19" s="270"/>
      <c r="I19" s="270"/>
      <c r="J19" s="270"/>
      <c r="K19" s="301"/>
      <c r="L19" s="270"/>
      <c r="M19" s="332"/>
      <c r="N19" s="332"/>
      <c r="O19" s="172"/>
      <c r="P19" s="172"/>
      <c r="R19" s="12"/>
      <c r="S19" s="12"/>
      <c r="T19" s="12"/>
    </row>
    <row r="20" spans="1:22" ht="72.5" x14ac:dyDescent="0.35">
      <c r="A20" s="316" t="s">
        <v>334</v>
      </c>
      <c r="B20" s="307" t="s">
        <v>118</v>
      </c>
      <c r="C20" s="79" t="s">
        <v>335</v>
      </c>
      <c r="D20" s="79" t="s">
        <v>250</v>
      </c>
      <c r="E20" s="310" t="s">
        <v>418</v>
      </c>
      <c r="F20" s="310" t="s">
        <v>419</v>
      </c>
      <c r="G20" s="310" t="s">
        <v>420</v>
      </c>
      <c r="H20" s="310" t="s">
        <v>477</v>
      </c>
      <c r="I20" s="310" t="s">
        <v>422</v>
      </c>
      <c r="J20" s="310" t="s">
        <v>157</v>
      </c>
      <c r="K20" s="319" t="s">
        <v>1192</v>
      </c>
      <c r="L20" s="310" t="s">
        <v>254</v>
      </c>
      <c r="M20" s="330"/>
      <c r="N20" s="330"/>
      <c r="O20" s="172"/>
      <c r="P20" s="172"/>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317"/>
      <c r="B21" s="308"/>
      <c r="C21" s="3" t="s">
        <v>336</v>
      </c>
      <c r="D21" s="3" t="s">
        <v>254</v>
      </c>
      <c r="E21" s="298"/>
      <c r="F21" s="298"/>
      <c r="G21" s="298"/>
      <c r="H21" s="298"/>
      <c r="I21" s="298"/>
      <c r="J21" s="298"/>
      <c r="K21" s="236"/>
      <c r="L21" s="298"/>
      <c r="M21" s="331"/>
      <c r="N21" s="331"/>
      <c r="O21" s="172"/>
      <c r="P21" s="172"/>
      <c r="R21" s="12"/>
      <c r="S21" s="12"/>
      <c r="T21" s="12"/>
    </row>
    <row r="22" spans="1:22" ht="14.5" customHeight="1" x14ac:dyDescent="0.35">
      <c r="A22" s="317"/>
      <c r="B22" s="308"/>
      <c r="C22" s="3" t="s">
        <v>337</v>
      </c>
      <c r="D22" s="3" t="s">
        <v>254</v>
      </c>
      <c r="E22" s="298"/>
      <c r="F22" s="298"/>
      <c r="G22" s="298"/>
      <c r="H22" s="298"/>
      <c r="I22" s="298"/>
      <c r="J22" s="298"/>
      <c r="K22" s="236"/>
      <c r="L22" s="298"/>
      <c r="M22" s="331"/>
      <c r="N22" s="331"/>
      <c r="O22" s="172"/>
      <c r="P22" s="172"/>
      <c r="R22" s="12"/>
      <c r="S22" s="12"/>
      <c r="T22" s="12"/>
    </row>
    <row r="23" spans="1:22" x14ac:dyDescent="0.35">
      <c r="A23" s="317"/>
      <c r="B23" s="308"/>
      <c r="C23" s="3" t="s">
        <v>338</v>
      </c>
      <c r="D23" s="3" t="s">
        <v>254</v>
      </c>
      <c r="E23" s="298"/>
      <c r="F23" s="298"/>
      <c r="G23" s="298"/>
      <c r="H23" s="298"/>
      <c r="I23" s="298"/>
      <c r="J23" s="298"/>
      <c r="K23" s="236"/>
      <c r="L23" s="298"/>
      <c r="M23" s="331"/>
      <c r="N23" s="331"/>
      <c r="O23" s="172"/>
      <c r="P23" s="172"/>
      <c r="R23" s="12"/>
      <c r="S23" s="12"/>
      <c r="T23" s="12"/>
    </row>
    <row r="24" spans="1:22" ht="14.5" customHeight="1" x14ac:dyDescent="0.35">
      <c r="A24" s="317"/>
      <c r="B24" s="308"/>
      <c r="C24" s="3" t="s">
        <v>339</v>
      </c>
      <c r="D24" s="3" t="s">
        <v>254</v>
      </c>
      <c r="E24" s="298"/>
      <c r="F24" s="298"/>
      <c r="G24" s="298"/>
      <c r="H24" s="298"/>
      <c r="I24" s="298"/>
      <c r="J24" s="298"/>
      <c r="K24" s="236"/>
      <c r="L24" s="298"/>
      <c r="M24" s="331"/>
      <c r="N24" s="331"/>
      <c r="O24" s="172"/>
      <c r="P24" s="172"/>
      <c r="R24" s="12"/>
      <c r="S24" s="12"/>
      <c r="T24" s="12"/>
    </row>
    <row r="25" spans="1:22" ht="29" x14ac:dyDescent="0.35">
      <c r="A25" s="317"/>
      <c r="B25" s="308"/>
      <c r="C25" s="3" t="s">
        <v>340</v>
      </c>
      <c r="D25" s="3" t="s">
        <v>254</v>
      </c>
      <c r="E25" s="298"/>
      <c r="F25" s="298"/>
      <c r="G25" s="298"/>
      <c r="H25" s="298"/>
      <c r="I25" s="298"/>
      <c r="J25" s="298"/>
      <c r="K25" s="236"/>
      <c r="L25" s="298"/>
      <c r="M25" s="331"/>
      <c r="N25" s="331"/>
      <c r="O25" s="172"/>
      <c r="P25" s="172"/>
      <c r="R25" s="12"/>
      <c r="S25" s="12"/>
      <c r="T25" s="12"/>
    </row>
    <row r="26" spans="1:22" ht="14.5" customHeight="1" x14ac:dyDescent="0.35">
      <c r="A26" s="317"/>
      <c r="B26" s="308"/>
      <c r="C26" s="3" t="s">
        <v>341</v>
      </c>
      <c r="D26" s="3" t="s">
        <v>254</v>
      </c>
      <c r="E26" s="298"/>
      <c r="F26" s="298"/>
      <c r="G26" s="298"/>
      <c r="H26" s="298"/>
      <c r="I26" s="298"/>
      <c r="J26" s="298"/>
      <c r="K26" s="236"/>
      <c r="L26" s="298"/>
      <c r="M26" s="331"/>
      <c r="N26" s="331"/>
      <c r="O26" s="172"/>
      <c r="P26" s="172"/>
      <c r="R26" s="12"/>
      <c r="S26" s="12"/>
      <c r="T26" s="12"/>
    </row>
    <row r="27" spans="1:22" ht="29.5" thickBot="1" x14ac:dyDescent="0.4">
      <c r="A27" s="318"/>
      <c r="B27" s="309"/>
      <c r="C27" s="15" t="s">
        <v>342</v>
      </c>
      <c r="D27" s="15" t="s">
        <v>250</v>
      </c>
      <c r="E27" s="270"/>
      <c r="F27" s="270"/>
      <c r="G27" s="270"/>
      <c r="H27" s="270"/>
      <c r="I27" s="270"/>
      <c r="J27" s="270"/>
      <c r="K27" s="320"/>
      <c r="L27" s="270"/>
      <c r="M27" s="332"/>
      <c r="N27" s="332"/>
      <c r="O27" s="172"/>
      <c r="P27" s="172"/>
      <c r="R27" s="12"/>
      <c r="S27" s="12"/>
      <c r="T27" s="12"/>
    </row>
    <row r="28" spans="1:22" ht="29" x14ac:dyDescent="0.35">
      <c r="A28" s="316" t="s">
        <v>343</v>
      </c>
      <c r="B28" s="307" t="s">
        <v>119</v>
      </c>
      <c r="C28" s="85" t="s">
        <v>344</v>
      </c>
      <c r="D28" s="79" t="s">
        <v>254</v>
      </c>
      <c r="E28" s="310" t="s">
        <v>101</v>
      </c>
      <c r="F28" s="310" t="s">
        <v>101</v>
      </c>
      <c r="G28" s="310" t="s">
        <v>101</v>
      </c>
      <c r="H28" s="310" t="s">
        <v>101</v>
      </c>
      <c r="I28" s="310" t="s">
        <v>101</v>
      </c>
      <c r="J28" s="310" t="s">
        <v>159</v>
      </c>
      <c r="K28" s="319" t="s">
        <v>661</v>
      </c>
      <c r="L28" s="310" t="s">
        <v>254</v>
      </c>
      <c r="M28" s="330"/>
      <c r="N28" s="330"/>
      <c r="O28" s="172"/>
      <c r="P28" s="172"/>
      <c r="R28" s="12" t="str">
        <f>IF(OR(J28='Drop downs'!$G$7,J28='Drop downs'!$G$5), B28&amp;": "&amp;K28&amp;CHAR(10),"")</f>
        <v/>
      </c>
      <c r="S28" s="12" t="str">
        <f>IF(J28='Drop downs'!$G$2,B28&amp;": "&amp;K28&amp;"
"," ")</f>
        <v xml:space="preserve"> </v>
      </c>
      <c r="T28" s="12" t="str">
        <f>IF(E28='Drop downs'!$B$6,B28&amp;": "&amp;K28&amp;"","")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331"/>
      <c r="N29" s="331"/>
      <c r="O29" s="172"/>
      <c r="P29" s="172"/>
      <c r="R29" s="12"/>
      <c r="S29" s="12"/>
      <c r="T29" s="12"/>
    </row>
    <row r="30" spans="1:22" x14ac:dyDescent="0.35">
      <c r="A30" s="317"/>
      <c r="B30" s="308"/>
      <c r="C30" s="83" t="s">
        <v>346</v>
      </c>
      <c r="D30" s="3" t="s">
        <v>254</v>
      </c>
      <c r="E30" s="298"/>
      <c r="F30" s="298"/>
      <c r="G30" s="298"/>
      <c r="H30" s="298"/>
      <c r="I30" s="298"/>
      <c r="J30" s="298"/>
      <c r="K30" s="236"/>
      <c r="L30" s="298"/>
      <c r="M30" s="331"/>
      <c r="N30" s="331"/>
      <c r="O30" s="172"/>
      <c r="P30" s="172"/>
      <c r="R30" s="12"/>
      <c r="S30" s="12"/>
      <c r="T30" s="12"/>
    </row>
    <row r="31" spans="1:22" ht="30" customHeight="1" x14ac:dyDescent="0.35">
      <c r="A31" s="317"/>
      <c r="B31" s="308"/>
      <c r="C31" s="83" t="s">
        <v>347</v>
      </c>
      <c r="D31" s="3" t="s">
        <v>254</v>
      </c>
      <c r="E31" s="298"/>
      <c r="F31" s="298"/>
      <c r="G31" s="298"/>
      <c r="H31" s="298"/>
      <c r="I31" s="298"/>
      <c r="J31" s="298"/>
      <c r="K31" s="236"/>
      <c r="L31" s="298"/>
      <c r="M31" s="331"/>
      <c r="N31" s="331"/>
      <c r="O31" s="172"/>
      <c r="P31" s="172"/>
      <c r="R31" s="12"/>
      <c r="S31" s="12"/>
      <c r="T31" s="12"/>
    </row>
    <row r="32" spans="1:22" x14ac:dyDescent="0.35">
      <c r="A32" s="317"/>
      <c r="B32" s="308"/>
      <c r="C32" s="83" t="s">
        <v>348</v>
      </c>
      <c r="D32" s="3" t="s">
        <v>254</v>
      </c>
      <c r="E32" s="298"/>
      <c r="F32" s="298"/>
      <c r="G32" s="298"/>
      <c r="H32" s="298"/>
      <c r="I32" s="298"/>
      <c r="J32" s="298"/>
      <c r="K32" s="236"/>
      <c r="L32" s="298"/>
      <c r="M32" s="331"/>
      <c r="N32" s="331"/>
      <c r="O32" s="172"/>
      <c r="P32" s="172"/>
      <c r="R32" s="12"/>
      <c r="S32" s="12"/>
      <c r="T32" s="12"/>
    </row>
    <row r="33" spans="1:22" x14ac:dyDescent="0.35">
      <c r="A33" s="317"/>
      <c r="B33" s="308"/>
      <c r="C33" s="83" t="s">
        <v>349</v>
      </c>
      <c r="D33" s="3" t="s">
        <v>254</v>
      </c>
      <c r="E33" s="298"/>
      <c r="F33" s="298"/>
      <c r="G33" s="298"/>
      <c r="H33" s="298"/>
      <c r="I33" s="298"/>
      <c r="J33" s="298"/>
      <c r="K33" s="236"/>
      <c r="L33" s="298"/>
      <c r="M33" s="331"/>
      <c r="N33" s="331"/>
      <c r="O33" s="172"/>
      <c r="P33" s="172"/>
      <c r="R33" s="12"/>
      <c r="S33" s="12"/>
      <c r="T33" s="12"/>
    </row>
    <row r="34" spans="1:22" x14ac:dyDescent="0.35">
      <c r="A34" s="317"/>
      <c r="B34" s="308"/>
      <c r="C34" s="83" t="s">
        <v>350</v>
      </c>
      <c r="D34" s="3" t="s">
        <v>254</v>
      </c>
      <c r="E34" s="298"/>
      <c r="F34" s="298"/>
      <c r="G34" s="298"/>
      <c r="H34" s="298"/>
      <c r="I34" s="298"/>
      <c r="J34" s="298"/>
      <c r="K34" s="236"/>
      <c r="L34" s="298"/>
      <c r="M34" s="331"/>
      <c r="N34" s="331"/>
      <c r="O34" s="172"/>
      <c r="P34" s="172"/>
      <c r="R34" s="12"/>
      <c r="S34" s="12"/>
      <c r="T34" s="12"/>
    </row>
    <row r="35" spans="1:22" ht="15" thickBot="1" x14ac:dyDescent="0.4">
      <c r="A35" s="318"/>
      <c r="B35" s="309"/>
      <c r="C35" s="100" t="s">
        <v>351</v>
      </c>
      <c r="D35" s="15" t="s">
        <v>254</v>
      </c>
      <c r="E35" s="270"/>
      <c r="F35" s="270"/>
      <c r="G35" s="270"/>
      <c r="H35" s="270"/>
      <c r="I35" s="270"/>
      <c r="J35" s="270"/>
      <c r="K35" s="320"/>
      <c r="L35" s="270"/>
      <c r="M35" s="332"/>
      <c r="N35" s="332"/>
      <c r="O35" s="172"/>
      <c r="P35" s="172"/>
      <c r="R35" s="12"/>
      <c r="S35" s="12"/>
      <c r="T35" s="12"/>
    </row>
    <row r="36" spans="1:22" x14ac:dyDescent="0.35">
      <c r="A36" s="316" t="s">
        <v>352</v>
      </c>
      <c r="B36" s="307" t="s">
        <v>120</v>
      </c>
      <c r="C36" s="79" t="s">
        <v>353</v>
      </c>
      <c r="D36" s="79" t="s">
        <v>254</v>
      </c>
      <c r="E36" s="310" t="s">
        <v>101</v>
      </c>
      <c r="F36" s="310" t="s">
        <v>101</v>
      </c>
      <c r="G36" s="310" t="s">
        <v>101</v>
      </c>
      <c r="H36" s="310" t="s">
        <v>101</v>
      </c>
      <c r="I36" s="310" t="s">
        <v>101</v>
      </c>
      <c r="J36" s="310" t="s">
        <v>159</v>
      </c>
      <c r="K36" s="319" t="s">
        <v>661</v>
      </c>
      <c r="L36" s="310" t="s">
        <v>254</v>
      </c>
      <c r="M36" s="330"/>
      <c r="N36" s="330"/>
      <c r="O36" s="172"/>
      <c r="P36" s="172"/>
      <c r="R36" s="12" t="str">
        <f>IF(OR(J36='Drop downs'!$G$7,J36='Drop downs'!$G$5), B36&amp;": "&amp;K36&amp;CHAR(10),"")</f>
        <v/>
      </c>
      <c r="S36" s="12" t="str">
        <f>IF(J36='Drop downs'!$G$2,B36&amp;": "&amp;K36&amp;"
"," ")</f>
        <v xml:space="preserve"> </v>
      </c>
      <c r="T36" s="12" t="str">
        <f>IF(E36='Drop downs'!$B$6,B36&amp;": "&amp;K36&amp;"","")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331"/>
      <c r="N37" s="331"/>
      <c r="O37" s="172"/>
      <c r="P37" s="172"/>
      <c r="R37" s="12"/>
      <c r="S37" s="12"/>
      <c r="T37" s="12"/>
    </row>
    <row r="38" spans="1:22" x14ac:dyDescent="0.35">
      <c r="A38" s="317"/>
      <c r="B38" s="308"/>
      <c r="C38" s="3" t="s">
        <v>355</v>
      </c>
      <c r="D38" s="3" t="s">
        <v>254</v>
      </c>
      <c r="E38" s="298"/>
      <c r="F38" s="298"/>
      <c r="G38" s="298"/>
      <c r="H38" s="298"/>
      <c r="I38" s="298"/>
      <c r="J38" s="298"/>
      <c r="K38" s="236"/>
      <c r="L38" s="298"/>
      <c r="M38" s="331"/>
      <c r="N38" s="331"/>
      <c r="O38" s="172"/>
      <c r="P38" s="172"/>
      <c r="R38" s="12"/>
      <c r="S38" s="12"/>
      <c r="T38" s="12"/>
    </row>
    <row r="39" spans="1:22" ht="29" x14ac:dyDescent="0.35">
      <c r="A39" s="317"/>
      <c r="B39" s="308"/>
      <c r="C39" s="3" t="s">
        <v>356</v>
      </c>
      <c r="D39" s="3" t="s">
        <v>254</v>
      </c>
      <c r="E39" s="298"/>
      <c r="F39" s="298"/>
      <c r="G39" s="298"/>
      <c r="H39" s="298"/>
      <c r="I39" s="298"/>
      <c r="J39" s="298"/>
      <c r="K39" s="236"/>
      <c r="L39" s="298"/>
      <c r="M39" s="331"/>
      <c r="N39" s="331"/>
      <c r="O39" s="172"/>
      <c r="P39" s="172"/>
      <c r="R39" s="12"/>
      <c r="S39" s="12"/>
      <c r="T39" s="12"/>
    </row>
    <row r="40" spans="1:22" ht="43.5" x14ac:dyDescent="0.35">
      <c r="A40" s="317"/>
      <c r="B40" s="308"/>
      <c r="C40" s="3" t="s">
        <v>357</v>
      </c>
      <c r="D40" s="3" t="s">
        <v>254</v>
      </c>
      <c r="E40" s="298"/>
      <c r="F40" s="298"/>
      <c r="G40" s="298"/>
      <c r="H40" s="298"/>
      <c r="I40" s="298"/>
      <c r="J40" s="298"/>
      <c r="K40" s="236"/>
      <c r="L40" s="298"/>
      <c r="M40" s="331"/>
      <c r="N40" s="331"/>
      <c r="O40" s="172"/>
      <c r="P40" s="172"/>
      <c r="R40" s="12"/>
      <c r="S40" s="12"/>
      <c r="T40" s="12"/>
    </row>
    <row r="41" spans="1:22" ht="29.5" thickBot="1" x14ac:dyDescent="0.4">
      <c r="A41" s="318"/>
      <c r="B41" s="309"/>
      <c r="C41" s="15" t="s">
        <v>358</v>
      </c>
      <c r="D41" s="15" t="s">
        <v>254</v>
      </c>
      <c r="E41" s="270"/>
      <c r="F41" s="270"/>
      <c r="G41" s="270"/>
      <c r="H41" s="270"/>
      <c r="I41" s="270"/>
      <c r="J41" s="270"/>
      <c r="K41" s="320"/>
      <c r="L41" s="270"/>
      <c r="M41" s="332"/>
      <c r="N41" s="332"/>
      <c r="O41" s="172"/>
      <c r="P41" s="172"/>
      <c r="R41" s="12"/>
      <c r="S41" s="12"/>
      <c r="T41" s="12"/>
    </row>
    <row r="42" spans="1:22" ht="29" x14ac:dyDescent="0.35">
      <c r="A42" s="316" t="s">
        <v>359</v>
      </c>
      <c r="B42" s="307" t="s">
        <v>121</v>
      </c>
      <c r="C42" s="79" t="s">
        <v>360</v>
      </c>
      <c r="D42" s="79" t="s">
        <v>254</v>
      </c>
      <c r="E42" s="310" t="s">
        <v>101</v>
      </c>
      <c r="F42" s="310" t="s">
        <v>101</v>
      </c>
      <c r="G42" s="310" t="s">
        <v>101</v>
      </c>
      <c r="H42" s="310" t="s">
        <v>101</v>
      </c>
      <c r="I42" s="310" t="s">
        <v>101</v>
      </c>
      <c r="J42" s="310" t="s">
        <v>159</v>
      </c>
      <c r="K42" s="319" t="s">
        <v>661</v>
      </c>
      <c r="L42" s="310" t="s">
        <v>254</v>
      </c>
      <c r="M42" s="330"/>
      <c r="N42" s="330"/>
      <c r="O42" s="172"/>
      <c r="P42" s="172"/>
      <c r="R42" s="12" t="str">
        <f>IF(OR(J42='Drop downs'!$G$7,J42='Drop downs'!$G$5), B42&amp;": "&amp;K42&amp;CHAR(10),"")</f>
        <v/>
      </c>
      <c r="S42" s="12" t="str">
        <f>IF(J42='Drop downs'!$G$2,B42&amp;": "&amp;K42&amp;"
"," ")</f>
        <v xml:space="preserve"> </v>
      </c>
      <c r="T42" s="12" t="str">
        <f>IF(E42='Drop downs'!$B$6,B42&amp;": "&amp;K42&amp;"","")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331"/>
      <c r="N43" s="331"/>
      <c r="O43" s="172"/>
      <c r="P43" s="172"/>
      <c r="R43" s="12"/>
      <c r="S43" s="12"/>
      <c r="T43" s="12"/>
    </row>
    <row r="44" spans="1:22" x14ac:dyDescent="0.35">
      <c r="A44" s="317"/>
      <c r="B44" s="308"/>
      <c r="C44" s="3" t="s">
        <v>362</v>
      </c>
      <c r="D44" s="3" t="s">
        <v>254</v>
      </c>
      <c r="E44" s="298"/>
      <c r="F44" s="298"/>
      <c r="G44" s="298"/>
      <c r="H44" s="298"/>
      <c r="I44" s="298"/>
      <c r="J44" s="298"/>
      <c r="K44" s="236"/>
      <c r="L44" s="298"/>
      <c r="M44" s="331"/>
      <c r="N44" s="331"/>
      <c r="O44" s="172"/>
      <c r="P44" s="172"/>
      <c r="R44" s="12"/>
      <c r="S44" s="12"/>
      <c r="T44" s="12"/>
    </row>
    <row r="45" spans="1:22" ht="29" x14ac:dyDescent="0.35">
      <c r="A45" s="317"/>
      <c r="B45" s="308"/>
      <c r="C45" s="3" t="s">
        <v>363</v>
      </c>
      <c r="D45" s="3" t="s">
        <v>254</v>
      </c>
      <c r="E45" s="298"/>
      <c r="F45" s="298"/>
      <c r="G45" s="298"/>
      <c r="H45" s="298"/>
      <c r="I45" s="298"/>
      <c r="J45" s="298"/>
      <c r="K45" s="236"/>
      <c r="L45" s="298"/>
      <c r="M45" s="331"/>
      <c r="N45" s="331"/>
      <c r="O45" s="172"/>
      <c r="P45" s="172"/>
      <c r="R45" s="12"/>
      <c r="S45" s="12"/>
      <c r="T45" s="12"/>
    </row>
    <row r="46" spans="1:22" ht="29.5" thickBot="1" x14ac:dyDescent="0.4">
      <c r="A46" s="318"/>
      <c r="B46" s="309"/>
      <c r="C46" s="15" t="s">
        <v>364</v>
      </c>
      <c r="D46" s="15" t="s">
        <v>254</v>
      </c>
      <c r="E46" s="270"/>
      <c r="F46" s="270"/>
      <c r="G46" s="270"/>
      <c r="H46" s="270"/>
      <c r="I46" s="270"/>
      <c r="J46" s="270"/>
      <c r="K46" s="320"/>
      <c r="L46" s="270"/>
      <c r="M46" s="332"/>
      <c r="N46" s="332"/>
      <c r="O46" s="172"/>
      <c r="P46" s="172"/>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319" t="s">
        <v>661</v>
      </c>
      <c r="L47" s="310" t="s">
        <v>254</v>
      </c>
      <c r="M47" s="330"/>
      <c r="N47" s="330"/>
      <c r="O47" s="172"/>
      <c r="P47" s="172"/>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32"/>
      <c r="N48" s="332"/>
      <c r="O48" s="172"/>
      <c r="P48" s="172"/>
      <c r="R48" s="12"/>
      <c r="S48" s="12"/>
      <c r="T48" s="12"/>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661</v>
      </c>
      <c r="L49" s="310" t="s">
        <v>254</v>
      </c>
      <c r="M49" s="330"/>
      <c r="N49" s="330"/>
      <c r="O49" s="172"/>
      <c r="P49" s="172"/>
      <c r="R49" s="12" t="str">
        <f>IF(OR(J49='Drop downs'!$G$7,J49='Drop downs'!$G$5), B49&amp;": "&amp;K49&amp;CHAR(10),"")</f>
        <v/>
      </c>
      <c r="S49" s="12" t="str">
        <f>IF(J49='Drop downs'!$G$2,B49&amp;": "&amp;K49&amp;"
"," ")</f>
        <v xml:space="preserve"> </v>
      </c>
      <c r="T49" s="12" t="str">
        <f>IF(E49='Drop downs'!$B$6,B49&amp;": "&amp;K49&amp;"","")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331"/>
      <c r="N50" s="331"/>
      <c r="O50" s="172"/>
      <c r="P50" s="172"/>
      <c r="R50" s="12"/>
      <c r="S50" s="12"/>
      <c r="T50" s="12"/>
    </row>
    <row r="51" spans="1:22" x14ac:dyDescent="0.35">
      <c r="A51" s="317"/>
      <c r="B51" s="308"/>
      <c r="C51" s="97" t="s">
        <v>371</v>
      </c>
      <c r="D51" s="24" t="s">
        <v>254</v>
      </c>
      <c r="E51" s="298"/>
      <c r="F51" s="298"/>
      <c r="G51" s="298"/>
      <c r="H51" s="298"/>
      <c r="I51" s="298"/>
      <c r="J51" s="298"/>
      <c r="K51" s="236"/>
      <c r="L51" s="298"/>
      <c r="M51" s="331"/>
      <c r="N51" s="331"/>
      <c r="O51" s="172"/>
      <c r="P51" s="172"/>
      <c r="R51" s="12"/>
      <c r="S51" s="12"/>
      <c r="T51" s="12"/>
    </row>
    <row r="52" spans="1:22" x14ac:dyDescent="0.35">
      <c r="A52" s="317"/>
      <c r="B52" s="308"/>
      <c r="C52" s="24" t="s">
        <v>372</v>
      </c>
      <c r="D52" s="24" t="s">
        <v>254</v>
      </c>
      <c r="E52" s="298"/>
      <c r="F52" s="298"/>
      <c r="G52" s="298"/>
      <c r="H52" s="298"/>
      <c r="I52" s="298"/>
      <c r="J52" s="298"/>
      <c r="K52" s="236"/>
      <c r="L52" s="298"/>
      <c r="M52" s="331"/>
      <c r="N52" s="331"/>
      <c r="O52" s="172"/>
      <c r="P52" s="172"/>
      <c r="R52" s="12"/>
      <c r="S52" s="12"/>
      <c r="T52" s="12"/>
    </row>
    <row r="53" spans="1:22" ht="15" thickBot="1" x14ac:dyDescent="0.4">
      <c r="A53" s="318"/>
      <c r="B53" s="309"/>
      <c r="C53" s="19" t="s">
        <v>373</v>
      </c>
      <c r="D53" s="19" t="s">
        <v>254</v>
      </c>
      <c r="E53" s="270"/>
      <c r="F53" s="270"/>
      <c r="G53" s="270"/>
      <c r="H53" s="270"/>
      <c r="I53" s="270"/>
      <c r="J53" s="270"/>
      <c r="K53" s="320"/>
      <c r="L53" s="270"/>
      <c r="M53" s="332"/>
      <c r="N53" s="332"/>
      <c r="O53" s="172"/>
      <c r="P53" s="172"/>
      <c r="R53" s="12"/>
      <c r="S53" s="12"/>
      <c r="T53" s="12"/>
    </row>
    <row r="54" spans="1:22" ht="29.25" customHeight="1" x14ac:dyDescent="0.35">
      <c r="A54" s="316" t="s">
        <v>374</v>
      </c>
      <c r="B54" s="307" t="s">
        <v>124</v>
      </c>
      <c r="C54" s="95" t="s">
        <v>375</v>
      </c>
      <c r="D54" s="86" t="s">
        <v>254</v>
      </c>
      <c r="E54" s="310" t="s">
        <v>101</v>
      </c>
      <c r="F54" s="310" t="s">
        <v>101</v>
      </c>
      <c r="G54" s="310" t="s">
        <v>101</v>
      </c>
      <c r="H54" s="310" t="s">
        <v>101</v>
      </c>
      <c r="I54" s="310" t="s">
        <v>101</v>
      </c>
      <c r="J54" s="310" t="s">
        <v>159</v>
      </c>
      <c r="K54" s="319" t="s">
        <v>661</v>
      </c>
      <c r="L54" s="310" t="s">
        <v>254</v>
      </c>
      <c r="M54" s="330"/>
      <c r="N54" s="330"/>
      <c r="O54" s="172"/>
      <c r="P54" s="172"/>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331"/>
      <c r="N55" s="331"/>
      <c r="O55" s="172"/>
      <c r="P55" s="172"/>
      <c r="R55" s="12"/>
      <c r="S55" s="12"/>
      <c r="T55" s="12"/>
    </row>
    <row r="56" spans="1:22" ht="29.5" thickBot="1" x14ac:dyDescent="0.4">
      <c r="A56" s="318"/>
      <c r="B56" s="309"/>
      <c r="C56" s="98" t="s">
        <v>377</v>
      </c>
      <c r="D56" s="19" t="s">
        <v>254</v>
      </c>
      <c r="E56" s="270"/>
      <c r="F56" s="270"/>
      <c r="G56" s="270"/>
      <c r="H56" s="270"/>
      <c r="I56" s="270"/>
      <c r="J56" s="270"/>
      <c r="K56" s="320"/>
      <c r="L56" s="270"/>
      <c r="M56" s="332"/>
      <c r="N56" s="332"/>
      <c r="O56" s="172"/>
      <c r="P56" s="172"/>
      <c r="R56" s="12"/>
      <c r="S56" s="12"/>
      <c r="T56" s="12"/>
    </row>
    <row r="57" spans="1:22" x14ac:dyDescent="0.35">
      <c r="A57" s="316" t="s">
        <v>378</v>
      </c>
      <c r="B57" s="307" t="s">
        <v>125</v>
      </c>
      <c r="C57" s="86" t="s">
        <v>379</v>
      </c>
      <c r="D57" s="86" t="s">
        <v>254</v>
      </c>
      <c r="E57" s="310" t="s">
        <v>418</v>
      </c>
      <c r="F57" s="310" t="s">
        <v>441</v>
      </c>
      <c r="G57" s="310" t="s">
        <v>420</v>
      </c>
      <c r="H57" s="310" t="s">
        <v>477</v>
      </c>
      <c r="I57" s="310" t="s">
        <v>422</v>
      </c>
      <c r="J57" s="310" t="s">
        <v>157</v>
      </c>
      <c r="K57" s="319" t="s">
        <v>1193</v>
      </c>
      <c r="L57" s="310" t="s">
        <v>254</v>
      </c>
      <c r="M57" s="330"/>
      <c r="N57" s="330"/>
      <c r="O57" s="172"/>
      <c r="P57" s="172"/>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317"/>
      <c r="B58" s="308"/>
      <c r="C58" s="24" t="s">
        <v>380</v>
      </c>
      <c r="D58" s="24" t="s">
        <v>250</v>
      </c>
      <c r="E58" s="298"/>
      <c r="F58" s="298"/>
      <c r="G58" s="298"/>
      <c r="H58" s="298"/>
      <c r="I58" s="298"/>
      <c r="J58" s="298"/>
      <c r="K58" s="236"/>
      <c r="L58" s="298"/>
      <c r="M58" s="331"/>
      <c r="N58" s="331"/>
      <c r="O58" s="172"/>
      <c r="P58" s="172"/>
      <c r="R58" s="12"/>
      <c r="S58" s="12"/>
      <c r="T58" s="12"/>
    </row>
    <row r="59" spans="1:22" x14ac:dyDescent="0.35">
      <c r="A59" s="317"/>
      <c r="B59" s="308"/>
      <c r="C59" s="24" t="s">
        <v>381</v>
      </c>
      <c r="D59" s="24" t="s">
        <v>254</v>
      </c>
      <c r="E59" s="298"/>
      <c r="F59" s="298"/>
      <c r="G59" s="298"/>
      <c r="H59" s="298"/>
      <c r="I59" s="298"/>
      <c r="J59" s="298"/>
      <c r="K59" s="236"/>
      <c r="L59" s="298"/>
      <c r="M59" s="331"/>
      <c r="N59" s="331"/>
      <c r="O59" s="172"/>
      <c r="P59" s="172"/>
      <c r="R59" s="12"/>
      <c r="S59" s="12"/>
      <c r="T59" s="12"/>
    </row>
    <row r="60" spans="1:22" x14ac:dyDescent="0.35">
      <c r="A60" s="317"/>
      <c r="B60" s="308"/>
      <c r="C60" s="24" t="s">
        <v>382</v>
      </c>
      <c r="D60" s="24" t="s">
        <v>254</v>
      </c>
      <c r="E60" s="298"/>
      <c r="F60" s="298"/>
      <c r="G60" s="298"/>
      <c r="H60" s="298"/>
      <c r="I60" s="298"/>
      <c r="J60" s="298"/>
      <c r="K60" s="236"/>
      <c r="L60" s="298"/>
      <c r="M60" s="331"/>
      <c r="N60" s="331"/>
      <c r="O60" s="172"/>
      <c r="P60" s="172"/>
      <c r="R60" s="12"/>
      <c r="S60" s="12"/>
      <c r="T60" s="12"/>
    </row>
    <row r="61" spans="1:22" x14ac:dyDescent="0.35">
      <c r="A61" s="317"/>
      <c r="B61" s="308"/>
      <c r="C61" s="24" t="s">
        <v>383</v>
      </c>
      <c r="D61" s="24" t="s">
        <v>254</v>
      </c>
      <c r="E61" s="298"/>
      <c r="F61" s="298"/>
      <c r="G61" s="298"/>
      <c r="H61" s="298"/>
      <c r="I61" s="298"/>
      <c r="J61" s="298"/>
      <c r="K61" s="236"/>
      <c r="L61" s="298"/>
      <c r="M61" s="331"/>
      <c r="N61" s="331"/>
      <c r="O61" s="172"/>
      <c r="P61" s="172"/>
      <c r="R61" s="12"/>
      <c r="S61" s="12"/>
      <c r="T61" s="12"/>
    </row>
    <row r="62" spans="1:22" x14ac:dyDescent="0.35">
      <c r="A62" s="317"/>
      <c r="B62" s="308"/>
      <c r="C62" s="24" t="s">
        <v>384</v>
      </c>
      <c r="D62" s="24" t="s">
        <v>254</v>
      </c>
      <c r="E62" s="298"/>
      <c r="F62" s="298"/>
      <c r="G62" s="298"/>
      <c r="H62" s="298"/>
      <c r="I62" s="298"/>
      <c r="J62" s="298"/>
      <c r="K62" s="236"/>
      <c r="L62" s="298"/>
      <c r="M62" s="331"/>
      <c r="N62" s="331"/>
      <c r="O62" s="172"/>
      <c r="P62" s="172"/>
      <c r="R62" s="12"/>
      <c r="S62" s="12"/>
      <c r="T62" s="12"/>
    </row>
    <row r="63" spans="1:22" ht="29" x14ac:dyDescent="0.35">
      <c r="A63" s="317"/>
      <c r="B63" s="308"/>
      <c r="C63" s="24" t="s">
        <v>385</v>
      </c>
      <c r="D63" s="24" t="s">
        <v>254</v>
      </c>
      <c r="E63" s="298"/>
      <c r="F63" s="298"/>
      <c r="G63" s="298"/>
      <c r="H63" s="298"/>
      <c r="I63" s="298"/>
      <c r="J63" s="298"/>
      <c r="K63" s="236"/>
      <c r="L63" s="298"/>
      <c r="M63" s="331"/>
      <c r="N63" s="331"/>
      <c r="O63" s="172"/>
      <c r="P63" s="172"/>
      <c r="R63" s="12"/>
      <c r="S63" s="12"/>
      <c r="T63" s="12"/>
    </row>
    <row r="64" spans="1:22" ht="15" thickBot="1" x14ac:dyDescent="0.4">
      <c r="A64" s="318"/>
      <c r="B64" s="309"/>
      <c r="C64" s="19" t="s">
        <v>386</v>
      </c>
      <c r="D64" s="19" t="s">
        <v>254</v>
      </c>
      <c r="E64" s="270"/>
      <c r="F64" s="270"/>
      <c r="G64" s="270"/>
      <c r="H64" s="270"/>
      <c r="I64" s="270"/>
      <c r="J64" s="270"/>
      <c r="K64" s="320"/>
      <c r="L64" s="270"/>
      <c r="M64" s="332"/>
      <c r="N64" s="332"/>
      <c r="O64" s="172"/>
      <c r="P64" s="172"/>
      <c r="R64" s="12"/>
      <c r="S64" s="12"/>
      <c r="T64" s="12"/>
    </row>
    <row r="65" spans="1:22" x14ac:dyDescent="0.35">
      <c r="A65" s="316" t="s">
        <v>387</v>
      </c>
      <c r="B65" s="307" t="s">
        <v>126</v>
      </c>
      <c r="C65" s="85" t="s">
        <v>388</v>
      </c>
      <c r="D65" s="86" t="s">
        <v>250</v>
      </c>
      <c r="E65" s="310" t="s">
        <v>418</v>
      </c>
      <c r="F65" s="310" t="s">
        <v>441</v>
      </c>
      <c r="G65" s="310" t="s">
        <v>420</v>
      </c>
      <c r="H65" s="310" t="s">
        <v>477</v>
      </c>
      <c r="I65" s="310" t="s">
        <v>422</v>
      </c>
      <c r="J65" s="310" t="s">
        <v>157</v>
      </c>
      <c r="K65" s="319" t="s">
        <v>1194</v>
      </c>
      <c r="L65" s="310" t="s">
        <v>254</v>
      </c>
      <c r="M65" s="330"/>
      <c r="N65" s="330"/>
      <c r="O65" s="172"/>
      <c r="P65" s="172"/>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331"/>
      <c r="N66" s="331"/>
      <c r="O66" s="172"/>
      <c r="P66" s="172"/>
      <c r="R66" s="12"/>
      <c r="S66" s="12"/>
      <c r="T66" s="12"/>
    </row>
    <row r="67" spans="1:22" ht="29" x14ac:dyDescent="0.35">
      <c r="A67" s="317"/>
      <c r="B67" s="308"/>
      <c r="C67" s="83" t="s">
        <v>390</v>
      </c>
      <c r="D67" s="24" t="s">
        <v>254</v>
      </c>
      <c r="E67" s="298"/>
      <c r="F67" s="298"/>
      <c r="G67" s="298"/>
      <c r="H67" s="298"/>
      <c r="I67" s="298"/>
      <c r="J67" s="298"/>
      <c r="K67" s="236"/>
      <c r="L67" s="298"/>
      <c r="M67" s="331"/>
      <c r="N67" s="331"/>
      <c r="O67" s="172"/>
      <c r="P67" s="172"/>
      <c r="R67" s="12"/>
      <c r="S67" s="12"/>
      <c r="T67" s="12"/>
    </row>
    <row r="68" spans="1:22" x14ac:dyDescent="0.35">
      <c r="A68" s="317"/>
      <c r="B68" s="308"/>
      <c r="C68" s="83" t="s">
        <v>391</v>
      </c>
      <c r="D68" s="24" t="s">
        <v>254</v>
      </c>
      <c r="E68" s="298"/>
      <c r="F68" s="298"/>
      <c r="G68" s="298"/>
      <c r="H68" s="298"/>
      <c r="I68" s="298"/>
      <c r="J68" s="298"/>
      <c r="K68" s="236"/>
      <c r="L68" s="298"/>
      <c r="M68" s="331"/>
      <c r="N68" s="331"/>
      <c r="O68" s="172"/>
      <c r="P68" s="172"/>
      <c r="R68" s="12"/>
      <c r="S68" s="12"/>
      <c r="T68" s="12"/>
    </row>
    <row r="69" spans="1:22" x14ac:dyDescent="0.35">
      <c r="A69" s="317"/>
      <c r="B69" s="308"/>
      <c r="C69" s="83" t="s">
        <v>392</v>
      </c>
      <c r="D69" s="24" t="s">
        <v>254</v>
      </c>
      <c r="E69" s="298"/>
      <c r="F69" s="298"/>
      <c r="G69" s="298"/>
      <c r="H69" s="298"/>
      <c r="I69" s="298"/>
      <c r="J69" s="298"/>
      <c r="K69" s="236"/>
      <c r="L69" s="298"/>
      <c r="M69" s="331"/>
      <c r="N69" s="331"/>
      <c r="O69" s="172"/>
      <c r="P69" s="172"/>
      <c r="R69" s="12"/>
      <c r="S69" s="12"/>
      <c r="T69" s="12"/>
    </row>
    <row r="70" spans="1:22" x14ac:dyDescent="0.35">
      <c r="A70" s="317"/>
      <c r="B70" s="308"/>
      <c r="C70" s="83" t="s">
        <v>393</v>
      </c>
      <c r="D70" s="24" t="s">
        <v>254</v>
      </c>
      <c r="E70" s="298"/>
      <c r="F70" s="298"/>
      <c r="G70" s="298"/>
      <c r="H70" s="298"/>
      <c r="I70" s="298"/>
      <c r="J70" s="298"/>
      <c r="K70" s="236"/>
      <c r="L70" s="298"/>
      <c r="M70" s="331"/>
      <c r="N70" s="331"/>
      <c r="O70" s="172"/>
      <c r="P70" s="172"/>
      <c r="R70" s="12"/>
      <c r="S70" s="12"/>
      <c r="T70" s="12"/>
    </row>
    <row r="71" spans="1:22" ht="15" thickBot="1" x14ac:dyDescent="0.4">
      <c r="A71" s="318"/>
      <c r="B71" s="309"/>
      <c r="C71" s="100" t="s">
        <v>394</v>
      </c>
      <c r="D71" s="19" t="s">
        <v>254</v>
      </c>
      <c r="E71" s="270"/>
      <c r="F71" s="270"/>
      <c r="G71" s="270"/>
      <c r="H71" s="270"/>
      <c r="I71" s="270"/>
      <c r="J71" s="270"/>
      <c r="K71" s="320"/>
      <c r="L71" s="270"/>
      <c r="M71" s="332"/>
      <c r="N71" s="332"/>
      <c r="O71" s="172"/>
      <c r="P71" s="172"/>
      <c r="R71" s="12"/>
      <c r="S71" s="12"/>
      <c r="T71" s="12"/>
    </row>
    <row r="72" spans="1:22" x14ac:dyDescent="0.35">
      <c r="A72" s="316" t="s">
        <v>395</v>
      </c>
      <c r="B72" s="307" t="s">
        <v>127</v>
      </c>
      <c r="C72" s="85" t="s">
        <v>396</v>
      </c>
      <c r="D72" s="86" t="s">
        <v>250</v>
      </c>
      <c r="E72" s="310" t="s">
        <v>418</v>
      </c>
      <c r="F72" s="310" t="s">
        <v>441</v>
      </c>
      <c r="G72" s="310" t="s">
        <v>420</v>
      </c>
      <c r="H72" s="310" t="s">
        <v>477</v>
      </c>
      <c r="I72" s="310" t="s">
        <v>422</v>
      </c>
      <c r="J72" s="310" t="s">
        <v>157</v>
      </c>
      <c r="K72" s="319" t="s">
        <v>1195</v>
      </c>
      <c r="L72" s="310" t="s">
        <v>254</v>
      </c>
      <c r="M72" s="330"/>
      <c r="N72" s="330"/>
      <c r="O72" s="172"/>
      <c r="P72" s="172"/>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17"/>
      <c r="B73" s="308"/>
      <c r="C73" s="83" t="s">
        <v>397</v>
      </c>
      <c r="D73" s="24" t="s">
        <v>254</v>
      </c>
      <c r="E73" s="298"/>
      <c r="F73" s="298"/>
      <c r="G73" s="298"/>
      <c r="H73" s="298"/>
      <c r="I73" s="298"/>
      <c r="J73" s="298"/>
      <c r="K73" s="236"/>
      <c r="L73" s="298"/>
      <c r="M73" s="331"/>
      <c r="N73" s="331"/>
      <c r="O73" s="172"/>
      <c r="P73" s="172"/>
      <c r="R73" s="12"/>
      <c r="S73" s="12"/>
      <c r="T73" s="12"/>
    </row>
    <row r="74" spans="1:22" x14ac:dyDescent="0.35">
      <c r="A74" s="317"/>
      <c r="B74" s="308"/>
      <c r="C74" s="83" t="s">
        <v>398</v>
      </c>
      <c r="D74" s="24" t="s">
        <v>254</v>
      </c>
      <c r="E74" s="298"/>
      <c r="F74" s="298"/>
      <c r="G74" s="298"/>
      <c r="H74" s="298"/>
      <c r="I74" s="298"/>
      <c r="J74" s="298"/>
      <c r="K74" s="236"/>
      <c r="L74" s="298"/>
      <c r="M74" s="331"/>
      <c r="N74" s="331"/>
      <c r="O74" s="172"/>
      <c r="P74" s="172"/>
      <c r="R74" s="12"/>
      <c r="S74" s="12"/>
      <c r="T74" s="12"/>
    </row>
    <row r="75" spans="1:22" x14ac:dyDescent="0.35">
      <c r="A75" s="317"/>
      <c r="B75" s="308"/>
      <c r="C75" s="83" t="s">
        <v>399</v>
      </c>
      <c r="D75" s="24" t="s">
        <v>250</v>
      </c>
      <c r="E75" s="298"/>
      <c r="F75" s="298"/>
      <c r="G75" s="298"/>
      <c r="H75" s="298"/>
      <c r="I75" s="298"/>
      <c r="J75" s="298"/>
      <c r="K75" s="236"/>
      <c r="L75" s="298"/>
      <c r="M75" s="331"/>
      <c r="N75" s="331"/>
      <c r="O75" s="172"/>
      <c r="P75" s="172"/>
      <c r="R75" s="12"/>
      <c r="S75" s="12"/>
      <c r="T75" s="12"/>
    </row>
    <row r="76" spans="1:22" ht="15" thickBot="1" x14ac:dyDescent="0.4">
      <c r="A76" s="318"/>
      <c r="B76" s="309"/>
      <c r="C76" s="89" t="s">
        <v>400</v>
      </c>
      <c r="D76" s="19" t="s">
        <v>254</v>
      </c>
      <c r="E76" s="270"/>
      <c r="F76" s="270"/>
      <c r="G76" s="270"/>
      <c r="H76" s="270"/>
      <c r="I76" s="270"/>
      <c r="J76" s="270"/>
      <c r="K76" s="320"/>
      <c r="L76" s="270"/>
      <c r="M76" s="332"/>
      <c r="N76" s="332"/>
      <c r="O76" s="172"/>
      <c r="P76" s="172"/>
      <c r="R76" s="12"/>
      <c r="S76" s="12"/>
      <c r="T76" s="12"/>
    </row>
    <row r="77" spans="1:22" x14ac:dyDescent="0.35">
      <c r="A77" s="453" t="s">
        <v>401</v>
      </c>
      <c r="B77" s="307" t="s">
        <v>128</v>
      </c>
      <c r="C77" s="85" t="s">
        <v>402</v>
      </c>
      <c r="D77" s="79" t="s">
        <v>254</v>
      </c>
      <c r="E77" s="310" t="s">
        <v>101</v>
      </c>
      <c r="F77" s="310" t="s">
        <v>101</v>
      </c>
      <c r="G77" s="310" t="s">
        <v>101</v>
      </c>
      <c r="H77" s="310" t="s">
        <v>101</v>
      </c>
      <c r="I77" s="310" t="s">
        <v>101</v>
      </c>
      <c r="J77" s="310" t="s">
        <v>159</v>
      </c>
      <c r="K77" s="319" t="s">
        <v>661</v>
      </c>
      <c r="L77" s="310" t="s">
        <v>254</v>
      </c>
      <c r="M77" s="330"/>
      <c r="N77" s="330"/>
      <c r="O77" s="172"/>
      <c r="P77" s="172"/>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c>
    </row>
    <row r="78" spans="1:22" x14ac:dyDescent="0.35">
      <c r="A78" s="455"/>
      <c r="B78" s="308"/>
      <c r="C78" s="83" t="s">
        <v>403</v>
      </c>
      <c r="D78" s="3" t="s">
        <v>254</v>
      </c>
      <c r="E78" s="298"/>
      <c r="F78" s="298"/>
      <c r="G78" s="298"/>
      <c r="H78" s="298"/>
      <c r="I78" s="298"/>
      <c r="J78" s="298"/>
      <c r="K78" s="236"/>
      <c r="L78" s="298"/>
      <c r="M78" s="331"/>
      <c r="N78" s="331"/>
      <c r="O78" s="172"/>
      <c r="P78" s="172"/>
      <c r="R78" s="12"/>
      <c r="S78" s="12"/>
      <c r="T78" s="12"/>
    </row>
    <row r="79" spans="1:22" x14ac:dyDescent="0.35">
      <c r="A79" s="455"/>
      <c r="B79" s="308"/>
      <c r="C79" s="83" t="s">
        <v>404</v>
      </c>
      <c r="D79" s="3" t="s">
        <v>254</v>
      </c>
      <c r="E79" s="298"/>
      <c r="F79" s="298"/>
      <c r="G79" s="298"/>
      <c r="H79" s="298"/>
      <c r="I79" s="298"/>
      <c r="J79" s="298"/>
      <c r="K79" s="236"/>
      <c r="L79" s="298"/>
      <c r="M79" s="331"/>
      <c r="N79" s="331"/>
      <c r="O79" s="172"/>
      <c r="P79" s="172"/>
      <c r="R79" s="12"/>
      <c r="S79" s="12"/>
      <c r="T79" s="12"/>
    </row>
    <row r="80" spans="1:22" x14ac:dyDescent="0.35">
      <c r="A80" s="455"/>
      <c r="B80" s="308"/>
      <c r="C80" s="84" t="s">
        <v>405</v>
      </c>
      <c r="D80" s="3" t="s">
        <v>254</v>
      </c>
      <c r="E80" s="298"/>
      <c r="F80" s="298"/>
      <c r="G80" s="298"/>
      <c r="H80" s="298"/>
      <c r="I80" s="298"/>
      <c r="J80" s="298"/>
      <c r="K80" s="236"/>
      <c r="L80" s="298"/>
      <c r="M80" s="331"/>
      <c r="N80" s="331"/>
      <c r="O80" s="172"/>
      <c r="P80" s="172"/>
      <c r="R80" s="12"/>
      <c r="S80" s="12"/>
      <c r="T80" s="12"/>
    </row>
    <row r="81" spans="1:22" ht="29" x14ac:dyDescent="0.35">
      <c r="A81" s="455"/>
      <c r="B81" s="308"/>
      <c r="C81" s="84" t="s">
        <v>406</v>
      </c>
      <c r="D81" s="3" t="s">
        <v>254</v>
      </c>
      <c r="E81" s="298"/>
      <c r="F81" s="298"/>
      <c r="G81" s="298"/>
      <c r="H81" s="298"/>
      <c r="I81" s="298"/>
      <c r="J81" s="298"/>
      <c r="K81" s="236"/>
      <c r="L81" s="298"/>
      <c r="M81" s="331"/>
      <c r="N81" s="331"/>
      <c r="O81" s="172"/>
      <c r="P81" s="172"/>
      <c r="R81" s="12"/>
      <c r="S81" s="12"/>
      <c r="T81" s="12"/>
    </row>
    <row r="82" spans="1:22" ht="29" x14ac:dyDescent="0.35">
      <c r="A82" s="455"/>
      <c r="B82" s="308"/>
      <c r="C82" s="84" t="s">
        <v>407</v>
      </c>
      <c r="D82" s="3" t="s">
        <v>254</v>
      </c>
      <c r="E82" s="298"/>
      <c r="F82" s="298"/>
      <c r="G82" s="298"/>
      <c r="H82" s="298"/>
      <c r="I82" s="298"/>
      <c r="J82" s="298"/>
      <c r="K82" s="236"/>
      <c r="L82" s="298"/>
      <c r="M82" s="331"/>
      <c r="N82" s="331"/>
      <c r="O82" s="172"/>
      <c r="P82" s="172"/>
      <c r="R82" s="12"/>
      <c r="S82" s="12"/>
      <c r="T82" s="12"/>
    </row>
    <row r="83" spans="1:22" ht="15" thickBot="1" x14ac:dyDescent="0.4">
      <c r="A83" s="454"/>
      <c r="B83" s="309"/>
      <c r="C83" s="98" t="s">
        <v>408</v>
      </c>
      <c r="D83" s="15" t="s">
        <v>254</v>
      </c>
      <c r="E83" s="270"/>
      <c r="F83" s="270"/>
      <c r="G83" s="270"/>
      <c r="H83" s="270"/>
      <c r="I83" s="270"/>
      <c r="J83" s="270"/>
      <c r="K83" s="320"/>
      <c r="L83" s="270"/>
      <c r="M83" s="332"/>
      <c r="N83" s="332"/>
      <c r="O83" s="172"/>
      <c r="P83" s="172"/>
      <c r="R83" s="12"/>
      <c r="S83" s="12"/>
      <c r="T83" s="12"/>
    </row>
    <row r="84" spans="1:22" x14ac:dyDescent="0.35">
      <c r="A84" s="453" t="s">
        <v>409</v>
      </c>
      <c r="B84" s="307" t="s">
        <v>129</v>
      </c>
      <c r="C84" s="99" t="s">
        <v>410</v>
      </c>
      <c r="D84" s="79" t="s">
        <v>254</v>
      </c>
      <c r="E84" s="310" t="s">
        <v>101</v>
      </c>
      <c r="F84" s="310" t="s">
        <v>101</v>
      </c>
      <c r="G84" s="310" t="s">
        <v>101</v>
      </c>
      <c r="H84" s="310" t="s">
        <v>101</v>
      </c>
      <c r="I84" s="310" t="s">
        <v>101</v>
      </c>
      <c r="J84" s="310" t="s">
        <v>159</v>
      </c>
      <c r="K84" s="319" t="s">
        <v>661</v>
      </c>
      <c r="L84" s="310" t="s">
        <v>254</v>
      </c>
      <c r="M84" s="330"/>
      <c r="N84" s="330"/>
      <c r="O84" s="172"/>
      <c r="P84" s="172"/>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455"/>
      <c r="B85" s="308"/>
      <c r="C85" s="84" t="s">
        <v>411</v>
      </c>
      <c r="D85" s="3" t="s">
        <v>254</v>
      </c>
      <c r="E85" s="298"/>
      <c r="F85" s="298"/>
      <c r="G85" s="298"/>
      <c r="H85" s="298"/>
      <c r="I85" s="298"/>
      <c r="J85" s="298"/>
      <c r="K85" s="236"/>
      <c r="L85" s="298"/>
      <c r="M85" s="331"/>
      <c r="N85" s="331"/>
      <c r="O85" s="172"/>
      <c r="P85" s="172"/>
      <c r="R85" s="12"/>
      <c r="S85" s="12"/>
      <c r="T85" s="12"/>
    </row>
    <row r="86" spans="1:22" x14ac:dyDescent="0.35">
      <c r="A86" s="455"/>
      <c r="B86" s="308"/>
      <c r="C86" s="84" t="s">
        <v>412</v>
      </c>
      <c r="D86" s="3" t="s">
        <v>254</v>
      </c>
      <c r="E86" s="298"/>
      <c r="F86" s="298"/>
      <c r="G86" s="298"/>
      <c r="H86" s="298"/>
      <c r="I86" s="298"/>
      <c r="J86" s="298"/>
      <c r="K86" s="236"/>
      <c r="L86" s="298"/>
      <c r="M86" s="331"/>
      <c r="N86" s="331"/>
      <c r="O86" s="172"/>
      <c r="P86" s="172"/>
      <c r="R86" s="12"/>
      <c r="S86" s="12"/>
      <c r="T86" s="12"/>
    </row>
    <row r="87" spans="1:22" ht="15" thickBot="1" x14ac:dyDescent="0.4">
      <c r="A87" s="456"/>
      <c r="B87" s="309"/>
      <c r="C87" s="87" t="s">
        <v>413</v>
      </c>
      <c r="D87" s="81" t="s">
        <v>254</v>
      </c>
      <c r="E87" s="299"/>
      <c r="F87" s="299"/>
      <c r="G87" s="299"/>
      <c r="H87" s="299"/>
      <c r="I87" s="299"/>
      <c r="J87" s="299"/>
      <c r="K87" s="301"/>
      <c r="L87" s="299"/>
      <c r="M87" s="333"/>
      <c r="N87" s="333"/>
      <c r="O87" s="172"/>
      <c r="P87" s="172"/>
      <c r="R87" s="12" t="str">
        <f>IF(OR(J87='Drop downs'!$G$7,J87='Drop downs'!$G$5), B87&amp;": "&amp;K87&amp;CHAR(10),"")</f>
        <v/>
      </c>
      <c r="S87" s="12" t="str">
        <f>IF(J87='Drop downs'!$G$2,B87&amp;": "&amp;K87&amp;""," ")</f>
        <v xml:space="preserve"> </v>
      </c>
      <c r="T87" s="12"/>
    </row>
    <row r="89" spans="1:22" x14ac:dyDescent="0.35">
      <c r="A89" s="231" t="s">
        <v>57</v>
      </c>
      <c r="B89" s="231"/>
      <c r="C89" s="231"/>
      <c r="D89" s="231"/>
      <c r="E89" s="231"/>
      <c r="F89" s="231"/>
      <c r="G89" s="231"/>
      <c r="H89" s="231"/>
      <c r="I89" s="231"/>
      <c r="J89" s="231"/>
      <c r="K89" s="231"/>
      <c r="L89" s="231"/>
      <c r="M89" s="231"/>
    </row>
    <row r="90" spans="1:22" s="2" customFormat="1" ht="129" customHeight="1" x14ac:dyDescent="0.35">
      <c r="A90" s="236" t="str">
        <f>R8&amp;R18&amp;R20&amp;R28&amp;R36&amp;R42&amp;R47&amp;R48&amp;R49&amp;R54&amp;R57&amp;R65&amp;R72&amp;R77&amp;R84&amp;R87</f>
        <v/>
      </c>
      <c r="B90" s="236"/>
      <c r="C90" s="236"/>
      <c r="D90" s="236"/>
      <c r="E90" s="236"/>
      <c r="F90" s="236"/>
      <c r="G90" s="236"/>
      <c r="H90" s="236"/>
      <c r="I90" s="236"/>
      <c r="J90" s="236"/>
      <c r="K90" s="236"/>
      <c r="L90" s="236"/>
      <c r="M90" s="236"/>
    </row>
    <row r="91" spans="1:22" x14ac:dyDescent="0.35">
      <c r="A91" s="231" t="s">
        <v>59</v>
      </c>
      <c r="B91" s="231"/>
      <c r="C91" s="231"/>
      <c r="D91" s="231"/>
      <c r="E91" s="231"/>
      <c r="F91" s="231"/>
      <c r="G91" s="231"/>
      <c r="H91" s="231"/>
      <c r="I91" s="231"/>
      <c r="J91" s="231"/>
      <c r="K91" s="231"/>
      <c r="L91" s="231"/>
      <c r="M91" s="231"/>
    </row>
    <row r="92" spans="1:22" ht="50.5" customHeight="1" x14ac:dyDescent="0.35">
      <c r="A92" s="236" t="str">
        <f>S8&amp;S18&amp;S20&amp;S28&amp;S36&amp;S42&amp;S47&amp;S48&amp;S49&amp;S54&amp;S57&amp;S65&amp;S72&amp;S77&amp;S84&amp;S87</f>
        <v xml:space="preserve">               </v>
      </c>
      <c r="B92" s="236"/>
      <c r="C92" s="236"/>
      <c r="D92" s="236"/>
      <c r="E92" s="236"/>
      <c r="F92" s="236"/>
      <c r="G92" s="236"/>
      <c r="H92" s="236"/>
      <c r="I92" s="236"/>
      <c r="J92" s="236"/>
      <c r="K92" s="236"/>
      <c r="L92" s="236"/>
      <c r="M92" s="236"/>
    </row>
    <row r="93" spans="1:22" x14ac:dyDescent="0.35">
      <c r="A93" s="231" t="s">
        <v>61</v>
      </c>
      <c r="B93" s="231"/>
      <c r="C93" s="231"/>
      <c r="D93" s="231"/>
      <c r="E93" s="231"/>
      <c r="F93" s="231"/>
      <c r="G93" s="231"/>
      <c r="H93" s="231"/>
      <c r="I93" s="231"/>
      <c r="J93" s="231"/>
      <c r="K93" s="231"/>
      <c r="L93" s="231"/>
      <c r="M93" s="231"/>
    </row>
    <row r="94" spans="1:22" ht="150" customHeight="1" x14ac:dyDescent="0.35">
      <c r="A94" s="232"/>
      <c r="B94" s="232"/>
      <c r="C94" s="232"/>
      <c r="D94" s="232"/>
      <c r="E94" s="232"/>
      <c r="F94" s="232"/>
      <c r="G94" s="232"/>
      <c r="H94" s="232"/>
      <c r="I94" s="232"/>
      <c r="J94" s="232"/>
      <c r="K94" s="232"/>
      <c r="L94" s="232"/>
      <c r="M94" s="232"/>
    </row>
    <row r="95" spans="1:22" x14ac:dyDescent="0.35">
      <c r="A95" s="231" t="s">
        <v>46</v>
      </c>
      <c r="B95" s="231"/>
      <c r="C95" s="231"/>
      <c r="D95" s="231"/>
      <c r="E95" s="231"/>
      <c r="F95" s="231"/>
      <c r="G95" s="231"/>
      <c r="H95" s="231"/>
      <c r="I95" s="231"/>
      <c r="J95" s="231"/>
      <c r="K95" s="231"/>
      <c r="L95" s="231"/>
      <c r="M95" s="231"/>
    </row>
    <row r="96" spans="1:22" ht="186.75" customHeight="1" x14ac:dyDescent="0.35">
      <c r="A96" s="232" t="str">
        <f>U8&amp;U18&amp;U20&amp;U28&amp;U36&amp;U42&amp;U47&amp;U49&amp;U54&amp;U57&amp;U65&amp;U72&amp;U77&amp;U84</f>
        <v/>
      </c>
      <c r="B96" s="277"/>
      <c r="C96" s="232"/>
      <c r="D96" s="232"/>
      <c r="E96" s="232"/>
      <c r="F96" s="232"/>
      <c r="G96" s="232"/>
      <c r="H96" s="232"/>
      <c r="I96" s="232"/>
      <c r="J96" s="232"/>
      <c r="K96" s="232"/>
      <c r="L96" s="232"/>
      <c r="M96" s="232"/>
    </row>
    <row r="97" spans="1:14" x14ac:dyDescent="0.35">
      <c r="A97" s="295" t="s">
        <v>320</v>
      </c>
      <c r="B97" s="296"/>
      <c r="C97" s="296"/>
      <c r="D97" s="296"/>
      <c r="E97" s="296"/>
      <c r="F97" s="296"/>
      <c r="G97" s="296"/>
      <c r="H97" s="296"/>
      <c r="I97" s="296"/>
      <c r="J97" s="296"/>
      <c r="K97" s="296"/>
      <c r="L97" s="296"/>
      <c r="M97" s="296"/>
      <c r="N97" s="297"/>
    </row>
    <row r="98" spans="1:14" x14ac:dyDescent="0.35">
      <c r="A98" s="232" t="str">
        <f>V8&amp;V18&amp;V20&amp;V28&amp;V36&amp;V42&amp;V47&amp;V49&amp;V54&amp;V57&amp;V65&amp;V72&amp;V77&amp;V84</f>
        <v/>
      </c>
      <c r="B98" s="277"/>
      <c r="C98" s="232"/>
      <c r="D98" s="232"/>
      <c r="E98" s="232"/>
      <c r="F98" s="232"/>
      <c r="G98" s="232"/>
      <c r="H98" s="232"/>
      <c r="I98" s="232"/>
      <c r="J98" s="232"/>
      <c r="K98" s="232"/>
      <c r="L98" s="232"/>
      <c r="M98" s="232"/>
    </row>
  </sheetData>
  <sheetProtection algorithmName="SHA-512" hashValue="3V7+Gn8OYjRbyAJV6REEBxr/3pMqyLki/n55LcG4F1yUaD9+ClJKB3hxBVW5qX32w6FUAFOiN3iA6pLDB5c8/g==" saltValue="3LkozIhbACkzdQWNTWgnqA==" spinCount="100000" sheet="1" objects="1" scenarios="1"/>
  <autoFilter ref="A7:M87" xr:uid="{D2C47CAF-421C-4D58-AA7A-22430CCF83D7}"/>
  <mergeCells count="184">
    <mergeCell ref="A98:M98"/>
    <mergeCell ref="A92:M92"/>
    <mergeCell ref="A93:M93"/>
    <mergeCell ref="A94:M94"/>
    <mergeCell ref="A95:M95"/>
    <mergeCell ref="A96:M96"/>
    <mergeCell ref="L84:L87"/>
    <mergeCell ref="M84:M87"/>
    <mergeCell ref="N84:N87"/>
    <mergeCell ref="A89:M89"/>
    <mergeCell ref="A90:M90"/>
    <mergeCell ref="A91:M91"/>
    <mergeCell ref="A84:A87"/>
    <mergeCell ref="B84:B87"/>
    <mergeCell ref="E84:E87"/>
    <mergeCell ref="F84:F87"/>
    <mergeCell ref="G84:G87"/>
    <mergeCell ref="H84:H87"/>
    <mergeCell ref="I84:I87"/>
    <mergeCell ref="J84:J87"/>
    <mergeCell ref="K84:K87"/>
    <mergeCell ref="A97:N97"/>
    <mergeCell ref="L72:L76"/>
    <mergeCell ref="M72:M76"/>
    <mergeCell ref="N72:N76"/>
    <mergeCell ref="A77:A83"/>
    <mergeCell ref="B77:B83"/>
    <mergeCell ref="E77:E83"/>
    <mergeCell ref="F77:F83"/>
    <mergeCell ref="G77:G83"/>
    <mergeCell ref="N77:N83"/>
    <mergeCell ref="H77:H83"/>
    <mergeCell ref="I77:I83"/>
    <mergeCell ref="J77:J83"/>
    <mergeCell ref="K77:K83"/>
    <mergeCell ref="L77:L83"/>
    <mergeCell ref="M77:M83"/>
    <mergeCell ref="A72:A76"/>
    <mergeCell ref="B72:B76"/>
    <mergeCell ref="E72:E76"/>
    <mergeCell ref="F72:F76"/>
    <mergeCell ref="G72:G76"/>
    <mergeCell ref="H72:H76"/>
    <mergeCell ref="I72:I76"/>
    <mergeCell ref="J72:J76"/>
    <mergeCell ref="K72:K76"/>
    <mergeCell ref="A57:A64"/>
    <mergeCell ref="B57:B64"/>
    <mergeCell ref="E57:E64"/>
    <mergeCell ref="F57:F64"/>
    <mergeCell ref="G57:G64"/>
    <mergeCell ref="N57:N64"/>
    <mergeCell ref="A65:A71"/>
    <mergeCell ref="B65:B71"/>
    <mergeCell ref="E65:E71"/>
    <mergeCell ref="F65:F71"/>
    <mergeCell ref="G65:G71"/>
    <mergeCell ref="H65:H71"/>
    <mergeCell ref="I65:I71"/>
    <mergeCell ref="J65:J71"/>
    <mergeCell ref="K65:K71"/>
    <mergeCell ref="H57:H64"/>
    <mergeCell ref="I57:I64"/>
    <mergeCell ref="J57:J64"/>
    <mergeCell ref="K57:K64"/>
    <mergeCell ref="L57:L64"/>
    <mergeCell ref="M57:M64"/>
    <mergeCell ref="L65:L71"/>
    <mergeCell ref="M65:M71"/>
    <mergeCell ref="N65:N71"/>
    <mergeCell ref="L49:L53"/>
    <mergeCell ref="M49:M53"/>
    <mergeCell ref="N49:N53"/>
    <mergeCell ref="A54:A56"/>
    <mergeCell ref="B54:B56"/>
    <mergeCell ref="E54:E56"/>
    <mergeCell ref="F54:F56"/>
    <mergeCell ref="G54:G56"/>
    <mergeCell ref="H54:H56"/>
    <mergeCell ref="I54:I56"/>
    <mergeCell ref="J54:J56"/>
    <mergeCell ref="K54:K56"/>
    <mergeCell ref="L54:L56"/>
    <mergeCell ref="M54:M56"/>
    <mergeCell ref="N54:N56"/>
    <mergeCell ref="A49:A53"/>
    <mergeCell ref="B49:B53"/>
    <mergeCell ref="E49:E53"/>
    <mergeCell ref="F49:F53"/>
    <mergeCell ref="G49:G53"/>
    <mergeCell ref="H49:H53"/>
    <mergeCell ref="I49:I53"/>
    <mergeCell ref="J49:J53"/>
    <mergeCell ref="K49:K53"/>
    <mergeCell ref="L42:L46"/>
    <mergeCell ref="M42:M46"/>
    <mergeCell ref="N42:N46"/>
    <mergeCell ref="A47:A48"/>
    <mergeCell ref="B47:B48"/>
    <mergeCell ref="E47:E48"/>
    <mergeCell ref="F47:F48"/>
    <mergeCell ref="G47:G48"/>
    <mergeCell ref="N47:N48"/>
    <mergeCell ref="H47:H48"/>
    <mergeCell ref="I47:I48"/>
    <mergeCell ref="J47:J48"/>
    <mergeCell ref="K47:K48"/>
    <mergeCell ref="L47:L48"/>
    <mergeCell ref="M47:M48"/>
    <mergeCell ref="A42:A46"/>
    <mergeCell ref="B42:B46"/>
    <mergeCell ref="E42:E46"/>
    <mergeCell ref="F42:F46"/>
    <mergeCell ref="G42:G46"/>
    <mergeCell ref="H42:H46"/>
    <mergeCell ref="I42:I46"/>
    <mergeCell ref="J42:J46"/>
    <mergeCell ref="K42:K46"/>
    <mergeCell ref="A28:A35"/>
    <mergeCell ref="B28:B35"/>
    <mergeCell ref="E28:E35"/>
    <mergeCell ref="F28:F35"/>
    <mergeCell ref="G28:G35"/>
    <mergeCell ref="N28:N35"/>
    <mergeCell ref="A36:A41"/>
    <mergeCell ref="B36:B41"/>
    <mergeCell ref="E36:E41"/>
    <mergeCell ref="F36:F41"/>
    <mergeCell ref="G36:G41"/>
    <mergeCell ref="H36:H41"/>
    <mergeCell ref="I36:I41"/>
    <mergeCell ref="J36:J41"/>
    <mergeCell ref="K36:K41"/>
    <mergeCell ref="H28:H35"/>
    <mergeCell ref="I28:I35"/>
    <mergeCell ref="J28:J35"/>
    <mergeCell ref="K28:K35"/>
    <mergeCell ref="L28:L35"/>
    <mergeCell ref="M28:M35"/>
    <mergeCell ref="L36:L41"/>
    <mergeCell ref="M36:M41"/>
    <mergeCell ref="N36:N41"/>
    <mergeCell ref="L18:L19"/>
    <mergeCell ref="M18:M19"/>
    <mergeCell ref="N18:N19"/>
    <mergeCell ref="A20:A27"/>
    <mergeCell ref="B20:B27"/>
    <mergeCell ref="E20:E27"/>
    <mergeCell ref="F20:F27"/>
    <mergeCell ref="G20:G27"/>
    <mergeCell ref="H20:H27"/>
    <mergeCell ref="I20:I27"/>
    <mergeCell ref="J20:J27"/>
    <mergeCell ref="K20:K27"/>
    <mergeCell ref="L20:L27"/>
    <mergeCell ref="M20:M27"/>
    <mergeCell ref="N20:N27"/>
    <mergeCell ref="A18:A19"/>
    <mergeCell ref="B18:B19"/>
    <mergeCell ref="E18:E19"/>
    <mergeCell ref="F18:F19"/>
    <mergeCell ref="G18:G19"/>
    <mergeCell ref="H18:H19"/>
    <mergeCell ref="I18:I19"/>
    <mergeCell ref="J18:J19"/>
    <mergeCell ref="K18:K19"/>
    <mergeCell ref="C1:F1"/>
    <mergeCell ref="C2:F2"/>
    <mergeCell ref="C4:F4"/>
    <mergeCell ref="A6:C6"/>
    <mergeCell ref="E6:N6"/>
    <mergeCell ref="A8:A17"/>
    <mergeCell ref="B8:B17"/>
    <mergeCell ref="E8:E17"/>
    <mergeCell ref="F8:F17"/>
    <mergeCell ref="G8:G17"/>
    <mergeCell ref="N8:N17"/>
    <mergeCell ref="H8:H17"/>
    <mergeCell ref="I8:I17"/>
    <mergeCell ref="J8:J17"/>
    <mergeCell ref="K8:K17"/>
    <mergeCell ref="L8:L17"/>
    <mergeCell ref="M8:M17"/>
    <mergeCell ref="C3:F3"/>
  </mergeCells>
  <conditionalFormatting sqref="C50:C53">
    <cfRule type="expression" dxfId="1003" priority="2">
      <formula>$D50="No"</formula>
    </cfRule>
  </conditionalFormatting>
  <conditionalFormatting sqref="C8:D87">
    <cfRule type="expression" dxfId="1002" priority="1">
      <formula>$D8="No"</formula>
    </cfRule>
  </conditionalFormatting>
  <conditionalFormatting sqref="J20">
    <cfRule type="cellIs" dxfId="1001" priority="27" operator="equal">
      <formula>"Significant Positive"</formula>
    </cfRule>
    <cfRule type="cellIs" dxfId="1000" priority="26" operator="equal">
      <formula>"Minor Positive"</formula>
    </cfRule>
    <cfRule type="cellIs" dxfId="999" priority="25" operator="equal">
      <formula>"Neutral"</formula>
    </cfRule>
    <cfRule type="cellIs" dxfId="998" priority="24" operator="equal">
      <formula>"Uncertain"</formula>
    </cfRule>
    <cfRule type="cellIs" dxfId="997" priority="23" operator="equal">
      <formula>"Minor Negative"</formula>
    </cfRule>
    <cfRule type="cellIs" dxfId="996" priority="22" operator="equal">
      <formula>"Significant Negative"</formula>
    </cfRule>
  </conditionalFormatting>
  <conditionalFormatting sqref="J36">
    <cfRule type="cellIs" dxfId="995" priority="16" operator="equal">
      <formula>"Significant Negative"</formula>
    </cfRule>
    <cfRule type="cellIs" dxfId="994" priority="17" operator="equal">
      <formula>"Minor Negative"</formula>
    </cfRule>
    <cfRule type="cellIs" dxfId="993" priority="18" operator="equal">
      <formula>"Uncertain"</formula>
    </cfRule>
    <cfRule type="cellIs" dxfId="992" priority="19" operator="equal">
      <formula>"Neutral"</formula>
    </cfRule>
    <cfRule type="cellIs" dxfId="991" priority="20" operator="equal">
      <formula>"Minor Positive"</formula>
    </cfRule>
    <cfRule type="cellIs" dxfId="990" priority="21" operator="equal">
      <formula>"Significant Positive"</formula>
    </cfRule>
  </conditionalFormatting>
  <conditionalFormatting sqref="J42">
    <cfRule type="cellIs" dxfId="989" priority="15" operator="equal">
      <formula>"Significant Positive"</formula>
    </cfRule>
    <cfRule type="cellIs" dxfId="988" priority="14" operator="equal">
      <formula>"Minor Positive"</formula>
    </cfRule>
    <cfRule type="cellIs" dxfId="987" priority="13" operator="equal">
      <formula>"Neutral"</formula>
    </cfRule>
    <cfRule type="cellIs" dxfId="986" priority="12" operator="equal">
      <formula>"Uncertain"</formula>
    </cfRule>
    <cfRule type="cellIs" dxfId="985" priority="11" operator="equal">
      <formula>"Minor Negative"</formula>
    </cfRule>
    <cfRule type="cellIs" dxfId="984" priority="10" operator="equal">
      <formula>"Significant Negative"</formula>
    </cfRule>
  </conditionalFormatting>
  <conditionalFormatting sqref="J47">
    <cfRule type="cellIs" dxfId="983" priority="28" operator="equal">
      <formula>"Significant Negative"</formula>
    </cfRule>
    <cfRule type="cellIs" dxfId="982" priority="29" operator="equal">
      <formula>"Minor Negative"</formula>
    </cfRule>
    <cfRule type="cellIs" dxfId="981" priority="30" operator="equal">
      <formula>"Uncertain"</formula>
    </cfRule>
    <cfRule type="cellIs" dxfId="980" priority="31" operator="equal">
      <formula>"Neutral"</formula>
    </cfRule>
    <cfRule type="cellIs" dxfId="979" priority="32" operator="equal">
      <formula>"Minor Positive"</formula>
    </cfRule>
    <cfRule type="cellIs" dxfId="978" priority="33" operator="equal">
      <formula>"Significant Positive"</formula>
    </cfRule>
  </conditionalFormatting>
  <conditionalFormatting sqref="J54">
    <cfRule type="cellIs" dxfId="977" priority="4" operator="equal">
      <formula>"Significant Negative"</formula>
    </cfRule>
    <cfRule type="cellIs" dxfId="976" priority="5" operator="equal">
      <formula>"Minor Negative"</formula>
    </cfRule>
    <cfRule type="cellIs" dxfId="975" priority="6" operator="equal">
      <formula>"Uncertain"</formula>
    </cfRule>
    <cfRule type="cellIs" dxfId="974" priority="7" operator="equal">
      <formula>"Neutral"</formula>
    </cfRule>
    <cfRule type="cellIs" dxfId="973" priority="8" operator="equal">
      <formula>"Minor Positive"</formula>
    </cfRule>
    <cfRule type="cellIs" dxfId="972" priority="9" operator="equal">
      <formula>"Significant Positive"</formula>
    </cfRule>
  </conditionalFormatting>
  <conditionalFormatting sqref="J8:K8 J18 J28 J49 J57 J65 J72 J77 J84">
    <cfRule type="cellIs" dxfId="971" priority="34" operator="equal">
      <formula>"Significant Negative"</formula>
    </cfRule>
    <cfRule type="cellIs" dxfId="970" priority="35" operator="equal">
      <formula>"Minor Negative"</formula>
    </cfRule>
    <cfRule type="cellIs" dxfId="969" priority="36" operator="equal">
      <formula>"Uncertain"</formula>
    </cfRule>
    <cfRule type="cellIs" dxfId="968" priority="37" operator="equal">
      <formula>"Neutral"</formula>
    </cfRule>
    <cfRule type="cellIs" dxfId="967" priority="38" operator="equal">
      <formula>"Minor Positive"</formula>
    </cfRule>
    <cfRule type="cellIs" dxfId="966" priority="39" operator="equal">
      <formula>"Significant Positive"</formula>
    </cfRule>
  </conditionalFormatting>
  <pageMargins left="0.7" right="0.7" top="0.75" bottom="0.75" header="0.3" footer="0.3"/>
  <pageSetup orientation="portrait" horizontalDpi="4294967293" verticalDpi="4294967293"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D418D-1D6E-414D-917E-23D44A3453C7}">
  <sheetPr codeName="Sheet62">
    <tabColor theme="4" tint="0.79998168889431442"/>
  </sheetPr>
  <dimension ref="A1:V98"/>
  <sheetViews>
    <sheetView zoomScale="40" zoomScaleNormal="4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30.17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263" t="s">
        <v>1196</v>
      </c>
      <c r="D1" s="263"/>
      <c r="E1" s="263"/>
      <c r="F1" s="264"/>
      <c r="G1" s="16"/>
      <c r="I1" s="7"/>
      <c r="J1" s="7"/>
      <c r="K1" s="7"/>
    </row>
    <row r="2" spans="1:22" x14ac:dyDescent="0.35">
      <c r="A2" s="74" t="s">
        <v>29</v>
      </c>
      <c r="B2" s="9"/>
      <c r="C2" s="263" t="s">
        <v>1197</v>
      </c>
      <c r="D2" s="263"/>
      <c r="E2" s="263"/>
      <c r="F2" s="264"/>
      <c r="I2" s="8"/>
      <c r="J2" s="8"/>
      <c r="K2" s="8"/>
    </row>
    <row r="3" spans="1:22" ht="32.15" customHeight="1" x14ac:dyDescent="0.35">
      <c r="A3" s="75" t="s">
        <v>30</v>
      </c>
      <c r="B3" s="4"/>
      <c r="C3" s="263" t="s">
        <v>1198</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03"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435</v>
      </c>
      <c r="L8" s="310" t="s">
        <v>254</v>
      </c>
      <c r="M8" s="314"/>
      <c r="N8" s="330"/>
      <c r="R8" s="12" t="str">
        <f>IF(OR(J8='Drop downs'!$G$7,J8='Drop downs'!$G$5), B8&amp;": "&amp;K8&amp;CHAR(10),"")</f>
        <v/>
      </c>
      <c r="S8" s="12" t="str">
        <f>IF(J8='Drop downs'!$G$2,B8&amp;": "&amp;K8&amp;""," ")</f>
        <v xml:space="preserve"> </v>
      </c>
      <c r="T8" s="12" t="str">
        <f>IF(Strategic_Policy_07!E8='Drop downs'!$B$6,Strategic_Policy_07!B8&amp;": "&amp;Strategic_Policy_07!K8&amp;"","")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ht="29"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ht="29" x14ac:dyDescent="0.35">
      <c r="A14" s="317"/>
      <c r="B14" s="328"/>
      <c r="C14" s="24" t="s">
        <v>327</v>
      </c>
      <c r="D14" s="24" t="s">
        <v>254</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15" thickBot="1" x14ac:dyDescent="0.4">
      <c r="A17" s="318"/>
      <c r="B17" s="267"/>
      <c r="C17" s="19" t="s">
        <v>330</v>
      </c>
      <c r="D17" s="19" t="s">
        <v>254</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435</v>
      </c>
      <c r="L18" s="310" t="s">
        <v>254</v>
      </c>
      <c r="M18" s="314"/>
      <c r="N18" s="330"/>
      <c r="R18" s="12" t="str">
        <f>IF(OR(J18='Drop downs'!$G$7,J18='Drop downs'!$G$5), B18&amp;": "&amp;K18&amp;CHAR(10),"")</f>
        <v/>
      </c>
      <c r="S18" s="12" t="str">
        <f>IF(J18='Drop downs'!$G$2,B18&amp;": "&amp;K18&amp;""," ")</f>
        <v xml:space="preserve"> </v>
      </c>
      <c r="T18" s="12" t="str">
        <f>IF(Strategic_Policy_07!E18='Drop downs'!$B$6,Strategic_Policy_07!B18&amp;": "&amp;Strategic_Policy_07!K18&amp;"","")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86" t="s">
        <v>254</v>
      </c>
      <c r="E20" s="310" t="s">
        <v>101</v>
      </c>
      <c r="F20" s="310" t="s">
        <v>101</v>
      </c>
      <c r="G20" s="310" t="s">
        <v>101</v>
      </c>
      <c r="H20" s="310" t="s">
        <v>101</v>
      </c>
      <c r="I20" s="310" t="s">
        <v>101</v>
      </c>
      <c r="J20" s="310" t="s">
        <v>159</v>
      </c>
      <c r="K20" s="319" t="s">
        <v>435</v>
      </c>
      <c r="L20" s="310" t="s">
        <v>254</v>
      </c>
      <c r="M20" s="314"/>
      <c r="N20" s="330"/>
      <c r="R20" s="12" t="str">
        <f>IF(OR(J20='Drop downs'!$G$7,J20='Drop downs'!$G$5), B20&amp;": "&amp;K20&amp;CHAR(10),"")</f>
        <v/>
      </c>
      <c r="S20" s="12" t="str">
        <f>IF(J20='Drop downs'!$G$2,B20&amp;": "&amp;K20&amp;""," ")</f>
        <v xml:space="preserve"> </v>
      </c>
      <c r="T20" s="12" t="str">
        <f>IF(Strategic_Policy_07!E20='Drop downs'!$B$6,Strategic_Policy_07!B20&amp;": "&amp;Strategic_Policy_07!K20&amp;"","")</f>
        <v/>
      </c>
      <c r="U20" t="str">
        <f t="shared" si="0"/>
        <v/>
      </c>
      <c r="V20" t="str">
        <f>IF(N20&gt;0,B20&amp;":"&amp;N20&amp;"
","")</f>
        <v/>
      </c>
    </row>
    <row r="21" spans="1:22" ht="14.5" customHeight="1" x14ac:dyDescent="0.35">
      <c r="A21" s="317"/>
      <c r="B21" s="308"/>
      <c r="C21" s="3" t="s">
        <v>336</v>
      </c>
      <c r="D21" s="24" t="s">
        <v>254</v>
      </c>
      <c r="E21" s="298"/>
      <c r="F21" s="298"/>
      <c r="G21" s="298"/>
      <c r="H21" s="298"/>
      <c r="I21" s="298"/>
      <c r="J21" s="298"/>
      <c r="K21" s="236"/>
      <c r="L21" s="298"/>
      <c r="M21" s="233"/>
      <c r="N21" s="331"/>
      <c r="R21" s="12"/>
      <c r="S21" s="12"/>
      <c r="T21" s="12"/>
    </row>
    <row r="22" spans="1:22" ht="14.5" customHeight="1" x14ac:dyDescent="0.35">
      <c r="A22" s="317"/>
      <c r="B22" s="308"/>
      <c r="C22" s="3" t="s">
        <v>337</v>
      </c>
      <c r="D22" s="24" t="s">
        <v>254</v>
      </c>
      <c r="E22" s="298"/>
      <c r="F22" s="298"/>
      <c r="G22" s="298"/>
      <c r="H22" s="298"/>
      <c r="I22" s="298"/>
      <c r="J22" s="298"/>
      <c r="K22" s="236"/>
      <c r="L22" s="298"/>
      <c r="M22" s="233"/>
      <c r="N22" s="331"/>
      <c r="R22" s="12"/>
      <c r="S22" s="12"/>
      <c r="T22" s="12"/>
    </row>
    <row r="23" spans="1:22" x14ac:dyDescent="0.35">
      <c r="A23" s="317"/>
      <c r="B23" s="308"/>
      <c r="C23" s="3" t="s">
        <v>338</v>
      </c>
      <c r="D23" s="24" t="s">
        <v>254</v>
      </c>
      <c r="E23" s="298"/>
      <c r="F23" s="298"/>
      <c r="G23" s="298"/>
      <c r="H23" s="298"/>
      <c r="I23" s="298"/>
      <c r="J23" s="298"/>
      <c r="K23" s="236"/>
      <c r="L23" s="298"/>
      <c r="M23" s="233"/>
      <c r="N23" s="331"/>
      <c r="R23" s="12"/>
      <c r="S23" s="12"/>
      <c r="T23" s="12"/>
    </row>
    <row r="24" spans="1:22" ht="14.5" customHeight="1" x14ac:dyDescent="0.35">
      <c r="A24" s="317"/>
      <c r="B24" s="308"/>
      <c r="C24" s="3" t="s">
        <v>339</v>
      </c>
      <c r="D24" s="24" t="s">
        <v>254</v>
      </c>
      <c r="E24" s="298"/>
      <c r="F24" s="298"/>
      <c r="G24" s="298"/>
      <c r="H24" s="298"/>
      <c r="I24" s="298"/>
      <c r="J24" s="298"/>
      <c r="K24" s="236"/>
      <c r="L24" s="298"/>
      <c r="M24" s="233"/>
      <c r="N24" s="331"/>
      <c r="R24" s="12"/>
      <c r="S24" s="12"/>
      <c r="T24" s="12"/>
    </row>
    <row r="25" spans="1:22" ht="29" x14ac:dyDescent="0.35">
      <c r="A25" s="317"/>
      <c r="B25" s="308"/>
      <c r="C25" s="3" t="s">
        <v>340</v>
      </c>
      <c r="D25" s="24" t="s">
        <v>254</v>
      </c>
      <c r="E25" s="298"/>
      <c r="F25" s="298"/>
      <c r="G25" s="298"/>
      <c r="H25" s="298"/>
      <c r="I25" s="298"/>
      <c r="J25" s="298"/>
      <c r="K25" s="236"/>
      <c r="L25" s="298"/>
      <c r="M25" s="233"/>
      <c r="N25" s="331"/>
      <c r="R25" s="12"/>
      <c r="S25" s="12"/>
      <c r="T25" s="12"/>
    </row>
    <row r="26" spans="1:22" ht="14.5" customHeight="1" x14ac:dyDescent="0.35">
      <c r="A26" s="317"/>
      <c r="B26" s="308"/>
      <c r="C26" s="3" t="s">
        <v>341</v>
      </c>
      <c r="D26" s="24" t="s">
        <v>254</v>
      </c>
      <c r="E26" s="298"/>
      <c r="F26" s="298"/>
      <c r="G26" s="298"/>
      <c r="H26" s="298"/>
      <c r="I26" s="298"/>
      <c r="J26" s="298"/>
      <c r="K26" s="236"/>
      <c r="L26" s="298"/>
      <c r="M26" s="233"/>
      <c r="N26" s="331"/>
      <c r="R26" s="12"/>
      <c r="S26" s="12"/>
      <c r="T26" s="12"/>
    </row>
    <row r="27" spans="1:22" ht="29.5" thickBot="1" x14ac:dyDescent="0.4">
      <c r="A27" s="318"/>
      <c r="B27" s="309"/>
      <c r="C27" s="15" t="s">
        <v>342</v>
      </c>
      <c r="D27" s="19" t="s">
        <v>254</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254</v>
      </c>
      <c r="E28" s="310" t="s">
        <v>418</v>
      </c>
      <c r="F28" s="310" t="s">
        <v>419</v>
      </c>
      <c r="G28" s="310" t="s">
        <v>424</v>
      </c>
      <c r="H28" s="310" t="s">
        <v>628</v>
      </c>
      <c r="I28" s="310" t="s">
        <v>422</v>
      </c>
      <c r="J28" s="310" t="s">
        <v>157</v>
      </c>
      <c r="K28" s="319" t="s">
        <v>1199</v>
      </c>
      <c r="L28" s="310" t="s">
        <v>250</v>
      </c>
      <c r="M28" s="314"/>
      <c r="N28" s="330"/>
      <c r="O28" s="457"/>
      <c r="P28" s="174"/>
      <c r="R28" s="12" t="str">
        <f>IF(OR(J28='Drop downs'!$G$7,J28='Drop downs'!$G$5), B28&amp;": "&amp;K28&amp;CHAR(10),"")</f>
        <v/>
      </c>
      <c r="S28" s="12" t="str">
        <f>IF(J28='Drop downs'!$G$2,B28&amp;": "&amp;K28&amp;""," ")</f>
        <v xml:space="preserve"> </v>
      </c>
      <c r="T28" s="12" t="str">
        <f>IF(Strategic_Policy_07!E28='Drop downs'!$B$6,Strategic_Policy_07!B28&amp;": "&amp;Strategic_Policy_07!K28&amp;"","")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O29" s="457"/>
      <c r="P29" s="174"/>
      <c r="R29" s="12"/>
      <c r="S29" s="12"/>
      <c r="T29" s="12"/>
    </row>
    <row r="30" spans="1:22" x14ac:dyDescent="0.35">
      <c r="A30" s="317"/>
      <c r="B30" s="308"/>
      <c r="C30" s="83" t="s">
        <v>346</v>
      </c>
      <c r="D30" s="3" t="s">
        <v>254</v>
      </c>
      <c r="E30" s="298"/>
      <c r="F30" s="298"/>
      <c r="G30" s="298"/>
      <c r="H30" s="298"/>
      <c r="I30" s="298"/>
      <c r="J30" s="298"/>
      <c r="K30" s="236"/>
      <c r="L30" s="298"/>
      <c r="M30" s="233"/>
      <c r="N30" s="331"/>
      <c r="O30" s="457"/>
      <c r="P30" s="174"/>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O31" s="457"/>
      <c r="P31" s="174"/>
      <c r="R31" s="12"/>
      <c r="S31" s="12"/>
      <c r="T31" s="12"/>
    </row>
    <row r="32" spans="1:22" x14ac:dyDescent="0.35">
      <c r="A32" s="317"/>
      <c r="B32" s="308"/>
      <c r="C32" s="83" t="s">
        <v>348</v>
      </c>
      <c r="D32" s="3" t="s">
        <v>250</v>
      </c>
      <c r="E32" s="298"/>
      <c r="F32" s="298"/>
      <c r="G32" s="298"/>
      <c r="H32" s="298"/>
      <c r="I32" s="298"/>
      <c r="J32" s="298"/>
      <c r="K32" s="236"/>
      <c r="L32" s="298"/>
      <c r="M32" s="233"/>
      <c r="N32" s="331"/>
      <c r="O32" s="457"/>
      <c r="P32" s="174"/>
      <c r="R32" s="12"/>
      <c r="S32" s="12"/>
      <c r="T32" s="12"/>
    </row>
    <row r="33" spans="1:22" x14ac:dyDescent="0.35">
      <c r="A33" s="317"/>
      <c r="B33" s="308"/>
      <c r="C33" s="83" t="s">
        <v>349</v>
      </c>
      <c r="D33" s="3" t="s">
        <v>254</v>
      </c>
      <c r="E33" s="298"/>
      <c r="F33" s="298"/>
      <c r="G33" s="298"/>
      <c r="H33" s="298"/>
      <c r="I33" s="298"/>
      <c r="J33" s="298"/>
      <c r="K33" s="236"/>
      <c r="L33" s="298"/>
      <c r="M33" s="233"/>
      <c r="N33" s="331"/>
      <c r="O33" s="457"/>
      <c r="P33" s="174"/>
      <c r="R33" s="12"/>
      <c r="S33" s="12"/>
      <c r="T33" s="12"/>
    </row>
    <row r="34" spans="1:22" x14ac:dyDescent="0.35">
      <c r="A34" s="317"/>
      <c r="B34" s="308"/>
      <c r="C34" s="83" t="s">
        <v>350</v>
      </c>
      <c r="D34" s="3" t="s">
        <v>250</v>
      </c>
      <c r="E34" s="298"/>
      <c r="F34" s="298"/>
      <c r="G34" s="298"/>
      <c r="H34" s="298"/>
      <c r="I34" s="298"/>
      <c r="J34" s="298"/>
      <c r="K34" s="236"/>
      <c r="L34" s="298"/>
      <c r="M34" s="233"/>
      <c r="N34" s="331"/>
      <c r="O34" s="457"/>
      <c r="P34" s="174"/>
      <c r="R34" s="12"/>
      <c r="S34" s="12"/>
      <c r="T34" s="12"/>
    </row>
    <row r="35" spans="1:22" ht="15" thickBot="1" x14ac:dyDescent="0.4">
      <c r="A35" s="322"/>
      <c r="B35" s="309"/>
      <c r="C35" s="93" t="s">
        <v>351</v>
      </c>
      <c r="D35" s="80" t="s">
        <v>254</v>
      </c>
      <c r="E35" s="299"/>
      <c r="F35" s="299"/>
      <c r="G35" s="299"/>
      <c r="H35" s="299"/>
      <c r="I35" s="299"/>
      <c r="J35" s="299"/>
      <c r="K35" s="301"/>
      <c r="L35" s="299"/>
      <c r="M35" s="303"/>
      <c r="N35" s="333"/>
      <c r="O35" s="457"/>
      <c r="P35" s="174"/>
      <c r="R35" s="12"/>
      <c r="S35" s="12"/>
      <c r="T35" s="12"/>
    </row>
    <row r="36" spans="1:22" x14ac:dyDescent="0.35">
      <c r="A36" s="321" t="s">
        <v>352</v>
      </c>
      <c r="B36" s="307" t="s">
        <v>120</v>
      </c>
      <c r="C36" s="82" t="s">
        <v>353</v>
      </c>
      <c r="D36" s="82" t="s">
        <v>254</v>
      </c>
      <c r="E36" s="272" t="s">
        <v>101</v>
      </c>
      <c r="F36" s="272" t="s">
        <v>101</v>
      </c>
      <c r="G36" s="272" t="s">
        <v>101</v>
      </c>
      <c r="H36" s="272" t="s">
        <v>101</v>
      </c>
      <c r="I36" s="272" t="s">
        <v>101</v>
      </c>
      <c r="J36" s="272" t="s">
        <v>159</v>
      </c>
      <c r="K36" s="300" t="s">
        <v>435</v>
      </c>
      <c r="L36" s="272" t="s">
        <v>254</v>
      </c>
      <c r="M36" s="302"/>
      <c r="N36" s="334"/>
      <c r="R36" s="12" t="str">
        <f>IF(OR(J36='Drop downs'!$G$7,J36='Drop downs'!$G$5), B36&amp;": "&amp;K36&amp;CHAR(10),"")</f>
        <v/>
      </c>
      <c r="S36" s="12" t="str">
        <f>IF(J36='Drop downs'!$G$2,B36&amp;": "&amp;K36&amp;""," ")</f>
        <v xml:space="preserve"> </v>
      </c>
      <c r="T36" s="12" t="str">
        <f>IF(Strategic_Policy_07!E36='Drop downs'!$B$6,Strategic_Policy_07!B36&amp;": "&amp;Strategic_Policy_07!K36&amp;"","")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22"/>
      <c r="B41" s="309"/>
      <c r="C41" s="80" t="s">
        <v>358</v>
      </c>
      <c r="D41" s="80" t="s">
        <v>254</v>
      </c>
      <c r="E41" s="299"/>
      <c r="F41" s="299"/>
      <c r="G41" s="299"/>
      <c r="H41" s="299"/>
      <c r="I41" s="299"/>
      <c r="J41" s="299"/>
      <c r="K41" s="301"/>
      <c r="L41" s="299"/>
      <c r="M41" s="303"/>
      <c r="N41" s="333"/>
      <c r="R41" s="12"/>
      <c r="S41" s="12"/>
      <c r="T41" s="12"/>
    </row>
    <row r="42" spans="1:22" ht="29" x14ac:dyDescent="0.35">
      <c r="A42" s="321" t="s">
        <v>359</v>
      </c>
      <c r="B42" s="307" t="s">
        <v>121</v>
      </c>
      <c r="C42" s="82" t="s">
        <v>360</v>
      </c>
      <c r="D42" s="82" t="s">
        <v>254</v>
      </c>
      <c r="E42" s="272" t="s">
        <v>101</v>
      </c>
      <c r="F42" s="272" t="s">
        <v>101</v>
      </c>
      <c r="G42" s="272" t="s">
        <v>101</v>
      </c>
      <c r="H42" s="272" t="s">
        <v>101</v>
      </c>
      <c r="I42" s="272" t="s">
        <v>101</v>
      </c>
      <c r="J42" s="272" t="s">
        <v>159</v>
      </c>
      <c r="K42" s="300" t="s">
        <v>435</v>
      </c>
      <c r="L42" s="272" t="s">
        <v>254</v>
      </c>
      <c r="M42" s="302"/>
      <c r="N42" s="334"/>
      <c r="R42" s="12" t="str">
        <f>IF(OR(J42='Drop downs'!$G$7,J42='Drop downs'!$G$5), B42&amp;": "&amp;K42&amp;CHAR(10),"")</f>
        <v/>
      </c>
      <c r="S42" s="12" t="str">
        <f>IF(J42='Drop downs'!$G$2,B42&amp;": "&amp;K42&amp;""," ")</f>
        <v xml:space="preserve"> </v>
      </c>
      <c r="T42" s="12" t="str">
        <f>IF(Strategic_Policy_07!E42='Drop downs'!$B$6,Strategic_Policy_07!B42&amp;": "&amp;Strategic_Policy_07!K42&amp;"","")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ht="29"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22"/>
      <c r="B46" s="309"/>
      <c r="C46" s="80" t="s">
        <v>364</v>
      </c>
      <c r="D46" s="80" t="s">
        <v>254</v>
      </c>
      <c r="E46" s="299"/>
      <c r="F46" s="299"/>
      <c r="G46" s="299"/>
      <c r="H46" s="299"/>
      <c r="I46" s="299"/>
      <c r="J46" s="299"/>
      <c r="K46" s="301"/>
      <c r="L46" s="299"/>
      <c r="M46" s="303"/>
      <c r="N46" s="333"/>
      <c r="R46" s="12"/>
      <c r="S46" s="12"/>
      <c r="T46" s="12"/>
    </row>
    <row r="47" spans="1:22" ht="43.5" x14ac:dyDescent="0.35">
      <c r="A47" s="321" t="s">
        <v>365</v>
      </c>
      <c r="B47" s="307" t="s">
        <v>122</v>
      </c>
      <c r="C47" s="82" t="s">
        <v>366</v>
      </c>
      <c r="D47" s="82" t="s">
        <v>250</v>
      </c>
      <c r="E47" s="272" t="s">
        <v>432</v>
      </c>
      <c r="F47" s="272" t="s">
        <v>441</v>
      </c>
      <c r="G47" s="272" t="s">
        <v>519</v>
      </c>
      <c r="H47" s="272" t="s">
        <v>628</v>
      </c>
      <c r="I47" s="272" t="s">
        <v>557</v>
      </c>
      <c r="J47" s="272" t="s">
        <v>157</v>
      </c>
      <c r="K47" s="300" t="s">
        <v>1200</v>
      </c>
      <c r="L47" s="272" t="s">
        <v>254</v>
      </c>
      <c r="M47" s="302"/>
      <c r="N47" s="334"/>
      <c r="O47" s="457"/>
      <c r="P47" s="174"/>
      <c r="R47" s="12" t="str">
        <f>IF(OR(J47='Drop downs'!$G$7,J47='Drop downs'!$G$5), B47&amp;": "&amp;K47&amp;CHAR(10),"")</f>
        <v/>
      </c>
      <c r="S47" s="12" t="str">
        <f>IF(J47='Drop downs'!$G$2,B47&amp;": "&amp;K47&amp;""," ")</f>
        <v xml:space="preserve"> </v>
      </c>
      <c r="T47" s="12" t="str">
        <f>IF(Strategic_Policy_07!E47='Drop downs'!$B$6,Strategic_Policy_07!B47&amp;": "&amp;Strategic_Policy_07!K47&amp;"","")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15"/>
      <c r="N48" s="332"/>
      <c r="O48" s="457"/>
      <c r="P48" s="174"/>
      <c r="R48" s="12" t="str">
        <f>IF(OR(J48='Drop downs'!$G$7,J48='Drop downs'!$G$5), B48&amp;": "&amp;K48&amp;CHAR(10),"")</f>
        <v/>
      </c>
      <c r="S48" s="12" t="str">
        <f>IF(J48='Drop downs'!$G$2,B48&amp;": "&amp;K48&amp;""," ")</f>
        <v xml:space="preserve"> </v>
      </c>
      <c r="T48" s="12" t="str">
        <f>IF(Strategic_Policy_07!E48='Drop downs'!$B$6,Strategic_Policy_07!B48&amp;": "&amp;Strategic_Policy_07!K48&amp;"","")</f>
        <v xml:space="preserve">: </v>
      </c>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435</v>
      </c>
      <c r="L49" s="310" t="s">
        <v>254</v>
      </c>
      <c r="M49" s="314"/>
      <c r="N49" s="330"/>
      <c r="R49" s="12" t="str">
        <f>IF(OR(J49='Drop downs'!$G$7,J49='Drop downs'!$G$5), B49&amp;": "&amp;K49&amp;CHAR(10),"")</f>
        <v/>
      </c>
      <c r="S49" s="12" t="str">
        <f>IF(J49='Drop downs'!$G$2,B49&amp;": "&amp;K49&amp;""," ")</f>
        <v xml:space="preserve"> </v>
      </c>
      <c r="T49" s="12" t="str">
        <f>IF(Strategic_Policy_07!E49='Drop downs'!$B$6,Strategic_Policy_07!B49&amp;": "&amp;Strategic_Policy_07!K49&amp;"","")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233"/>
      <c r="N50" s="331"/>
      <c r="R50" s="12"/>
      <c r="S50" s="12"/>
      <c r="T50" s="12"/>
    </row>
    <row r="51" spans="1:22" x14ac:dyDescent="0.35">
      <c r="A51" s="317"/>
      <c r="B51" s="308"/>
      <c r="C51" s="97" t="s">
        <v>371</v>
      </c>
      <c r="D51" s="24" t="s">
        <v>254</v>
      </c>
      <c r="E51" s="298"/>
      <c r="F51" s="298"/>
      <c r="G51" s="298"/>
      <c r="H51" s="298"/>
      <c r="I51" s="298"/>
      <c r="J51" s="298"/>
      <c r="K51" s="236"/>
      <c r="L51" s="298"/>
      <c r="M51" s="233"/>
      <c r="N51" s="331"/>
      <c r="R51" s="12"/>
      <c r="S51" s="12"/>
      <c r="T51" s="12"/>
    </row>
    <row r="52" spans="1:22" x14ac:dyDescent="0.35">
      <c r="A52" s="317"/>
      <c r="B52" s="308"/>
      <c r="C52" s="24" t="s">
        <v>372</v>
      </c>
      <c r="D52" s="24" t="s">
        <v>254</v>
      </c>
      <c r="E52" s="298"/>
      <c r="F52" s="298"/>
      <c r="G52" s="298"/>
      <c r="H52" s="298"/>
      <c r="I52" s="298"/>
      <c r="J52" s="298"/>
      <c r="K52" s="236"/>
      <c r="L52" s="298"/>
      <c r="M52" s="233"/>
      <c r="N52" s="331"/>
      <c r="R52" s="12"/>
      <c r="S52" s="12"/>
      <c r="T52" s="12"/>
    </row>
    <row r="53" spans="1:22" ht="15" thickBot="1" x14ac:dyDescent="0.4">
      <c r="A53" s="318"/>
      <c r="B53" s="309"/>
      <c r="C53" s="19" t="s">
        <v>373</v>
      </c>
      <c r="D53" s="19" t="s">
        <v>254</v>
      </c>
      <c r="E53" s="270"/>
      <c r="F53" s="270"/>
      <c r="G53" s="270"/>
      <c r="H53" s="270"/>
      <c r="I53" s="270"/>
      <c r="J53" s="270"/>
      <c r="K53" s="320"/>
      <c r="L53" s="270"/>
      <c r="M53" s="315"/>
      <c r="N53" s="332"/>
      <c r="R53" s="12"/>
      <c r="S53" s="12"/>
      <c r="T53" s="12"/>
    </row>
    <row r="54" spans="1:22" ht="29.15" customHeight="1" x14ac:dyDescent="0.35">
      <c r="A54" s="316" t="s">
        <v>374</v>
      </c>
      <c r="B54" s="307" t="s">
        <v>124</v>
      </c>
      <c r="C54" s="95" t="s">
        <v>375</v>
      </c>
      <c r="D54" s="86" t="s">
        <v>250</v>
      </c>
      <c r="E54" s="310" t="s">
        <v>418</v>
      </c>
      <c r="F54" s="310" t="s">
        <v>419</v>
      </c>
      <c r="G54" s="310" t="s">
        <v>424</v>
      </c>
      <c r="H54" s="310" t="s">
        <v>628</v>
      </c>
      <c r="I54" s="310" t="s">
        <v>422</v>
      </c>
      <c r="J54" s="310" t="s">
        <v>157</v>
      </c>
      <c r="K54" s="319" t="s">
        <v>1201</v>
      </c>
      <c r="L54" s="310" t="s">
        <v>254</v>
      </c>
      <c r="M54" s="314"/>
      <c r="N54" s="330"/>
      <c r="R54" s="12" t="str">
        <f>IF(OR(J54='Drop downs'!$G$7,J54='Drop downs'!$G$5), B54&amp;": "&amp;K54&amp;CHAR(10),"")</f>
        <v/>
      </c>
      <c r="S54" s="12" t="str">
        <f>IF(J54='Drop downs'!$G$2,B54&amp;": "&amp;K54&amp;""," ")</f>
        <v xml:space="preserve"> </v>
      </c>
      <c r="T54" s="12" t="str">
        <f>IF(Strategic_Policy_07!E54='Drop downs'!$B$6,Strategic_Policy_07!B54&amp;": "&amp;Strategic_Policy_07!K54&amp;"","")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44.5" customHeight="1" thickBot="1" x14ac:dyDescent="0.4">
      <c r="A56" s="318"/>
      <c r="B56" s="309"/>
      <c r="C56" s="98" t="s">
        <v>377</v>
      </c>
      <c r="D56" s="19" t="s">
        <v>250</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418</v>
      </c>
      <c r="F57" s="310" t="s">
        <v>475</v>
      </c>
      <c r="G57" s="310" t="s">
        <v>424</v>
      </c>
      <c r="H57" s="310" t="s">
        <v>628</v>
      </c>
      <c r="I57" s="310" t="s">
        <v>422</v>
      </c>
      <c r="J57" s="310" t="s">
        <v>157</v>
      </c>
      <c r="K57" s="319" t="s">
        <v>1202</v>
      </c>
      <c r="L57" s="310" t="s">
        <v>250</v>
      </c>
      <c r="M57" s="314"/>
      <c r="N57" s="330"/>
      <c r="O57" s="457"/>
      <c r="P57" s="174"/>
      <c r="R57" s="12" t="str">
        <f>IF(OR(J57='Drop downs'!$G$7,J57='Drop downs'!$G$5), B57&amp;": "&amp;K57&amp;CHAR(10),"")</f>
        <v/>
      </c>
      <c r="S57" s="12" t="str">
        <f>IF(J57='Drop downs'!$G$2,B57&amp;": "&amp;K57&amp;""," ")</f>
        <v xml:space="preserve"> </v>
      </c>
      <c r="T57" s="12" t="str">
        <f>IF(Strategic_Policy_07!E57='Drop downs'!$B$6,Strategic_Policy_07!B57&amp;": "&amp;Strategic_Policy_07!K57&amp;"","")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O58" s="457"/>
      <c r="P58" s="174"/>
      <c r="R58" s="12"/>
      <c r="S58" s="12"/>
      <c r="T58" s="12"/>
    </row>
    <row r="59" spans="1:22" x14ac:dyDescent="0.35">
      <c r="A59" s="317"/>
      <c r="B59" s="308"/>
      <c r="C59" s="24" t="s">
        <v>381</v>
      </c>
      <c r="D59" s="24" t="s">
        <v>254</v>
      </c>
      <c r="E59" s="298"/>
      <c r="F59" s="298"/>
      <c r="G59" s="298"/>
      <c r="H59" s="298"/>
      <c r="I59" s="298"/>
      <c r="J59" s="298"/>
      <c r="K59" s="236"/>
      <c r="L59" s="298"/>
      <c r="M59" s="233"/>
      <c r="N59" s="331"/>
      <c r="O59" s="457"/>
      <c r="P59" s="174"/>
      <c r="R59" s="12"/>
      <c r="S59" s="12"/>
      <c r="T59" s="12"/>
    </row>
    <row r="60" spans="1:22" x14ac:dyDescent="0.35">
      <c r="A60" s="317"/>
      <c r="B60" s="308"/>
      <c r="C60" s="24" t="s">
        <v>382</v>
      </c>
      <c r="D60" s="24" t="s">
        <v>254</v>
      </c>
      <c r="E60" s="298"/>
      <c r="F60" s="298"/>
      <c r="G60" s="298"/>
      <c r="H60" s="298"/>
      <c r="I60" s="298"/>
      <c r="J60" s="298"/>
      <c r="K60" s="236"/>
      <c r="L60" s="298"/>
      <c r="M60" s="233"/>
      <c r="N60" s="331"/>
      <c r="O60" s="457"/>
      <c r="P60" s="174"/>
      <c r="R60" s="12"/>
      <c r="S60" s="12"/>
      <c r="T60" s="12"/>
    </row>
    <row r="61" spans="1:22" x14ac:dyDescent="0.35">
      <c r="A61" s="317"/>
      <c r="B61" s="308"/>
      <c r="C61" s="24" t="s">
        <v>383</v>
      </c>
      <c r="D61" s="24" t="s">
        <v>250</v>
      </c>
      <c r="E61" s="298"/>
      <c r="F61" s="298"/>
      <c r="G61" s="298"/>
      <c r="H61" s="298"/>
      <c r="I61" s="298"/>
      <c r="J61" s="298"/>
      <c r="K61" s="236"/>
      <c r="L61" s="298"/>
      <c r="M61" s="233"/>
      <c r="N61" s="331"/>
      <c r="O61" s="457"/>
      <c r="P61" s="174"/>
      <c r="R61" s="12"/>
      <c r="S61" s="12"/>
      <c r="T61" s="12"/>
    </row>
    <row r="62" spans="1:22" x14ac:dyDescent="0.35">
      <c r="A62" s="317"/>
      <c r="B62" s="308"/>
      <c r="C62" s="24" t="s">
        <v>384</v>
      </c>
      <c r="D62" s="24" t="s">
        <v>250</v>
      </c>
      <c r="E62" s="298"/>
      <c r="F62" s="298"/>
      <c r="G62" s="298"/>
      <c r="H62" s="298"/>
      <c r="I62" s="298"/>
      <c r="J62" s="298"/>
      <c r="K62" s="236"/>
      <c r="L62" s="298"/>
      <c r="M62" s="233"/>
      <c r="N62" s="331"/>
      <c r="O62" s="457"/>
      <c r="P62" s="174"/>
      <c r="R62" s="12"/>
      <c r="S62" s="12"/>
      <c r="T62" s="12"/>
    </row>
    <row r="63" spans="1:22" ht="29" x14ac:dyDescent="0.35">
      <c r="A63" s="317"/>
      <c r="B63" s="308"/>
      <c r="C63" s="24" t="s">
        <v>385</v>
      </c>
      <c r="D63" s="24" t="s">
        <v>250</v>
      </c>
      <c r="E63" s="298"/>
      <c r="F63" s="298"/>
      <c r="G63" s="298"/>
      <c r="H63" s="298"/>
      <c r="I63" s="298"/>
      <c r="J63" s="298"/>
      <c r="K63" s="236"/>
      <c r="L63" s="298"/>
      <c r="M63" s="233"/>
      <c r="N63" s="331"/>
      <c r="O63" s="457"/>
      <c r="P63" s="174"/>
      <c r="R63" s="12"/>
      <c r="S63" s="12"/>
      <c r="T63" s="12"/>
    </row>
    <row r="64" spans="1:22" ht="15" thickBot="1" x14ac:dyDescent="0.4">
      <c r="A64" s="318"/>
      <c r="B64" s="309"/>
      <c r="C64" s="19" t="s">
        <v>386</v>
      </c>
      <c r="D64" s="19" t="s">
        <v>254</v>
      </c>
      <c r="E64" s="270"/>
      <c r="F64" s="270"/>
      <c r="G64" s="270"/>
      <c r="H64" s="270"/>
      <c r="I64" s="270"/>
      <c r="J64" s="270"/>
      <c r="K64" s="320"/>
      <c r="L64" s="270"/>
      <c r="M64" s="315"/>
      <c r="N64" s="332"/>
      <c r="O64" s="457"/>
      <c r="P64" s="174"/>
      <c r="R64" s="12"/>
      <c r="S64" s="12"/>
      <c r="T64" s="12"/>
    </row>
    <row r="65" spans="1:22" x14ac:dyDescent="0.35">
      <c r="A65" s="316" t="s">
        <v>387</v>
      </c>
      <c r="B65" s="307" t="s">
        <v>126</v>
      </c>
      <c r="C65" s="85" t="s">
        <v>388</v>
      </c>
      <c r="D65" s="86" t="s">
        <v>254</v>
      </c>
      <c r="E65" s="310" t="s">
        <v>101</v>
      </c>
      <c r="F65" s="310" t="s">
        <v>101</v>
      </c>
      <c r="G65" s="310" t="s">
        <v>101</v>
      </c>
      <c r="H65" s="310" t="s">
        <v>101</v>
      </c>
      <c r="I65" s="310" t="s">
        <v>101</v>
      </c>
      <c r="J65" s="310" t="s">
        <v>159</v>
      </c>
      <c r="K65" s="319" t="s">
        <v>435</v>
      </c>
      <c r="L65" s="310" t="s">
        <v>254</v>
      </c>
      <c r="M65" s="314"/>
      <c r="N65" s="330"/>
      <c r="R65" s="12" t="str">
        <f>IF(OR(J65='Drop downs'!$G$7,J65='Drop downs'!$G$5), B65&amp;": "&amp;K65&amp;CHAR(10),"")</f>
        <v/>
      </c>
      <c r="S65" s="12" t="str">
        <f>IF(J65='Drop downs'!$G$2,B65&amp;": "&amp;K65&amp;""," ")</f>
        <v xml:space="preserve"> </v>
      </c>
      <c r="T65" s="12" t="str">
        <f>IF(Strategic_Policy_07!E65='Drop downs'!$B$6,Strategic_Policy_07!B65&amp;": "&amp;Strategic_Policy_07!K65&amp;"","")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19" t="s">
        <v>254</v>
      </c>
      <c r="E71" s="270"/>
      <c r="F71" s="270"/>
      <c r="G71" s="270"/>
      <c r="H71" s="270"/>
      <c r="I71" s="270"/>
      <c r="J71" s="270"/>
      <c r="K71" s="320"/>
      <c r="L71" s="270"/>
      <c r="M71" s="315"/>
      <c r="N71" s="332"/>
      <c r="R71" s="12"/>
      <c r="S71" s="12"/>
      <c r="T71" s="12"/>
    </row>
    <row r="72" spans="1:22" x14ac:dyDescent="0.35">
      <c r="A72" s="316" t="s">
        <v>395</v>
      </c>
      <c r="B72" s="307" t="s">
        <v>127</v>
      </c>
      <c r="C72" s="85" t="s">
        <v>396</v>
      </c>
      <c r="D72" s="86" t="s">
        <v>254</v>
      </c>
      <c r="E72" s="310" t="s">
        <v>432</v>
      </c>
      <c r="F72" s="310" t="s">
        <v>419</v>
      </c>
      <c r="G72" s="310" t="s">
        <v>519</v>
      </c>
      <c r="H72" s="310" t="s">
        <v>628</v>
      </c>
      <c r="I72" s="310" t="s">
        <v>436</v>
      </c>
      <c r="J72" s="310" t="s">
        <v>157</v>
      </c>
      <c r="K72" s="311" t="s">
        <v>1203</v>
      </c>
      <c r="L72" s="310" t="s">
        <v>254</v>
      </c>
      <c r="M72" s="314"/>
      <c r="N72" s="330"/>
      <c r="O72" s="457"/>
      <c r="P72" s="174"/>
      <c r="R72" s="12" t="str">
        <f>IF(OR(J72='Drop downs'!$G$7,J72='Drop downs'!$G$5), B72&amp;": "&amp;K72&amp;CHAR(10),"")</f>
        <v/>
      </c>
      <c r="S72" s="12" t="str">
        <f>IF(J72='Drop downs'!$G$2,B72&amp;": "&amp;K72&amp;""," ")</f>
        <v xml:space="preserve"> </v>
      </c>
      <c r="T72" s="12" t="str">
        <f>IF(Strategic_Policy_07!E72='Drop downs'!$B$6,Strategic_Policy_07!B72&amp;": "&amp;Strategic_Policy_07!K72&amp;"","")</f>
        <v/>
      </c>
      <c r="U72" t="str">
        <f t="shared" si="0"/>
        <v/>
      </c>
      <c r="V72" t="str">
        <f>IF(N72&gt;0,B72&amp;":"&amp;N72&amp;"
","")</f>
        <v/>
      </c>
    </row>
    <row r="73" spans="1:22" x14ac:dyDescent="0.35">
      <c r="A73" s="317"/>
      <c r="B73" s="308"/>
      <c r="C73" s="83" t="s">
        <v>397</v>
      </c>
      <c r="D73" s="24" t="s">
        <v>254</v>
      </c>
      <c r="E73" s="298"/>
      <c r="F73" s="298"/>
      <c r="G73" s="298"/>
      <c r="H73" s="298"/>
      <c r="I73" s="298"/>
      <c r="J73" s="298"/>
      <c r="K73" s="312"/>
      <c r="L73" s="298"/>
      <c r="M73" s="233"/>
      <c r="N73" s="331"/>
      <c r="O73" s="457"/>
      <c r="P73" s="174"/>
      <c r="R73" s="12"/>
      <c r="S73" s="12"/>
      <c r="T73" s="12"/>
    </row>
    <row r="74" spans="1:22" x14ac:dyDescent="0.35">
      <c r="A74" s="317"/>
      <c r="B74" s="308"/>
      <c r="C74" s="83" t="s">
        <v>398</v>
      </c>
      <c r="D74" s="24" t="s">
        <v>250</v>
      </c>
      <c r="E74" s="298"/>
      <c r="F74" s="298"/>
      <c r="G74" s="298"/>
      <c r="H74" s="298"/>
      <c r="I74" s="298"/>
      <c r="J74" s="298"/>
      <c r="K74" s="312"/>
      <c r="L74" s="298"/>
      <c r="M74" s="233"/>
      <c r="N74" s="331"/>
      <c r="O74" s="457"/>
      <c r="P74" s="174"/>
      <c r="R74" s="12"/>
      <c r="S74" s="12"/>
      <c r="T74" s="12"/>
    </row>
    <row r="75" spans="1:22" x14ac:dyDescent="0.35">
      <c r="A75" s="317"/>
      <c r="B75" s="308"/>
      <c r="C75" s="83" t="s">
        <v>399</v>
      </c>
      <c r="D75" s="24" t="s">
        <v>250</v>
      </c>
      <c r="E75" s="298"/>
      <c r="F75" s="298"/>
      <c r="G75" s="298"/>
      <c r="H75" s="298"/>
      <c r="I75" s="298"/>
      <c r="J75" s="298"/>
      <c r="K75" s="312"/>
      <c r="L75" s="298"/>
      <c r="M75" s="233"/>
      <c r="N75" s="331"/>
      <c r="O75" s="457"/>
      <c r="P75" s="174"/>
      <c r="R75" s="12"/>
      <c r="S75" s="12"/>
      <c r="T75" s="12"/>
    </row>
    <row r="76" spans="1:22" ht="60" customHeight="1" thickBot="1" x14ac:dyDescent="0.4">
      <c r="A76" s="322"/>
      <c r="B76" s="309"/>
      <c r="C76" s="87" t="s">
        <v>400</v>
      </c>
      <c r="D76" s="88" t="s">
        <v>250</v>
      </c>
      <c r="E76" s="299"/>
      <c r="F76" s="299"/>
      <c r="G76" s="299"/>
      <c r="H76" s="299"/>
      <c r="I76" s="299"/>
      <c r="J76" s="299"/>
      <c r="K76" s="313"/>
      <c r="L76" s="299"/>
      <c r="M76" s="303"/>
      <c r="N76" s="333"/>
      <c r="O76" s="457"/>
      <c r="P76" s="174"/>
      <c r="R76" s="12"/>
      <c r="S76" s="12"/>
      <c r="T76" s="12"/>
    </row>
    <row r="77" spans="1:22" x14ac:dyDescent="0.35">
      <c r="A77" s="304" t="s">
        <v>401</v>
      </c>
      <c r="B77" s="307" t="s">
        <v>128</v>
      </c>
      <c r="C77" s="91" t="s">
        <v>402</v>
      </c>
      <c r="D77" s="82" t="s">
        <v>254</v>
      </c>
      <c r="E77" s="272" t="s">
        <v>432</v>
      </c>
      <c r="F77" s="272" t="s">
        <v>419</v>
      </c>
      <c r="G77" s="272" t="s">
        <v>519</v>
      </c>
      <c r="H77" s="272" t="s">
        <v>628</v>
      </c>
      <c r="I77" s="272" t="s">
        <v>422</v>
      </c>
      <c r="J77" s="272" t="s">
        <v>157</v>
      </c>
      <c r="K77" s="300" t="s">
        <v>1204</v>
      </c>
      <c r="L77" s="272" t="s">
        <v>254</v>
      </c>
      <c r="M77" s="302"/>
      <c r="N77" s="334"/>
      <c r="O77" s="457"/>
      <c r="P77" s="174"/>
      <c r="R77" s="12" t="str">
        <f>IF(OR(J77='Drop downs'!$G$7,J77='Drop downs'!$G$5), B77&amp;": "&amp;K77&amp;CHAR(10),"")</f>
        <v/>
      </c>
      <c r="S77" s="12" t="str">
        <f>IF(J77='Drop downs'!$G$2,B77&amp;": "&amp;K77&amp;""," ")</f>
        <v xml:space="preserve"> </v>
      </c>
      <c r="T77" s="12" t="str">
        <f>IF(Strategic_Policy_07!E77='Drop downs'!$B$6,Strategic_Policy_07!B77&amp;": "&amp;Strategic_Policy_07!K77&amp;"","")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33"/>
      <c r="N78" s="331"/>
      <c r="O78" s="457"/>
      <c r="P78" s="174"/>
      <c r="R78" s="12"/>
      <c r="S78" s="12"/>
      <c r="T78" s="12"/>
    </row>
    <row r="79" spans="1:22" x14ac:dyDescent="0.35">
      <c r="A79" s="305"/>
      <c r="B79" s="308"/>
      <c r="C79" s="83" t="s">
        <v>404</v>
      </c>
      <c r="D79" s="3" t="s">
        <v>254</v>
      </c>
      <c r="E79" s="298"/>
      <c r="F79" s="298"/>
      <c r="G79" s="298"/>
      <c r="H79" s="298"/>
      <c r="I79" s="298"/>
      <c r="J79" s="298"/>
      <c r="K79" s="236"/>
      <c r="L79" s="298"/>
      <c r="M79" s="233"/>
      <c r="N79" s="331"/>
      <c r="O79" s="457"/>
      <c r="P79" s="174"/>
      <c r="R79" s="12"/>
      <c r="S79" s="12"/>
      <c r="T79" s="12"/>
    </row>
    <row r="80" spans="1:22" x14ac:dyDescent="0.35">
      <c r="A80" s="305"/>
      <c r="B80" s="308"/>
      <c r="C80" s="84" t="s">
        <v>405</v>
      </c>
      <c r="D80" s="3" t="s">
        <v>250</v>
      </c>
      <c r="E80" s="298"/>
      <c r="F80" s="298"/>
      <c r="G80" s="298"/>
      <c r="H80" s="298"/>
      <c r="I80" s="298"/>
      <c r="J80" s="298"/>
      <c r="K80" s="236"/>
      <c r="L80" s="298"/>
      <c r="M80" s="233"/>
      <c r="N80" s="331"/>
      <c r="O80" s="457"/>
      <c r="P80" s="174"/>
      <c r="R80" s="12"/>
      <c r="S80" s="12"/>
      <c r="T80" s="12"/>
    </row>
    <row r="81" spans="1:22" ht="29" x14ac:dyDescent="0.35">
      <c r="A81" s="305"/>
      <c r="B81" s="308"/>
      <c r="C81" s="84" t="s">
        <v>406</v>
      </c>
      <c r="D81" s="3" t="s">
        <v>254</v>
      </c>
      <c r="E81" s="298"/>
      <c r="F81" s="298"/>
      <c r="G81" s="298"/>
      <c r="H81" s="298"/>
      <c r="I81" s="298"/>
      <c r="J81" s="298"/>
      <c r="K81" s="236"/>
      <c r="L81" s="298"/>
      <c r="M81" s="233"/>
      <c r="N81" s="331"/>
      <c r="O81" s="457"/>
      <c r="P81" s="174"/>
      <c r="R81" s="12"/>
      <c r="S81" s="12"/>
      <c r="T81" s="12"/>
    </row>
    <row r="82" spans="1:22" ht="29" x14ac:dyDescent="0.35">
      <c r="A82" s="305"/>
      <c r="B82" s="308"/>
      <c r="C82" s="84" t="s">
        <v>407</v>
      </c>
      <c r="D82" s="3" t="s">
        <v>250</v>
      </c>
      <c r="E82" s="298"/>
      <c r="F82" s="298"/>
      <c r="G82" s="298"/>
      <c r="H82" s="298"/>
      <c r="I82" s="298"/>
      <c r="J82" s="298"/>
      <c r="K82" s="236"/>
      <c r="L82" s="298"/>
      <c r="M82" s="233"/>
      <c r="N82" s="331"/>
      <c r="O82" s="457"/>
      <c r="P82" s="174"/>
      <c r="R82" s="12"/>
      <c r="S82" s="12"/>
      <c r="T82" s="12"/>
    </row>
    <row r="83" spans="1:22" ht="15" thickBot="1" x14ac:dyDescent="0.4">
      <c r="A83" s="306"/>
      <c r="B83" s="309"/>
      <c r="C83" s="90" t="s">
        <v>408</v>
      </c>
      <c r="D83" s="80" t="s">
        <v>254</v>
      </c>
      <c r="E83" s="299"/>
      <c r="F83" s="299"/>
      <c r="G83" s="299"/>
      <c r="H83" s="299"/>
      <c r="I83" s="299"/>
      <c r="J83" s="299"/>
      <c r="K83" s="301"/>
      <c r="L83" s="299"/>
      <c r="M83" s="303"/>
      <c r="N83" s="333"/>
      <c r="O83" s="457"/>
      <c r="P83" s="174"/>
      <c r="R83" s="12"/>
      <c r="S83" s="12"/>
      <c r="T83" s="12"/>
    </row>
    <row r="84" spans="1:22" x14ac:dyDescent="0.35">
      <c r="A84" s="304" t="s">
        <v>409</v>
      </c>
      <c r="B84" s="307" t="s">
        <v>129</v>
      </c>
      <c r="C84" s="101" t="s">
        <v>410</v>
      </c>
      <c r="D84" s="82" t="s">
        <v>254</v>
      </c>
      <c r="E84" s="272" t="s">
        <v>101</v>
      </c>
      <c r="F84" s="272" t="s">
        <v>101</v>
      </c>
      <c r="G84" s="272" t="s">
        <v>101</v>
      </c>
      <c r="H84" s="272" t="s">
        <v>101</v>
      </c>
      <c r="I84" s="272" t="s">
        <v>101</v>
      </c>
      <c r="J84" s="272" t="s">
        <v>159</v>
      </c>
      <c r="K84" s="300" t="s">
        <v>435</v>
      </c>
      <c r="L84" s="272" t="s">
        <v>254</v>
      </c>
      <c r="M84" s="302"/>
      <c r="N84" s="334"/>
      <c r="R84" s="12" t="str">
        <f>IF(OR(J84='Drop downs'!$G$7,J84='Drop downs'!$G$5), B84&amp;": "&amp;K84&amp;CHAR(10),"")</f>
        <v/>
      </c>
      <c r="S84" s="12" t="str">
        <f>IF(J84='Drop downs'!$G$2,B84&amp;": "&amp;K84&amp;""," ")</f>
        <v xml:space="preserve"> </v>
      </c>
      <c r="T84" s="12" t="str">
        <f>IF(Strategic_Policy_07!E84='Drop downs'!$B$6,Strategic_Policy_07!B84&amp;": "&amp;Strategic_Policy_07!K84&amp;"","")</f>
        <v/>
      </c>
      <c r="U84" t="str">
        <f t="shared" si="1"/>
        <v/>
      </c>
      <c r="V84" t="str">
        <f>IF(N84&gt;0,B84&amp;":"&amp;N84&amp;"
","")</f>
        <v/>
      </c>
    </row>
    <row r="85" spans="1:22" x14ac:dyDescent="0.35">
      <c r="A85" s="305"/>
      <c r="B85" s="308"/>
      <c r="C85" s="84" t="s">
        <v>411</v>
      </c>
      <c r="D85" s="3" t="s">
        <v>254</v>
      </c>
      <c r="E85" s="298"/>
      <c r="F85" s="298"/>
      <c r="G85" s="298"/>
      <c r="H85" s="298"/>
      <c r="I85" s="298"/>
      <c r="J85" s="298"/>
      <c r="K85" s="236"/>
      <c r="L85" s="298"/>
      <c r="M85" s="233"/>
      <c r="N85" s="331"/>
      <c r="R85" s="12"/>
      <c r="S85" s="12"/>
      <c r="T85" s="12"/>
    </row>
    <row r="86" spans="1:22" x14ac:dyDescent="0.35">
      <c r="A86" s="305"/>
      <c r="B86" s="308"/>
      <c r="C86" s="84" t="s">
        <v>412</v>
      </c>
      <c r="D86" s="3" t="s">
        <v>254</v>
      </c>
      <c r="E86" s="298"/>
      <c r="F86" s="298"/>
      <c r="G86" s="298"/>
      <c r="H86" s="298"/>
      <c r="I86" s="298"/>
      <c r="J86" s="298"/>
      <c r="K86" s="236"/>
      <c r="L86" s="298"/>
      <c r="M86" s="233"/>
      <c r="N86" s="331"/>
      <c r="R86" s="12"/>
      <c r="S86" s="12"/>
      <c r="T86" s="12"/>
    </row>
    <row r="87" spans="1:22" ht="15" thickBot="1" x14ac:dyDescent="0.4">
      <c r="A87" s="306"/>
      <c r="B87" s="309"/>
      <c r="C87" s="87" t="s">
        <v>413</v>
      </c>
      <c r="D87" s="80" t="s">
        <v>254</v>
      </c>
      <c r="E87" s="299"/>
      <c r="F87" s="299"/>
      <c r="G87" s="299"/>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NOgz9iR1MffwDYv86svAwzPBpHMilVLtQd7H+//1aaVwkgaRN63HYr6KU2b/PDdy65mZPY/bMDSKOrilN6E15g==" saltValue="u/UE/DZ3MaidHyJwUNkikw==" spinCount="100000" sheet="1" objects="1" scenarios="1"/>
  <autoFilter ref="A7:M87" xr:uid="{D2C47CAF-421C-4D58-AA7A-22430CCF83D7}"/>
  <mergeCells count="189">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B84:B87"/>
    <mergeCell ref="K84:K87"/>
    <mergeCell ref="L84:L87"/>
    <mergeCell ref="M84:M87"/>
    <mergeCell ref="A77:A83"/>
    <mergeCell ref="M65:M71"/>
    <mergeCell ref="A72:A76"/>
    <mergeCell ref="E72:E76"/>
    <mergeCell ref="F72:F76"/>
    <mergeCell ref="N18:N19"/>
    <mergeCell ref="N20:N27"/>
    <mergeCell ref="N28:N35"/>
    <mergeCell ref="N36:N41"/>
    <mergeCell ref="N42:N46"/>
    <mergeCell ref="N47:N48"/>
    <mergeCell ref="N49:N53"/>
    <mergeCell ref="N54:N56"/>
    <mergeCell ref="N57:N64"/>
    <mergeCell ref="B28:B35"/>
    <mergeCell ref="B36:B41"/>
    <mergeCell ref="B42:B46"/>
    <mergeCell ref="B47:B48"/>
    <mergeCell ref="B49:B53"/>
    <mergeCell ref="B54:B56"/>
    <mergeCell ref="B57:B64"/>
    <mergeCell ref="B65:B71"/>
    <mergeCell ref="B72:B76"/>
    <mergeCell ref="O28:O35"/>
    <mergeCell ref="O47:O48"/>
    <mergeCell ref="O57:O64"/>
    <mergeCell ref="O72:O76"/>
    <mergeCell ref="O77:O83"/>
    <mergeCell ref="H8:H17"/>
    <mergeCell ref="I8:I17"/>
    <mergeCell ref="J8:J17"/>
    <mergeCell ref="K8:K17"/>
    <mergeCell ref="L8:L17"/>
    <mergeCell ref="M8:M17"/>
    <mergeCell ref="K28:K35"/>
    <mergeCell ref="L28:L35"/>
    <mergeCell ref="J18:J19"/>
    <mergeCell ref="K18:K19"/>
    <mergeCell ref="L18:L19"/>
    <mergeCell ref="M18:M19"/>
    <mergeCell ref="J20:J27"/>
    <mergeCell ref="K20:K27"/>
    <mergeCell ref="L20:L27"/>
    <mergeCell ref="M20:M27"/>
    <mergeCell ref="M42:M46"/>
    <mergeCell ref="I47:I48"/>
    <mergeCell ref="K47:K48"/>
    <mergeCell ref="C1:F1"/>
    <mergeCell ref="C2:F2"/>
    <mergeCell ref="C4:F4"/>
    <mergeCell ref="A6:C6"/>
    <mergeCell ref="A8:A17"/>
    <mergeCell ref="B8:B17"/>
    <mergeCell ref="E8:E17"/>
    <mergeCell ref="F8:F17"/>
    <mergeCell ref="G8:G17"/>
    <mergeCell ref="C3:F3"/>
    <mergeCell ref="E6:N6"/>
    <mergeCell ref="N8:N17"/>
    <mergeCell ref="A20:A27"/>
    <mergeCell ref="E20:E27"/>
    <mergeCell ref="F20:F27"/>
    <mergeCell ref="G20:G27"/>
    <mergeCell ref="H20:H27"/>
    <mergeCell ref="I20:I27"/>
    <mergeCell ref="A18:A19"/>
    <mergeCell ref="E18:E19"/>
    <mergeCell ref="F18:F19"/>
    <mergeCell ref="G18:G19"/>
    <mergeCell ref="H18:H19"/>
    <mergeCell ref="I18:I19"/>
    <mergeCell ref="B18:B19"/>
    <mergeCell ref="B20:B27"/>
    <mergeCell ref="G42:G46"/>
    <mergeCell ref="H42:H46"/>
    <mergeCell ref="I42:I46"/>
    <mergeCell ref="J42:J46"/>
    <mergeCell ref="K42:K46"/>
    <mergeCell ref="L42:L46"/>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L47:L48"/>
    <mergeCell ref="M47:M48"/>
    <mergeCell ref="I49:I53"/>
    <mergeCell ref="J49:J53"/>
    <mergeCell ref="K49:K53"/>
    <mergeCell ref="L49:L53"/>
    <mergeCell ref="M49:M53"/>
    <mergeCell ref="A47:A48"/>
    <mergeCell ref="A49:A53"/>
    <mergeCell ref="E49:E53"/>
    <mergeCell ref="F49:F53"/>
    <mergeCell ref="G49:G53"/>
    <mergeCell ref="H49:H53"/>
    <mergeCell ref="E47:E48"/>
    <mergeCell ref="F47:F48"/>
    <mergeCell ref="G47:G48"/>
    <mergeCell ref="H47:H48"/>
    <mergeCell ref="A42:A46"/>
    <mergeCell ref="E42:E46"/>
    <mergeCell ref="F42:F46"/>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J47:J48"/>
    <mergeCell ref="A65:A71"/>
    <mergeCell ref="E65:E71"/>
    <mergeCell ref="F65:F71"/>
    <mergeCell ref="G65:G71"/>
    <mergeCell ref="H65:H71"/>
    <mergeCell ref="I65:I71"/>
    <mergeCell ref="J65:J71"/>
    <mergeCell ref="K65:K71"/>
    <mergeCell ref="L65:L71"/>
    <mergeCell ref="K77:K83"/>
    <mergeCell ref="L77:L83"/>
    <mergeCell ref="M77:M83"/>
    <mergeCell ref="G72:G76"/>
    <mergeCell ref="H72:H76"/>
    <mergeCell ref="I72:I76"/>
    <mergeCell ref="J72:J76"/>
    <mergeCell ref="K72:K76"/>
    <mergeCell ref="L72:L76"/>
    <mergeCell ref="M72:M76"/>
    <mergeCell ref="A84:A87"/>
    <mergeCell ref="E84:E87"/>
    <mergeCell ref="F84:F87"/>
    <mergeCell ref="G84:G87"/>
    <mergeCell ref="H84:H87"/>
    <mergeCell ref="J84:J87"/>
    <mergeCell ref="I84:I87"/>
    <mergeCell ref="E77:E83"/>
    <mergeCell ref="F77:F83"/>
    <mergeCell ref="G77:G83"/>
    <mergeCell ref="H77:H83"/>
    <mergeCell ref="I77:I83"/>
    <mergeCell ref="J77:J83"/>
  </mergeCells>
  <conditionalFormatting sqref="C50:C53">
    <cfRule type="expression" dxfId="965" priority="2">
      <formula>$D50="No"</formula>
    </cfRule>
  </conditionalFormatting>
  <conditionalFormatting sqref="C8:D87">
    <cfRule type="expression" dxfId="964" priority="1">
      <formula>$D8="No"</formula>
    </cfRule>
  </conditionalFormatting>
  <conditionalFormatting sqref="J8 J18 J28 J49 J57 J65 J72 J77 J84">
    <cfRule type="cellIs" dxfId="963" priority="40" operator="equal">
      <formula>"Significant Negative"</formula>
    </cfRule>
    <cfRule type="cellIs" dxfId="962" priority="41" operator="equal">
      <formula>"Minor Negative"</formula>
    </cfRule>
    <cfRule type="cellIs" dxfId="961" priority="42" operator="equal">
      <formula>"Uncertain"</formula>
    </cfRule>
    <cfRule type="cellIs" dxfId="960" priority="43" operator="equal">
      <formula>"Neutral"</formula>
    </cfRule>
    <cfRule type="cellIs" dxfId="959" priority="44" operator="equal">
      <formula>"Minor Positive"</formula>
    </cfRule>
    <cfRule type="cellIs" dxfId="958" priority="45" operator="equal">
      <formula>"Significant Positive"</formula>
    </cfRule>
  </conditionalFormatting>
  <conditionalFormatting sqref="J20">
    <cfRule type="cellIs" dxfId="957" priority="33" operator="equal">
      <formula>"Significant Positive"</formula>
    </cfRule>
    <cfRule type="cellIs" dxfId="956" priority="28" operator="equal">
      <formula>"Significant Negative"</formula>
    </cfRule>
    <cfRule type="cellIs" dxfId="955" priority="29" operator="equal">
      <formula>"Minor Negative"</formula>
    </cfRule>
    <cfRule type="cellIs" dxfId="954" priority="30" operator="equal">
      <formula>"Uncertain"</formula>
    </cfRule>
    <cfRule type="cellIs" dxfId="953" priority="31" operator="equal">
      <formula>"Neutral"</formula>
    </cfRule>
    <cfRule type="cellIs" dxfId="952" priority="32" operator="equal">
      <formula>"Minor Positive"</formula>
    </cfRule>
  </conditionalFormatting>
  <conditionalFormatting sqref="J36">
    <cfRule type="cellIs" dxfId="951" priority="16" operator="equal">
      <formula>"Significant Negative"</formula>
    </cfRule>
    <cfRule type="cellIs" dxfId="950" priority="17" operator="equal">
      <formula>"Minor Negative"</formula>
    </cfRule>
    <cfRule type="cellIs" dxfId="949" priority="18" operator="equal">
      <formula>"Uncertain"</formula>
    </cfRule>
    <cfRule type="cellIs" dxfId="948" priority="19" operator="equal">
      <formula>"Neutral"</formula>
    </cfRule>
    <cfRule type="cellIs" dxfId="947" priority="20" operator="equal">
      <formula>"Minor Positive"</formula>
    </cfRule>
    <cfRule type="cellIs" dxfId="946" priority="21" operator="equal">
      <formula>"Significant Positive"</formula>
    </cfRule>
  </conditionalFormatting>
  <conditionalFormatting sqref="J42">
    <cfRule type="cellIs" dxfId="945" priority="10" operator="equal">
      <formula>"Significant Negative"</formula>
    </cfRule>
    <cfRule type="cellIs" dxfId="944" priority="11" operator="equal">
      <formula>"Minor Negative"</formula>
    </cfRule>
    <cfRule type="cellIs" dxfId="943" priority="12" operator="equal">
      <formula>"Uncertain"</formula>
    </cfRule>
    <cfRule type="cellIs" dxfId="942" priority="13" operator="equal">
      <formula>"Neutral"</formula>
    </cfRule>
    <cfRule type="cellIs" dxfId="941" priority="14" operator="equal">
      <formula>"Minor Positive"</formula>
    </cfRule>
    <cfRule type="cellIs" dxfId="940" priority="15" operator="equal">
      <formula>"Significant Positive"</formula>
    </cfRule>
  </conditionalFormatting>
  <conditionalFormatting sqref="J47">
    <cfRule type="cellIs" dxfId="939" priority="34" operator="equal">
      <formula>"Significant Negative"</formula>
    </cfRule>
    <cfRule type="cellIs" dxfId="938" priority="35" operator="equal">
      <formula>"Minor Negative"</formula>
    </cfRule>
    <cfRule type="cellIs" dxfId="937" priority="36" operator="equal">
      <formula>"Uncertain"</formula>
    </cfRule>
    <cfRule type="cellIs" dxfId="936" priority="37" operator="equal">
      <formula>"Neutral"</formula>
    </cfRule>
    <cfRule type="cellIs" dxfId="935" priority="38" operator="equal">
      <formula>"Minor Positive"</formula>
    </cfRule>
    <cfRule type="cellIs" dxfId="934" priority="39" operator="equal">
      <formula>"Significant Positive"</formula>
    </cfRule>
  </conditionalFormatting>
  <conditionalFormatting sqref="J54">
    <cfRule type="cellIs" dxfId="933" priority="4" operator="equal">
      <formula>"Significant Negative"</formula>
    </cfRule>
    <cfRule type="cellIs" dxfId="932" priority="5" operator="equal">
      <formula>"Minor Negative"</formula>
    </cfRule>
    <cfRule type="cellIs" dxfId="931" priority="6" operator="equal">
      <formula>"Uncertain"</formula>
    </cfRule>
    <cfRule type="cellIs" dxfId="930" priority="7" operator="equal">
      <formula>"Neutral"</formula>
    </cfRule>
    <cfRule type="cellIs" dxfId="929" priority="8" operator="equal">
      <formula>"Minor Positive"</formula>
    </cfRule>
    <cfRule type="cellIs" dxfId="928"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D8553460-8541-4917-BD31-88D791C2BF74}">
          <x14:formula1>
            <xm:f>'Drop downs'!$G$2:$G$7</xm:f>
          </x14:formula1>
          <xm:sqref>J8 J18 J20 J28 J36 J42 J84 J54 J57 J65 J72 J77 J47 J49</xm:sqref>
        </x14:dataValidation>
        <x14:dataValidation type="list" allowBlank="1" showInputMessage="1" showErrorMessage="1" xr:uid="{6803C661-8EF6-4407-B4CD-A6008D59AAC3}">
          <x14:formula1>
            <xm:f>'Drop downs'!$F$2:$F$6</xm:f>
          </x14:formula1>
          <xm:sqref>I8 I18 I20 I28 I36 I42 I84 I54 I57 I65 I72 I77 I47 I49</xm:sqref>
        </x14:dataValidation>
        <x14:dataValidation type="list" allowBlank="1" showInputMessage="1" showErrorMessage="1" xr:uid="{4CD93588-EB5E-42A5-95A8-EED96062BD3F}">
          <x14:formula1>
            <xm:f>'Drop downs'!$E$2:$E$6</xm:f>
          </x14:formula1>
          <xm:sqref>H8 H18 H20 H28 H36 H42 H84 H54 H57 H65 H72 H77 H47 H49</xm:sqref>
        </x14:dataValidation>
        <x14:dataValidation type="list" allowBlank="1" showInputMessage="1" showErrorMessage="1" xr:uid="{EDF1820B-E4A4-43B9-A1A8-BE00A6F5748B}">
          <x14:formula1>
            <xm:f>'Drop downs'!$D$2:$D$7</xm:f>
          </x14:formula1>
          <xm:sqref>G8 G18 G20 G28 G36 G42 G84 G54 G57 G65 G72 G77 G47 G49</xm:sqref>
        </x14:dataValidation>
        <x14:dataValidation type="list" allowBlank="1" showInputMessage="1" showErrorMessage="1" xr:uid="{B44F2C83-98FA-485F-8744-CC4B9CAB6DB2}">
          <x14:formula1>
            <xm:f>'Drop downs'!$C$2:$C$5</xm:f>
          </x14:formula1>
          <xm:sqref>F8 F18 F20 F28 F36 F42 F84 F54 F57 F65 F72 F77 F47 F49</xm:sqref>
        </x14:dataValidation>
        <x14:dataValidation type="list" allowBlank="1" showInputMessage="1" showErrorMessage="1" xr:uid="{B5CA5BB2-E8E1-4A66-91C9-910FB8A78774}">
          <x14:formula1>
            <xm:f>'Drop downs'!$B$2:$B$4</xm:f>
          </x14:formula1>
          <xm:sqref>E8 E18 E20 E28 E36 E42 E84 E54 E57 E65 E72 E77 E47 E49</xm:sqref>
        </x14:dataValidation>
        <x14:dataValidation type="list" allowBlank="1" showInputMessage="1" showErrorMessage="1" xr:uid="{A2E3874B-4C27-4301-BEFB-FBEFF741FCAA}">
          <x14:formula1>
            <xm:f>'Drop downs'!$J$2:$J$3</xm:f>
          </x14:formula1>
          <xm:sqref>L8 L18 L20 L28 L36 L42 L84 L54 L57 L65 L72 L77 L47 L49</xm:sqref>
        </x14:dataValidation>
        <x14:dataValidation type="list" allowBlank="1" showInputMessage="1" showErrorMessage="1" xr:uid="{0C3C2701-B3F0-4311-959E-679B1F695551}">
          <x14:formula1>
            <xm:f>'Drop downs'!$A$2:$A$3</xm:f>
          </x14:formula1>
          <xm:sqref>D8:D87</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4255C-237B-4A1A-BABF-F91ECF37EC8C}">
  <sheetPr codeName="Sheet55">
    <tabColor theme="4" tint="0.79998168889431442"/>
  </sheetPr>
  <dimension ref="A1:V98"/>
  <sheetViews>
    <sheetView topLeftCell="A43" zoomScale="40" zoomScaleNormal="4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3" width="54.81640625" bestFit="1" customWidth="1"/>
    <col min="14" max="14" width="54.81640625" customWidth="1"/>
    <col min="15" max="16" width="66.816406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357" t="s">
        <v>1205</v>
      </c>
      <c r="D1" s="261"/>
      <c r="E1" s="261"/>
      <c r="F1" s="262"/>
      <c r="G1" s="16"/>
      <c r="I1" s="7"/>
      <c r="J1" s="7"/>
      <c r="K1" s="7"/>
    </row>
    <row r="2" spans="1:22" x14ac:dyDescent="0.35">
      <c r="A2" s="74" t="s">
        <v>29</v>
      </c>
      <c r="B2" s="9"/>
      <c r="C2" s="263" t="s">
        <v>1197</v>
      </c>
      <c r="D2" s="263"/>
      <c r="E2" s="263"/>
      <c r="F2" s="264"/>
      <c r="I2" s="8"/>
      <c r="J2" s="8"/>
      <c r="K2" s="8"/>
    </row>
    <row r="3" spans="1:22" ht="29.15" customHeight="1" x14ac:dyDescent="0.35">
      <c r="A3" s="75" t="s">
        <v>30</v>
      </c>
      <c r="B3" s="4"/>
      <c r="C3" s="263" t="s">
        <v>1206</v>
      </c>
      <c r="D3" s="263"/>
      <c r="E3" s="263"/>
      <c r="F3" s="264"/>
      <c r="I3" s="8"/>
      <c r="J3" s="8"/>
      <c r="K3" s="8"/>
    </row>
    <row r="4" spans="1:22" ht="17.25" customHeight="1" x14ac:dyDescent="0.35">
      <c r="A4" s="75" t="s">
        <v>31</v>
      </c>
      <c r="B4" s="17"/>
      <c r="C4" s="229" t="s">
        <v>444</v>
      </c>
      <c r="D4" s="229"/>
      <c r="E4" s="229"/>
      <c r="F4" s="230"/>
      <c r="I4" s="8"/>
      <c r="J4" s="8"/>
      <c r="K4" s="8"/>
      <c r="Q4" s="14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03" t="s">
        <v>320</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1207</v>
      </c>
      <c r="L8" s="310"/>
      <c r="M8" s="356"/>
      <c r="N8" s="349"/>
      <c r="Q8" s="149"/>
      <c r="R8" s="12" t="str">
        <f>IF(OR(J8='Drop downs'!$G$7,J8='Drop downs'!$G$5), B8&amp;": "&amp;K8&amp;CHAR(10),"")</f>
        <v/>
      </c>
      <c r="S8" s="12" t="str">
        <f>IF(J8='Drop downs'!$G$2,B8&amp;": "&amp;K8&amp;""," ")</f>
        <v xml:space="preserve"> </v>
      </c>
      <c r="T8" s="12" t="str">
        <f>IF(GI1_Green_Belt_and_MOL!E8='Drop downs'!$B$6,GI1_Green_Belt_and_MOL!B8&amp;": "&amp;GI1_Green_Belt_and_MOL!K8&amp;"","")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357"/>
      <c r="N9" s="350"/>
      <c r="R9" s="12"/>
      <c r="S9" s="12"/>
      <c r="T9" s="12"/>
    </row>
    <row r="10" spans="1:22" x14ac:dyDescent="0.35">
      <c r="A10" s="317"/>
      <c r="B10" s="328"/>
      <c r="C10" s="24" t="s">
        <v>323</v>
      </c>
      <c r="D10" s="24" t="s">
        <v>254</v>
      </c>
      <c r="E10" s="326" t="s">
        <v>101</v>
      </c>
      <c r="F10" s="326" t="s">
        <v>101</v>
      </c>
      <c r="G10" s="326" t="s">
        <v>101</v>
      </c>
      <c r="H10" s="326" t="s">
        <v>101</v>
      </c>
      <c r="I10" s="326" t="s">
        <v>101</v>
      </c>
      <c r="J10" s="298" t="s">
        <v>159</v>
      </c>
      <c r="K10" s="236"/>
      <c r="L10" s="298"/>
      <c r="M10" s="357"/>
      <c r="N10" s="350"/>
      <c r="R10" s="12"/>
      <c r="S10" s="12"/>
      <c r="T10" s="12"/>
    </row>
    <row r="11" spans="1:22" x14ac:dyDescent="0.35">
      <c r="A11" s="317"/>
      <c r="B11" s="328"/>
      <c r="C11" s="24" t="s">
        <v>324</v>
      </c>
      <c r="D11" s="24" t="s">
        <v>254</v>
      </c>
      <c r="E11" s="326"/>
      <c r="F11" s="326"/>
      <c r="G11" s="326"/>
      <c r="H11" s="326"/>
      <c r="I11" s="326"/>
      <c r="J11" s="298"/>
      <c r="K11" s="236"/>
      <c r="L11" s="298"/>
      <c r="M11" s="357"/>
      <c r="N11" s="350"/>
      <c r="R11" s="12"/>
      <c r="S11" s="12"/>
      <c r="T11" s="12"/>
    </row>
    <row r="12" spans="1:22" ht="29" x14ac:dyDescent="0.35">
      <c r="A12" s="317"/>
      <c r="B12" s="328"/>
      <c r="C12" s="24" t="s">
        <v>325</v>
      </c>
      <c r="D12" s="24" t="s">
        <v>254</v>
      </c>
      <c r="E12" s="326" t="s">
        <v>101</v>
      </c>
      <c r="F12" s="326" t="s">
        <v>101</v>
      </c>
      <c r="G12" s="326" t="s">
        <v>101</v>
      </c>
      <c r="H12" s="326" t="s">
        <v>101</v>
      </c>
      <c r="I12" s="326" t="s">
        <v>101</v>
      </c>
      <c r="J12" s="298" t="s">
        <v>159</v>
      </c>
      <c r="K12" s="236"/>
      <c r="L12" s="298"/>
      <c r="M12" s="357"/>
      <c r="N12" s="350"/>
      <c r="R12" s="12"/>
      <c r="S12" s="12"/>
      <c r="T12" s="12"/>
    </row>
    <row r="13" spans="1:22" x14ac:dyDescent="0.35">
      <c r="A13" s="317"/>
      <c r="B13" s="328"/>
      <c r="C13" s="24" t="s">
        <v>326</v>
      </c>
      <c r="D13" s="24" t="s">
        <v>254</v>
      </c>
      <c r="E13" s="326"/>
      <c r="F13" s="326"/>
      <c r="G13" s="326"/>
      <c r="H13" s="326"/>
      <c r="I13" s="326"/>
      <c r="J13" s="298"/>
      <c r="K13" s="236"/>
      <c r="L13" s="298"/>
      <c r="M13" s="357"/>
      <c r="N13" s="350"/>
      <c r="R13" s="12"/>
      <c r="S13" s="12"/>
      <c r="T13" s="12"/>
    </row>
    <row r="14" spans="1:22" ht="29" x14ac:dyDescent="0.35">
      <c r="A14" s="317"/>
      <c r="B14" s="328"/>
      <c r="C14" s="24" t="s">
        <v>327</v>
      </c>
      <c r="D14" s="24" t="s">
        <v>254</v>
      </c>
      <c r="E14" s="326" t="s">
        <v>101</v>
      </c>
      <c r="F14" s="326" t="s">
        <v>101</v>
      </c>
      <c r="G14" s="326" t="s">
        <v>101</v>
      </c>
      <c r="H14" s="326" t="s">
        <v>101</v>
      </c>
      <c r="I14" s="326" t="s">
        <v>101</v>
      </c>
      <c r="J14" s="298" t="s">
        <v>159</v>
      </c>
      <c r="K14" s="236"/>
      <c r="L14" s="298"/>
      <c r="M14" s="357"/>
      <c r="N14" s="350"/>
      <c r="R14" s="12"/>
      <c r="S14" s="12"/>
      <c r="T14" s="12"/>
    </row>
    <row r="15" spans="1:22" x14ac:dyDescent="0.35">
      <c r="A15" s="317"/>
      <c r="B15" s="328"/>
      <c r="C15" s="24" t="s">
        <v>328</v>
      </c>
      <c r="D15" s="24" t="s">
        <v>254</v>
      </c>
      <c r="E15" s="326"/>
      <c r="F15" s="326"/>
      <c r="G15" s="326"/>
      <c r="H15" s="326"/>
      <c r="I15" s="326"/>
      <c r="J15" s="298"/>
      <c r="K15" s="236"/>
      <c r="L15" s="298"/>
      <c r="M15" s="357"/>
      <c r="N15" s="350"/>
      <c r="R15" s="12"/>
      <c r="S15" s="12"/>
      <c r="T15" s="12"/>
    </row>
    <row r="16" spans="1:22" ht="29" x14ac:dyDescent="0.35">
      <c r="A16" s="317"/>
      <c r="B16" s="328"/>
      <c r="C16" s="24" t="s">
        <v>329</v>
      </c>
      <c r="D16" s="24" t="s">
        <v>250</v>
      </c>
      <c r="E16" s="326" t="s">
        <v>101</v>
      </c>
      <c r="F16" s="326" t="s">
        <v>101</v>
      </c>
      <c r="G16" s="326" t="s">
        <v>101</v>
      </c>
      <c r="H16" s="326" t="s">
        <v>101</v>
      </c>
      <c r="I16" s="326" t="s">
        <v>101</v>
      </c>
      <c r="J16" s="298" t="s">
        <v>159</v>
      </c>
      <c r="K16" s="236"/>
      <c r="L16" s="298"/>
      <c r="M16" s="357"/>
      <c r="N16" s="350"/>
      <c r="R16" s="12"/>
      <c r="S16" s="12"/>
      <c r="T16" s="12"/>
    </row>
    <row r="17" spans="1:22" ht="15" thickBot="1" x14ac:dyDescent="0.4">
      <c r="A17" s="318"/>
      <c r="B17" s="267"/>
      <c r="C17" s="19" t="s">
        <v>330</v>
      </c>
      <c r="D17" s="19" t="s">
        <v>254</v>
      </c>
      <c r="E17" s="258"/>
      <c r="F17" s="258"/>
      <c r="G17" s="258"/>
      <c r="H17" s="258"/>
      <c r="I17" s="258"/>
      <c r="J17" s="270"/>
      <c r="K17" s="320"/>
      <c r="L17" s="270"/>
      <c r="M17" s="358"/>
      <c r="N17" s="359"/>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435</v>
      </c>
      <c r="L18" s="310"/>
      <c r="M18" s="314"/>
      <c r="N18" s="330"/>
      <c r="R18" s="12" t="str">
        <f>IF(OR(J18='Drop downs'!$G$7,J18='Drop downs'!$G$5), B18&amp;": "&amp;K18&amp;CHAR(10),"")</f>
        <v/>
      </c>
      <c r="S18" s="12" t="str">
        <f>IF(J18='Drop downs'!$G$2,B18&amp;": "&amp;K18&amp;""," ")</f>
        <v xml:space="preserve"> </v>
      </c>
      <c r="T18" s="12" t="str">
        <f>IF(GI1_Green_Belt_and_MOL!E18='Drop downs'!$B$6,GI1_Green_Belt_and_MOL!B18&amp;": "&amp;GI1_Green_Belt_and_MOL!K18&amp;"","")</f>
        <v/>
      </c>
      <c r="U18" t="str">
        <f t="shared" ref="U18:U65"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3" thickBot="1" x14ac:dyDescent="0.4">
      <c r="A20" s="316" t="s">
        <v>334</v>
      </c>
      <c r="B20" s="307" t="s">
        <v>118</v>
      </c>
      <c r="C20" s="79" t="s">
        <v>335</v>
      </c>
      <c r="D20" s="79" t="s">
        <v>254</v>
      </c>
      <c r="E20" s="310" t="s">
        <v>101</v>
      </c>
      <c r="F20" s="310" t="s">
        <v>101</v>
      </c>
      <c r="G20" s="310" t="s">
        <v>101</v>
      </c>
      <c r="H20" s="310" t="s">
        <v>101</v>
      </c>
      <c r="I20" s="310" t="s">
        <v>101</v>
      </c>
      <c r="J20" s="310" t="s">
        <v>159</v>
      </c>
      <c r="K20" s="319" t="s">
        <v>435</v>
      </c>
      <c r="L20" s="310"/>
      <c r="M20" s="314"/>
      <c r="N20" s="330"/>
      <c r="R20" s="12" t="str">
        <f>IF(OR(J20='Drop downs'!$G$7,J20='Drop downs'!$G$5), B20&amp;": "&amp;K20&amp;CHAR(10),"")</f>
        <v/>
      </c>
      <c r="S20" s="12" t="str">
        <f>IF(J20='Drop downs'!$G$2,B20&amp;": "&amp;K20&amp;""," ")</f>
        <v xml:space="preserve"> </v>
      </c>
      <c r="T20" s="12" t="str">
        <f>IF(GI1_Green_Belt_and_MOL!E20='Drop downs'!$B$6,GI1_Green_Belt_and_MOL!B20&amp;": "&amp;GI1_Green_Belt_and_MOL!K20&amp;"","")</f>
        <v/>
      </c>
      <c r="U20" t="str">
        <f t="shared" si="0"/>
        <v/>
      </c>
      <c r="V20" t="str">
        <f>IF(N20&gt;0,B20&amp;":"&amp;N20&amp;"
","")</f>
        <v/>
      </c>
    </row>
    <row r="21" spans="1:22" ht="15" customHeight="1" thickBot="1" x14ac:dyDescent="0.4">
      <c r="A21" s="317"/>
      <c r="B21" s="308"/>
      <c r="C21" s="3" t="s">
        <v>336</v>
      </c>
      <c r="D21" s="79" t="s">
        <v>254</v>
      </c>
      <c r="E21" s="298"/>
      <c r="F21" s="298"/>
      <c r="G21" s="298"/>
      <c r="H21" s="298"/>
      <c r="I21" s="298"/>
      <c r="J21" s="298"/>
      <c r="K21" s="236"/>
      <c r="L21" s="298"/>
      <c r="M21" s="233"/>
      <c r="N21" s="331"/>
      <c r="R21" s="12"/>
      <c r="S21" s="12"/>
      <c r="T21" s="12"/>
    </row>
    <row r="22" spans="1:22" ht="14.5" customHeight="1" thickBot="1" x14ac:dyDescent="0.4">
      <c r="A22" s="317"/>
      <c r="B22" s="308"/>
      <c r="C22" s="3" t="s">
        <v>337</v>
      </c>
      <c r="D22" s="79" t="s">
        <v>254</v>
      </c>
      <c r="E22" s="298"/>
      <c r="F22" s="298"/>
      <c r="G22" s="298"/>
      <c r="H22" s="298"/>
      <c r="I22" s="298"/>
      <c r="J22" s="298"/>
      <c r="K22" s="236"/>
      <c r="L22" s="298"/>
      <c r="M22" s="233"/>
      <c r="N22" s="331"/>
      <c r="R22" s="12"/>
      <c r="S22" s="12"/>
      <c r="T22" s="12"/>
    </row>
    <row r="23" spans="1:22" ht="15" thickBot="1" x14ac:dyDescent="0.4">
      <c r="A23" s="317"/>
      <c r="B23" s="308"/>
      <c r="C23" s="3" t="s">
        <v>338</v>
      </c>
      <c r="D23" s="79" t="s">
        <v>254</v>
      </c>
      <c r="E23" s="298"/>
      <c r="F23" s="298"/>
      <c r="G23" s="298"/>
      <c r="H23" s="298"/>
      <c r="I23" s="298"/>
      <c r="J23" s="298"/>
      <c r="K23" s="236"/>
      <c r="L23" s="298"/>
      <c r="M23" s="233"/>
      <c r="N23" s="331"/>
      <c r="R23" s="12"/>
      <c r="S23" s="12"/>
      <c r="T23" s="12"/>
    </row>
    <row r="24" spans="1:22" ht="14.5" customHeight="1" thickBot="1" x14ac:dyDescent="0.4">
      <c r="A24" s="317"/>
      <c r="B24" s="308"/>
      <c r="C24" s="3" t="s">
        <v>339</v>
      </c>
      <c r="D24" s="79" t="s">
        <v>254</v>
      </c>
      <c r="E24" s="298"/>
      <c r="F24" s="298"/>
      <c r="G24" s="298"/>
      <c r="H24" s="298"/>
      <c r="I24" s="298"/>
      <c r="J24" s="298"/>
      <c r="K24" s="236"/>
      <c r="L24" s="298"/>
      <c r="M24" s="233"/>
      <c r="N24" s="331"/>
      <c r="R24" s="12"/>
      <c r="S24" s="12"/>
      <c r="T24" s="12"/>
    </row>
    <row r="25" spans="1:22" ht="29.5" thickBot="1" x14ac:dyDescent="0.4">
      <c r="A25" s="317"/>
      <c r="B25" s="308"/>
      <c r="C25" s="3" t="s">
        <v>340</v>
      </c>
      <c r="D25" s="79" t="s">
        <v>254</v>
      </c>
      <c r="E25" s="298"/>
      <c r="F25" s="298"/>
      <c r="G25" s="298"/>
      <c r="H25" s="298"/>
      <c r="I25" s="298"/>
      <c r="J25" s="298"/>
      <c r="K25" s="236"/>
      <c r="L25" s="298"/>
      <c r="M25" s="233"/>
      <c r="N25" s="331"/>
      <c r="R25" s="12"/>
      <c r="S25" s="12"/>
      <c r="T25" s="12"/>
    </row>
    <row r="26" spans="1:22" ht="14.5" customHeight="1" thickBot="1" x14ac:dyDescent="0.4">
      <c r="A26" s="317"/>
      <c r="B26" s="308"/>
      <c r="C26" s="3" t="s">
        <v>341</v>
      </c>
      <c r="D26" s="79" t="s">
        <v>254</v>
      </c>
      <c r="E26" s="298"/>
      <c r="F26" s="298"/>
      <c r="G26" s="298"/>
      <c r="H26" s="298"/>
      <c r="I26" s="298"/>
      <c r="J26" s="298"/>
      <c r="K26" s="236"/>
      <c r="L26" s="298"/>
      <c r="M26" s="233"/>
      <c r="N26" s="331"/>
      <c r="R26" s="12"/>
      <c r="S26" s="12"/>
      <c r="T26" s="12"/>
    </row>
    <row r="27" spans="1:22" ht="29.5" thickBot="1" x14ac:dyDescent="0.4">
      <c r="A27" s="318"/>
      <c r="B27" s="309"/>
      <c r="C27" s="15" t="s">
        <v>342</v>
      </c>
      <c r="D27" s="79" t="s">
        <v>254</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254</v>
      </c>
      <c r="E28" s="310" t="s">
        <v>418</v>
      </c>
      <c r="F28" s="310" t="s">
        <v>419</v>
      </c>
      <c r="G28" s="310" t="s">
        <v>424</v>
      </c>
      <c r="H28" s="310" t="s">
        <v>628</v>
      </c>
      <c r="I28" s="310" t="s">
        <v>422</v>
      </c>
      <c r="J28" s="310" t="s">
        <v>157</v>
      </c>
      <c r="K28" s="319" t="s">
        <v>1208</v>
      </c>
      <c r="L28" s="310"/>
      <c r="M28" s="314"/>
      <c r="N28" s="330"/>
      <c r="R28" s="12" t="str">
        <f>IF(OR(J28='Drop downs'!$G$7,J28='Drop downs'!$G$5), B28&amp;": "&amp;K28&amp;CHAR(10),"")</f>
        <v/>
      </c>
      <c r="S28" s="12" t="str">
        <f>IF(J28='Drop downs'!$G$2,B28&amp;": "&amp;K28&amp;""," ")</f>
        <v xml:space="preserve"> </v>
      </c>
      <c r="T28" s="12" t="str">
        <f>IF(GI1_Green_Belt_and_MOL!E28='Drop downs'!$B$6,GI1_Green_Belt_and_MOL!B28&amp;": "&amp;GI1_Green_Belt_and_MOL!K28&amp;"","")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250</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250</v>
      </c>
      <c r="E34" s="298"/>
      <c r="F34" s="298"/>
      <c r="G34" s="298"/>
      <c r="H34" s="298"/>
      <c r="I34" s="298"/>
      <c r="J34" s="298"/>
      <c r="K34" s="236"/>
      <c r="L34" s="298"/>
      <c r="M34" s="233"/>
      <c r="N34" s="331"/>
      <c r="R34" s="12"/>
      <c r="S34" s="12"/>
      <c r="T34" s="12"/>
    </row>
    <row r="35" spans="1:22" ht="15" thickBot="1" x14ac:dyDescent="0.4">
      <c r="A35" s="322"/>
      <c r="B35" s="309"/>
      <c r="C35" s="93" t="s">
        <v>351</v>
      </c>
      <c r="D35" s="80" t="s">
        <v>254</v>
      </c>
      <c r="E35" s="299"/>
      <c r="F35" s="299"/>
      <c r="G35" s="299"/>
      <c r="H35" s="299"/>
      <c r="I35" s="299"/>
      <c r="J35" s="299"/>
      <c r="K35" s="301"/>
      <c r="L35" s="299"/>
      <c r="M35" s="303"/>
      <c r="N35" s="333"/>
      <c r="R35" s="12"/>
      <c r="S35" s="12"/>
      <c r="T35" s="12"/>
    </row>
    <row r="36" spans="1:22" x14ac:dyDescent="0.35">
      <c r="A36" s="321" t="s">
        <v>352</v>
      </c>
      <c r="B36" s="307" t="s">
        <v>120</v>
      </c>
      <c r="C36" s="82" t="s">
        <v>353</v>
      </c>
      <c r="D36" s="82" t="s">
        <v>250</v>
      </c>
      <c r="E36" s="272" t="s">
        <v>101</v>
      </c>
      <c r="F36" s="272" t="s">
        <v>101</v>
      </c>
      <c r="G36" s="272" t="s">
        <v>101</v>
      </c>
      <c r="H36" s="272" t="s">
        <v>101</v>
      </c>
      <c r="I36" s="272" t="s">
        <v>101</v>
      </c>
      <c r="J36" s="272" t="s">
        <v>159</v>
      </c>
      <c r="K36" s="300" t="s">
        <v>1209</v>
      </c>
      <c r="L36" s="272"/>
      <c r="M36" s="360"/>
      <c r="N36" s="362"/>
      <c r="O36" s="457"/>
      <c r="P36" s="174"/>
      <c r="R36" s="12" t="str">
        <f>IF(OR(J36='Drop downs'!$G$7,J36='Drop downs'!$G$5), B36&amp;": "&amp;K36&amp;CHAR(10),"")</f>
        <v/>
      </c>
      <c r="S36" s="12" t="str">
        <f>IF(J36='Drop downs'!$G$2,B36&amp;": "&amp;K36&amp;""," ")</f>
        <v xml:space="preserve"> </v>
      </c>
      <c r="T36" s="12" t="str">
        <f>IF(GI1_Green_Belt_and_MOL!E36='Drop downs'!$B$6,GI1_Green_Belt_and_MOL!B36&amp;": "&amp;GI1_Green_Belt_and_MOL!K36&amp;"","")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357"/>
      <c r="N37" s="350"/>
      <c r="O37" s="457"/>
      <c r="P37" s="174"/>
      <c r="Q37" s="149"/>
      <c r="R37" s="12"/>
      <c r="S37" s="12"/>
      <c r="T37" s="12"/>
    </row>
    <row r="38" spans="1:22" x14ac:dyDescent="0.35">
      <c r="A38" s="317"/>
      <c r="B38" s="308"/>
      <c r="C38" s="3" t="s">
        <v>355</v>
      </c>
      <c r="D38" s="3" t="s">
        <v>254</v>
      </c>
      <c r="E38" s="298"/>
      <c r="F38" s="298"/>
      <c r="G38" s="298"/>
      <c r="H38" s="298"/>
      <c r="I38" s="298"/>
      <c r="J38" s="298"/>
      <c r="K38" s="236"/>
      <c r="L38" s="298"/>
      <c r="M38" s="357"/>
      <c r="N38" s="350"/>
      <c r="O38" s="457"/>
      <c r="P38" s="174"/>
      <c r="R38" s="12"/>
      <c r="S38" s="12"/>
      <c r="T38" s="12"/>
    </row>
    <row r="39" spans="1:22" ht="29" x14ac:dyDescent="0.35">
      <c r="A39" s="317"/>
      <c r="B39" s="308"/>
      <c r="C39" s="3" t="s">
        <v>356</v>
      </c>
      <c r="D39" s="3" t="s">
        <v>254</v>
      </c>
      <c r="E39" s="298"/>
      <c r="F39" s="298"/>
      <c r="G39" s="298"/>
      <c r="H39" s="298"/>
      <c r="I39" s="298"/>
      <c r="J39" s="298"/>
      <c r="K39" s="236"/>
      <c r="L39" s="298"/>
      <c r="M39" s="357"/>
      <c r="N39" s="350"/>
      <c r="O39" s="457"/>
      <c r="P39" s="174"/>
      <c r="R39" s="12"/>
      <c r="S39" s="12"/>
      <c r="T39" s="12"/>
    </row>
    <row r="40" spans="1:22" ht="43.5" x14ac:dyDescent="0.35">
      <c r="A40" s="317"/>
      <c r="B40" s="308"/>
      <c r="C40" s="3" t="s">
        <v>357</v>
      </c>
      <c r="D40" s="3" t="s">
        <v>254</v>
      </c>
      <c r="E40" s="298"/>
      <c r="F40" s="298"/>
      <c r="G40" s="298"/>
      <c r="H40" s="298"/>
      <c r="I40" s="298"/>
      <c r="J40" s="298"/>
      <c r="K40" s="236"/>
      <c r="L40" s="298"/>
      <c r="M40" s="357"/>
      <c r="N40" s="350"/>
      <c r="O40" s="457"/>
      <c r="P40" s="174"/>
      <c r="R40" s="12"/>
      <c r="S40" s="12"/>
      <c r="T40" s="12"/>
    </row>
    <row r="41" spans="1:22" ht="29.5" thickBot="1" x14ac:dyDescent="0.4">
      <c r="A41" s="322"/>
      <c r="B41" s="309"/>
      <c r="C41" s="80" t="s">
        <v>358</v>
      </c>
      <c r="D41" s="80" t="s">
        <v>254</v>
      </c>
      <c r="E41" s="299"/>
      <c r="F41" s="299"/>
      <c r="G41" s="299"/>
      <c r="H41" s="299"/>
      <c r="I41" s="299"/>
      <c r="J41" s="299"/>
      <c r="K41" s="301"/>
      <c r="L41" s="299"/>
      <c r="M41" s="361"/>
      <c r="N41" s="351"/>
      <c r="O41" s="457"/>
      <c r="P41" s="174"/>
      <c r="R41" s="12"/>
      <c r="S41" s="12"/>
      <c r="T41" s="12"/>
    </row>
    <row r="42" spans="1:22" ht="29" x14ac:dyDescent="0.35">
      <c r="A42" s="321" t="s">
        <v>359</v>
      </c>
      <c r="B42" s="307" t="s">
        <v>121</v>
      </c>
      <c r="C42" s="82" t="s">
        <v>360</v>
      </c>
      <c r="D42" s="82" t="s">
        <v>254</v>
      </c>
      <c r="E42" s="272" t="s">
        <v>101</v>
      </c>
      <c r="F42" s="272" t="s">
        <v>101</v>
      </c>
      <c r="G42" s="272" t="s">
        <v>101</v>
      </c>
      <c r="H42" s="272" t="s">
        <v>101</v>
      </c>
      <c r="I42" s="272" t="s">
        <v>101</v>
      </c>
      <c r="J42" s="272" t="s">
        <v>159</v>
      </c>
      <c r="K42" s="300" t="s">
        <v>435</v>
      </c>
      <c r="L42" s="272" t="s">
        <v>254</v>
      </c>
      <c r="M42" s="302"/>
      <c r="N42" s="334"/>
      <c r="R42" s="12" t="str">
        <f>IF(OR(J42='Drop downs'!$G$7,J42='Drop downs'!$G$5), B42&amp;": "&amp;K42&amp;CHAR(10),"")</f>
        <v/>
      </c>
      <c r="S42" s="12" t="str">
        <f>IF(J42='Drop downs'!$G$2,B42&amp;": "&amp;K42&amp;""," ")</f>
        <v xml:space="preserve"> </v>
      </c>
      <c r="T42" s="12" t="str">
        <f>IF(GI1_Green_Belt_and_MOL!E42='Drop downs'!$B$6,GI1_Green_Belt_and_MOL!B42&amp;": "&amp;GI1_Green_Belt_and_MOL!K42&amp;"","")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ht="29"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22"/>
      <c r="B46" s="309"/>
      <c r="C46" s="80" t="s">
        <v>364</v>
      </c>
      <c r="D46" s="80" t="s">
        <v>254</v>
      </c>
      <c r="E46" s="299"/>
      <c r="F46" s="299"/>
      <c r="G46" s="299"/>
      <c r="H46" s="299"/>
      <c r="I46" s="299"/>
      <c r="J46" s="299"/>
      <c r="K46" s="301"/>
      <c r="L46" s="299"/>
      <c r="M46" s="303"/>
      <c r="N46" s="333"/>
      <c r="R46" s="12"/>
      <c r="S46" s="12"/>
      <c r="T46" s="12"/>
    </row>
    <row r="47" spans="1:22" ht="43.5" x14ac:dyDescent="0.35">
      <c r="A47" s="321" t="s">
        <v>365</v>
      </c>
      <c r="B47" s="307" t="s">
        <v>122</v>
      </c>
      <c r="C47" s="82" t="s">
        <v>366</v>
      </c>
      <c r="D47" s="82" t="s">
        <v>254</v>
      </c>
      <c r="E47" s="272" t="s">
        <v>101</v>
      </c>
      <c r="F47" s="272" t="s">
        <v>101</v>
      </c>
      <c r="G47" s="272" t="s">
        <v>101</v>
      </c>
      <c r="H47" s="272" t="s">
        <v>101</v>
      </c>
      <c r="I47" s="272" t="s">
        <v>101</v>
      </c>
      <c r="J47" s="272" t="s">
        <v>159</v>
      </c>
      <c r="K47" s="300" t="s">
        <v>435</v>
      </c>
      <c r="L47" s="272"/>
      <c r="M47" s="461"/>
      <c r="N47" s="459" t="s">
        <v>1210</v>
      </c>
      <c r="O47" s="458"/>
      <c r="P47" s="175"/>
      <c r="R47" s="12" t="str">
        <f>IF(OR(J47='Drop downs'!$G$7,J47='Drop downs'!$G$5), B47&amp;": "&amp;K47&amp;CHAR(10),"")</f>
        <v/>
      </c>
      <c r="S47" s="12" t="str">
        <f>IF(J47='Drop downs'!$G$2,B47&amp;": "&amp;K47&amp;""," ")</f>
        <v xml:space="preserve"> </v>
      </c>
      <c r="T47" s="12" t="str">
        <f>IF(GI1_Green_Belt_and_MOL!E47='Drop downs'!$B$6,GI1_Green_Belt_and_MOL!B47&amp;": "&amp;GI1_Green_Belt_and_MOL!K47&amp;"","")</f>
        <v/>
      </c>
      <c r="U47" t="str">
        <f>IF(N47&gt;0,B47&amp;":"&amp;N47&amp;"
","")</f>
        <v xml:space="preserve">IIA7:Enhancement: cross reference with Policy GR7 External Lighting to try and achieve darker night skies in these more open parts of the borough.
</v>
      </c>
      <c r="V47" t="e">
        <f>IF(#REF!&gt;0,B47&amp;":"&amp;#REF!&amp;"
","")</f>
        <v>#REF!</v>
      </c>
    </row>
    <row r="48" spans="1:22" ht="52.5" customHeight="1" thickBot="1" x14ac:dyDescent="0.4">
      <c r="A48" s="318"/>
      <c r="B48" s="309"/>
      <c r="C48" s="15" t="s">
        <v>367</v>
      </c>
      <c r="D48" s="15" t="s">
        <v>254</v>
      </c>
      <c r="E48" s="270"/>
      <c r="F48" s="270"/>
      <c r="G48" s="270"/>
      <c r="H48" s="270"/>
      <c r="I48" s="270"/>
      <c r="J48" s="270"/>
      <c r="K48" s="320"/>
      <c r="L48" s="270"/>
      <c r="M48" s="378"/>
      <c r="N48" s="460"/>
      <c r="O48" s="458"/>
      <c r="P48" s="175"/>
      <c r="R48" s="12" t="str">
        <f>IF(OR(J48='Drop downs'!$G$7,J48='Drop downs'!$G$5), B48&amp;": "&amp;K48&amp;CHAR(10),"")</f>
        <v/>
      </c>
      <c r="S48" s="12" t="str">
        <f>IF(J48='Drop downs'!$G$2,B48&amp;": "&amp;K48&amp;""," ")</f>
        <v xml:space="preserve"> </v>
      </c>
      <c r="T48" s="12" t="str">
        <f>IF(GI1_Green_Belt_and_MOL!E48='Drop downs'!$B$6,GI1_Green_Belt_and_MOL!B48&amp;": "&amp;GI1_Green_Belt_and_MOL!K48&amp;"","")</f>
        <v xml:space="preserve">: </v>
      </c>
    </row>
    <row r="49" spans="1:22" ht="29" x14ac:dyDescent="0.35">
      <c r="A49" s="316" t="s">
        <v>368</v>
      </c>
      <c r="B49" s="307" t="s">
        <v>123</v>
      </c>
      <c r="C49" s="86" t="s">
        <v>369</v>
      </c>
      <c r="D49" s="79" t="s">
        <v>254</v>
      </c>
      <c r="E49" s="310" t="s">
        <v>101</v>
      </c>
      <c r="F49" s="310" t="s">
        <v>101</v>
      </c>
      <c r="G49" s="310" t="s">
        <v>101</v>
      </c>
      <c r="H49" s="310" t="s">
        <v>101</v>
      </c>
      <c r="I49" s="310" t="s">
        <v>101</v>
      </c>
      <c r="J49" s="310" t="s">
        <v>159</v>
      </c>
      <c r="K49" s="319" t="s">
        <v>435</v>
      </c>
      <c r="L49" s="310"/>
      <c r="M49" s="314"/>
      <c r="N49" s="330"/>
      <c r="R49" s="12" t="str">
        <f>IF(OR(J49='Drop downs'!$G$7,J49='Drop downs'!$G$5), B49&amp;": "&amp;K49&amp;CHAR(10),"")</f>
        <v/>
      </c>
      <c r="S49" s="12" t="str">
        <f>IF(J49='Drop downs'!$G$2,B49&amp;": "&amp;K49&amp;""," ")</f>
        <v xml:space="preserve"> </v>
      </c>
      <c r="T49" s="12" t="str">
        <f>IF(GI1_Green_Belt_and_MOL!E49='Drop downs'!$B$6,GI1_Green_Belt_and_MOL!B49&amp;": "&amp;GI1_Green_Belt_and_MOL!K49&amp;"","")</f>
        <v/>
      </c>
      <c r="U49" t="str">
        <f t="shared" si="0"/>
        <v/>
      </c>
      <c r="V49" t="str">
        <f>IF(N49&gt;0,B49&amp;":"&amp;N49&amp;"
","")</f>
        <v/>
      </c>
    </row>
    <row r="50" spans="1:22" x14ac:dyDescent="0.35">
      <c r="A50" s="317"/>
      <c r="B50" s="308"/>
      <c r="C50" s="24" t="s">
        <v>370</v>
      </c>
      <c r="D50" s="3" t="s">
        <v>254</v>
      </c>
      <c r="E50" s="298"/>
      <c r="F50" s="298"/>
      <c r="G50" s="298"/>
      <c r="H50" s="298"/>
      <c r="I50" s="298"/>
      <c r="J50" s="298"/>
      <c r="K50" s="236"/>
      <c r="L50" s="298"/>
      <c r="M50" s="233"/>
      <c r="N50" s="331"/>
      <c r="R50" s="12"/>
      <c r="S50" s="12"/>
      <c r="T50" s="12"/>
    </row>
    <row r="51" spans="1:22" x14ac:dyDescent="0.35">
      <c r="A51" s="317"/>
      <c r="B51" s="308"/>
      <c r="C51" s="97" t="s">
        <v>371</v>
      </c>
      <c r="D51" s="3" t="s">
        <v>254</v>
      </c>
      <c r="E51" s="298"/>
      <c r="F51" s="298"/>
      <c r="G51" s="298"/>
      <c r="H51" s="298"/>
      <c r="I51" s="298"/>
      <c r="J51" s="298"/>
      <c r="K51" s="236"/>
      <c r="L51" s="298"/>
      <c r="M51" s="233"/>
      <c r="N51" s="331"/>
      <c r="R51" s="12"/>
      <c r="S51" s="12"/>
      <c r="T51" s="12"/>
    </row>
    <row r="52" spans="1:22" x14ac:dyDescent="0.35">
      <c r="A52" s="317"/>
      <c r="B52" s="308"/>
      <c r="C52" s="24" t="s">
        <v>372</v>
      </c>
      <c r="D52" s="3" t="s">
        <v>254</v>
      </c>
      <c r="E52" s="298"/>
      <c r="F52" s="298"/>
      <c r="G52" s="298"/>
      <c r="H52" s="298"/>
      <c r="I52" s="298"/>
      <c r="J52" s="298"/>
      <c r="K52" s="236"/>
      <c r="L52" s="298"/>
      <c r="M52" s="233"/>
      <c r="N52" s="331"/>
      <c r="R52" s="12"/>
      <c r="S52" s="12"/>
      <c r="T52" s="12"/>
    </row>
    <row r="53" spans="1:22" ht="15" thickBot="1" x14ac:dyDescent="0.4">
      <c r="A53" s="318"/>
      <c r="B53" s="309"/>
      <c r="C53" s="19" t="s">
        <v>373</v>
      </c>
      <c r="D53" s="15" t="s">
        <v>254</v>
      </c>
      <c r="E53" s="270"/>
      <c r="F53" s="270"/>
      <c r="G53" s="270"/>
      <c r="H53" s="270"/>
      <c r="I53" s="270"/>
      <c r="J53" s="270"/>
      <c r="K53" s="320"/>
      <c r="L53" s="270"/>
      <c r="M53" s="315"/>
      <c r="N53" s="332"/>
      <c r="R53" s="12"/>
      <c r="S53" s="12"/>
      <c r="T53" s="12"/>
    </row>
    <row r="54" spans="1:22" ht="29.25" customHeight="1" x14ac:dyDescent="0.35">
      <c r="A54" s="316" t="s">
        <v>374</v>
      </c>
      <c r="B54" s="307" t="s">
        <v>124</v>
      </c>
      <c r="C54" s="95" t="s">
        <v>375</v>
      </c>
      <c r="D54" s="79" t="s">
        <v>254</v>
      </c>
      <c r="E54" s="310" t="s">
        <v>101</v>
      </c>
      <c r="F54" s="310" t="s">
        <v>101</v>
      </c>
      <c r="G54" s="310" t="s">
        <v>101</v>
      </c>
      <c r="H54" s="310" t="s">
        <v>101</v>
      </c>
      <c r="I54" s="310" t="s">
        <v>101</v>
      </c>
      <c r="J54" s="310" t="s">
        <v>159</v>
      </c>
      <c r="K54" s="319" t="s">
        <v>435</v>
      </c>
      <c r="L54" s="310"/>
      <c r="M54" s="314"/>
      <c r="N54" s="330"/>
      <c r="R54" s="12" t="str">
        <f>IF(OR(J54='Drop downs'!$G$7,J54='Drop downs'!$G$5), B54&amp;": "&amp;K54&amp;CHAR(10),"")</f>
        <v/>
      </c>
      <c r="S54" s="12" t="str">
        <f>IF(J54='Drop downs'!$G$2,B54&amp;": "&amp;K54&amp;""," ")</f>
        <v xml:space="preserve"> </v>
      </c>
      <c r="T54" s="12" t="str">
        <f>IF(GI1_Green_Belt_and_MOL!E54='Drop downs'!$B$6,GI1_Green_Belt_and_MOL!B54&amp;": "&amp;GI1_Green_Belt_and_MOL!K54&amp;"","")</f>
        <v/>
      </c>
      <c r="U54" t="str">
        <f t="shared" si="0"/>
        <v/>
      </c>
      <c r="V54" t="str">
        <f>IF(N54&gt;0,B54&amp;":"&amp;N54&amp;"
","")</f>
        <v/>
      </c>
    </row>
    <row r="55" spans="1:22" ht="14.5" customHeight="1" x14ac:dyDescent="0.35">
      <c r="A55" s="317"/>
      <c r="B55" s="308"/>
      <c r="C55" s="94" t="s">
        <v>376</v>
      </c>
      <c r="D55" s="3"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254</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254</v>
      </c>
      <c r="E57" s="310" t="s">
        <v>418</v>
      </c>
      <c r="F57" s="310" t="s">
        <v>441</v>
      </c>
      <c r="G57" s="310" t="s">
        <v>519</v>
      </c>
      <c r="H57" s="310" t="s">
        <v>628</v>
      </c>
      <c r="I57" s="310" t="s">
        <v>436</v>
      </c>
      <c r="J57" s="310" t="s">
        <v>157</v>
      </c>
      <c r="K57" s="319" t="s">
        <v>1211</v>
      </c>
      <c r="L57" s="310"/>
      <c r="M57" s="314"/>
      <c r="N57" s="330"/>
      <c r="O57" s="457"/>
      <c r="P57" s="174"/>
      <c r="R57" s="12" t="str">
        <f>IF(OR(J57='Drop downs'!$G$7,J57='Drop downs'!$G$5), B57&amp;": "&amp;K57&amp;CHAR(10),"")</f>
        <v/>
      </c>
      <c r="S57" s="12" t="str">
        <f>IF(J57='Drop downs'!$G$2,B57&amp;": "&amp;K57&amp;""," ")</f>
        <v xml:space="preserve"> </v>
      </c>
      <c r="T57" s="12" t="str">
        <f>IF(GI1_Green_Belt_and_MOL!E57='Drop downs'!$B$6,GI1_Green_Belt_and_MOL!B57&amp;": "&amp;GI1_Green_Belt_and_MOL!K57&amp;"","")</f>
        <v/>
      </c>
      <c r="U57" t="str">
        <f t="shared" si="0"/>
        <v/>
      </c>
      <c r="V57" t="str">
        <f>IF(N57&gt;0,B57&amp;":"&amp;N57&amp;"
","")</f>
        <v/>
      </c>
    </row>
    <row r="58" spans="1:22" x14ac:dyDescent="0.35">
      <c r="A58" s="317"/>
      <c r="B58" s="308"/>
      <c r="C58" s="24" t="s">
        <v>380</v>
      </c>
      <c r="D58" s="24" t="s">
        <v>254</v>
      </c>
      <c r="E58" s="298"/>
      <c r="F58" s="298"/>
      <c r="G58" s="298"/>
      <c r="H58" s="298"/>
      <c r="I58" s="298"/>
      <c r="J58" s="298"/>
      <c r="K58" s="236"/>
      <c r="L58" s="298"/>
      <c r="M58" s="233"/>
      <c r="N58" s="331"/>
      <c r="O58" s="457"/>
      <c r="P58" s="174"/>
      <c r="R58" s="12"/>
      <c r="S58" s="12"/>
      <c r="T58" s="12"/>
    </row>
    <row r="59" spans="1:22" x14ac:dyDescent="0.35">
      <c r="A59" s="317"/>
      <c r="B59" s="308"/>
      <c r="C59" s="24" t="s">
        <v>381</v>
      </c>
      <c r="D59" s="24" t="s">
        <v>250</v>
      </c>
      <c r="E59" s="298"/>
      <c r="F59" s="298"/>
      <c r="G59" s="298"/>
      <c r="H59" s="298"/>
      <c r="I59" s="298"/>
      <c r="J59" s="298"/>
      <c r="K59" s="236"/>
      <c r="L59" s="298"/>
      <c r="M59" s="233"/>
      <c r="N59" s="331"/>
      <c r="O59" s="457"/>
      <c r="P59" s="174"/>
      <c r="R59" s="12"/>
      <c r="S59" s="12"/>
      <c r="T59" s="12"/>
    </row>
    <row r="60" spans="1:22" x14ac:dyDescent="0.35">
      <c r="A60" s="317"/>
      <c r="B60" s="308"/>
      <c r="C60" s="24" t="s">
        <v>382</v>
      </c>
      <c r="D60" s="24" t="s">
        <v>254</v>
      </c>
      <c r="E60" s="298"/>
      <c r="F60" s="298"/>
      <c r="G60" s="298"/>
      <c r="H60" s="298"/>
      <c r="I60" s="298"/>
      <c r="J60" s="298"/>
      <c r="K60" s="236"/>
      <c r="L60" s="298"/>
      <c r="M60" s="233"/>
      <c r="N60" s="331"/>
      <c r="O60" s="457"/>
      <c r="P60" s="174"/>
      <c r="R60" s="12"/>
      <c r="S60" s="12"/>
      <c r="T60" s="12"/>
    </row>
    <row r="61" spans="1:22" x14ac:dyDescent="0.35">
      <c r="A61" s="317"/>
      <c r="B61" s="308"/>
      <c r="C61" s="24" t="s">
        <v>383</v>
      </c>
      <c r="D61" s="24" t="s">
        <v>250</v>
      </c>
      <c r="E61" s="298"/>
      <c r="F61" s="298"/>
      <c r="G61" s="298"/>
      <c r="H61" s="298"/>
      <c r="I61" s="298"/>
      <c r="J61" s="298"/>
      <c r="K61" s="236"/>
      <c r="L61" s="298"/>
      <c r="M61" s="233"/>
      <c r="N61" s="331"/>
      <c r="O61" s="457"/>
      <c r="P61" s="174"/>
      <c r="R61" s="12"/>
      <c r="S61" s="12"/>
      <c r="T61" s="12"/>
    </row>
    <row r="62" spans="1:22" x14ac:dyDescent="0.35">
      <c r="A62" s="317"/>
      <c r="B62" s="308"/>
      <c r="C62" s="24" t="s">
        <v>384</v>
      </c>
      <c r="D62" s="24" t="s">
        <v>254</v>
      </c>
      <c r="E62" s="298"/>
      <c r="F62" s="298"/>
      <c r="G62" s="298"/>
      <c r="H62" s="298"/>
      <c r="I62" s="298"/>
      <c r="J62" s="298"/>
      <c r="K62" s="236"/>
      <c r="L62" s="298"/>
      <c r="M62" s="233"/>
      <c r="N62" s="331"/>
      <c r="O62" s="457"/>
      <c r="P62" s="174"/>
      <c r="R62" s="12"/>
      <c r="S62" s="12"/>
      <c r="T62" s="12"/>
    </row>
    <row r="63" spans="1:22" ht="29" x14ac:dyDescent="0.35">
      <c r="A63" s="317"/>
      <c r="B63" s="308"/>
      <c r="C63" s="24" t="s">
        <v>385</v>
      </c>
      <c r="D63" s="24" t="s">
        <v>250</v>
      </c>
      <c r="E63" s="298"/>
      <c r="F63" s="298"/>
      <c r="G63" s="298"/>
      <c r="H63" s="298"/>
      <c r="I63" s="298"/>
      <c r="J63" s="298"/>
      <c r="K63" s="236"/>
      <c r="L63" s="298"/>
      <c r="M63" s="233"/>
      <c r="N63" s="331"/>
      <c r="O63" s="457"/>
      <c r="P63" s="174"/>
      <c r="R63" s="12"/>
      <c r="S63" s="12"/>
      <c r="T63" s="12"/>
    </row>
    <row r="64" spans="1:22" ht="15" thickBot="1" x14ac:dyDescent="0.4">
      <c r="A64" s="318"/>
      <c r="B64" s="309"/>
      <c r="C64" s="19" t="s">
        <v>386</v>
      </c>
      <c r="D64" s="19" t="s">
        <v>254</v>
      </c>
      <c r="E64" s="270"/>
      <c r="F64" s="270"/>
      <c r="G64" s="270"/>
      <c r="H64" s="270"/>
      <c r="I64" s="270"/>
      <c r="J64" s="270"/>
      <c r="K64" s="320"/>
      <c r="L64" s="270"/>
      <c r="M64" s="315"/>
      <c r="N64" s="332"/>
      <c r="O64" s="457"/>
      <c r="P64" s="174"/>
      <c r="R64" s="12"/>
      <c r="S64" s="12"/>
      <c r="T64" s="12"/>
    </row>
    <row r="65" spans="1:22" x14ac:dyDescent="0.35">
      <c r="A65" s="316" t="s">
        <v>387</v>
      </c>
      <c r="B65" s="307" t="s">
        <v>126</v>
      </c>
      <c r="C65" s="85" t="s">
        <v>388</v>
      </c>
      <c r="D65" s="86" t="s">
        <v>250</v>
      </c>
      <c r="E65" s="310" t="s">
        <v>418</v>
      </c>
      <c r="F65" s="310" t="s">
        <v>419</v>
      </c>
      <c r="G65" s="310" t="s">
        <v>519</v>
      </c>
      <c r="H65" s="310" t="s">
        <v>628</v>
      </c>
      <c r="I65" s="310" t="s">
        <v>436</v>
      </c>
      <c r="J65" s="310" t="s">
        <v>157</v>
      </c>
      <c r="K65" s="319" t="s">
        <v>1212</v>
      </c>
      <c r="L65" s="310"/>
      <c r="M65" s="314"/>
      <c r="N65" s="330"/>
      <c r="R65" s="12" t="str">
        <f>IF(OR(J65='Drop downs'!$G$7,J65='Drop downs'!$G$5), B65&amp;": "&amp;K65&amp;CHAR(10),"")</f>
        <v/>
      </c>
      <c r="S65" s="12" t="str">
        <f>IF(J65='Drop downs'!$G$2,B65&amp;": "&amp;K65&amp;""," ")</f>
        <v xml:space="preserve"> </v>
      </c>
      <c r="T65" s="12" t="str">
        <f>IF(GI1_Green_Belt_and_MOL!E65='Drop downs'!$B$6,GI1_Green_Belt_and_MOL!B65&amp;": "&amp;GI1_Green_Belt_and_MOL!K65&amp;"","")</f>
        <v/>
      </c>
      <c r="U65" t="str">
        <f t="shared" si="0"/>
        <v/>
      </c>
      <c r="V65" t="str">
        <f>IF(N65&gt;0,B65&amp;":"&amp;N65&amp;"
","")</f>
        <v/>
      </c>
    </row>
    <row r="66" spans="1:22" x14ac:dyDescent="0.35">
      <c r="A66" s="317"/>
      <c r="B66" s="308"/>
      <c r="C66" s="83" t="s">
        <v>389</v>
      </c>
      <c r="D66" s="24" t="s">
        <v>250</v>
      </c>
      <c r="E66" s="298"/>
      <c r="F66" s="298"/>
      <c r="G66" s="298"/>
      <c r="H66" s="298"/>
      <c r="I66" s="298"/>
      <c r="J66" s="298"/>
      <c r="K66" s="236"/>
      <c r="L66" s="298"/>
      <c r="M66" s="233"/>
      <c r="N66" s="331"/>
      <c r="R66" s="12"/>
      <c r="S66" s="12"/>
      <c r="T66" s="12"/>
    </row>
    <row r="67" spans="1:22" ht="29" x14ac:dyDescent="0.35">
      <c r="A67" s="317"/>
      <c r="B67" s="308"/>
      <c r="C67" s="83" t="s">
        <v>390</v>
      </c>
      <c r="D67" s="24" t="s">
        <v>250</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19" t="s">
        <v>254</v>
      </c>
      <c r="E71" s="270"/>
      <c r="F71" s="270"/>
      <c r="G71" s="270"/>
      <c r="H71" s="270"/>
      <c r="I71" s="270"/>
      <c r="J71" s="270"/>
      <c r="K71" s="320"/>
      <c r="L71" s="270"/>
      <c r="M71" s="315"/>
      <c r="N71" s="332"/>
      <c r="R71" s="12"/>
      <c r="S71" s="12"/>
      <c r="T71" s="12"/>
    </row>
    <row r="72" spans="1:22" x14ac:dyDescent="0.35">
      <c r="A72" s="316" t="s">
        <v>395</v>
      </c>
      <c r="B72" s="307" t="s">
        <v>127</v>
      </c>
      <c r="C72" s="85" t="s">
        <v>396</v>
      </c>
      <c r="D72" s="86" t="s">
        <v>250</v>
      </c>
      <c r="E72" s="310" t="s">
        <v>418</v>
      </c>
      <c r="F72" s="310" t="s">
        <v>419</v>
      </c>
      <c r="G72" s="310" t="s">
        <v>424</v>
      </c>
      <c r="H72" s="310" t="s">
        <v>628</v>
      </c>
      <c r="I72" s="310" t="s">
        <v>422</v>
      </c>
      <c r="J72" s="310" t="s">
        <v>157</v>
      </c>
      <c r="K72" s="311" t="s">
        <v>1213</v>
      </c>
      <c r="L72" s="310"/>
      <c r="M72" s="314"/>
      <c r="N72" s="356" t="s">
        <v>1214</v>
      </c>
      <c r="O72" s="457"/>
      <c r="P72" s="174"/>
      <c r="Q72" s="148"/>
      <c r="R72" s="12" t="str">
        <f>IF(OR(J72='Drop downs'!$G$7,J72='Drop downs'!$G$5), B72&amp;": "&amp;K72&amp;CHAR(10),"")</f>
        <v/>
      </c>
      <c r="S72" s="12" t="str">
        <f>IF(J72='Drop downs'!$G$2,B72&amp;": "&amp;K72&amp;""," ")</f>
        <v xml:space="preserve"> </v>
      </c>
      <c r="T72" s="12" t="str">
        <f>IF(GI1_Green_Belt_and_MOL!E72='Drop downs'!$B$6,GI1_Green_Belt_and_MOL!B72&amp;": "&amp;GI1_Green_Belt_and_MOL!K72&amp;"","")</f>
        <v/>
      </c>
      <c r="U72" t="str">
        <f>IF(N72&gt;0,B72&amp;":"&amp;N72&amp;"
","")</f>
        <v xml:space="preserve">IIA12:Enhancement: The policy should safeguard Green Belt and Metropolitan Open Land from all development, not just inappropriate development.
</v>
      </c>
      <c r="V72" t="e">
        <f>IF(#REF!&gt;0,B72&amp;":"&amp;#REF!&amp;"
","")</f>
        <v>#REF!</v>
      </c>
    </row>
    <row r="73" spans="1:22" x14ac:dyDescent="0.35">
      <c r="A73" s="317"/>
      <c r="B73" s="308"/>
      <c r="C73" s="83" t="s">
        <v>397</v>
      </c>
      <c r="D73" s="24" t="s">
        <v>250</v>
      </c>
      <c r="E73" s="298"/>
      <c r="F73" s="298"/>
      <c r="G73" s="298"/>
      <c r="H73" s="298"/>
      <c r="I73" s="298"/>
      <c r="J73" s="298"/>
      <c r="K73" s="312"/>
      <c r="L73" s="298"/>
      <c r="M73" s="233"/>
      <c r="N73" s="357"/>
      <c r="O73" s="457"/>
      <c r="P73" s="174"/>
      <c r="R73" s="12"/>
      <c r="S73" s="12"/>
      <c r="T73" s="12"/>
    </row>
    <row r="74" spans="1:22" x14ac:dyDescent="0.35">
      <c r="A74" s="317"/>
      <c r="B74" s="308"/>
      <c r="C74" s="83" t="s">
        <v>398</v>
      </c>
      <c r="D74" s="24" t="s">
        <v>250</v>
      </c>
      <c r="E74" s="298"/>
      <c r="F74" s="298"/>
      <c r="G74" s="298"/>
      <c r="H74" s="298"/>
      <c r="I74" s="298"/>
      <c r="J74" s="298"/>
      <c r="K74" s="312"/>
      <c r="L74" s="298"/>
      <c r="M74" s="233"/>
      <c r="N74" s="357"/>
      <c r="O74" s="457"/>
      <c r="P74" s="174"/>
      <c r="R74" s="12"/>
      <c r="S74" s="12"/>
      <c r="T74" s="12"/>
    </row>
    <row r="75" spans="1:22" x14ac:dyDescent="0.35">
      <c r="A75" s="317"/>
      <c r="B75" s="308"/>
      <c r="C75" s="83" t="s">
        <v>399</v>
      </c>
      <c r="D75" s="24" t="s">
        <v>250</v>
      </c>
      <c r="E75" s="298"/>
      <c r="F75" s="298"/>
      <c r="G75" s="298"/>
      <c r="H75" s="298"/>
      <c r="I75" s="298"/>
      <c r="J75" s="298"/>
      <c r="K75" s="312"/>
      <c r="L75" s="298"/>
      <c r="M75" s="233"/>
      <c r="N75" s="357"/>
      <c r="O75" s="457"/>
      <c r="P75" s="174"/>
      <c r="R75" s="12"/>
      <c r="S75" s="12"/>
      <c r="T75" s="12"/>
    </row>
    <row r="76" spans="1:22" ht="175.4" customHeight="1" thickBot="1" x14ac:dyDescent="0.4">
      <c r="A76" s="322"/>
      <c r="B76" s="309"/>
      <c r="C76" s="87" t="s">
        <v>400</v>
      </c>
      <c r="D76" s="88" t="s">
        <v>250</v>
      </c>
      <c r="E76" s="299"/>
      <c r="F76" s="299"/>
      <c r="G76" s="299"/>
      <c r="H76" s="299"/>
      <c r="I76" s="299"/>
      <c r="J76" s="299"/>
      <c r="K76" s="313"/>
      <c r="L76" s="299"/>
      <c r="M76" s="233"/>
      <c r="N76" s="361"/>
      <c r="O76" s="457"/>
      <c r="P76" s="174"/>
      <c r="R76" s="12"/>
      <c r="S76" s="12"/>
      <c r="T76" s="12"/>
    </row>
    <row r="77" spans="1:22" x14ac:dyDescent="0.35">
      <c r="A77" s="304" t="s">
        <v>401</v>
      </c>
      <c r="B77" s="307" t="s">
        <v>128</v>
      </c>
      <c r="C77" s="91" t="s">
        <v>402</v>
      </c>
      <c r="D77" s="82" t="s">
        <v>254</v>
      </c>
      <c r="E77" s="272" t="s">
        <v>432</v>
      </c>
      <c r="F77" s="272" t="s">
        <v>419</v>
      </c>
      <c r="G77" s="272" t="s">
        <v>424</v>
      </c>
      <c r="H77" s="272" t="s">
        <v>628</v>
      </c>
      <c r="I77" s="272" t="s">
        <v>436</v>
      </c>
      <c r="J77" s="272" t="s">
        <v>157</v>
      </c>
      <c r="K77" s="300" t="s">
        <v>1215</v>
      </c>
      <c r="L77" s="272"/>
      <c r="M77" s="302"/>
      <c r="N77" s="334"/>
      <c r="O77" s="457"/>
      <c r="P77" s="174"/>
      <c r="R77" s="12" t="str">
        <f>IF(OR(J77='Drop downs'!$G$7,J77='Drop downs'!$G$5), B77&amp;": "&amp;K77&amp;CHAR(10),"")</f>
        <v/>
      </c>
      <c r="S77" s="12" t="str">
        <f>IF(J77='Drop downs'!$G$2,B77&amp;": "&amp;K77&amp;""," ")</f>
        <v xml:space="preserve"> </v>
      </c>
      <c r="T77" s="12" t="str">
        <f>IF(GI1_Green_Belt_and_MOL!E77='Drop downs'!$B$6,GI1_Green_Belt_and_MOL!B77&amp;": "&amp;GI1_Green_Belt_and_MOL!K77&amp;"","")</f>
        <v/>
      </c>
      <c r="U77" t="str">
        <f t="shared" ref="U77:U84" si="1">IF(M77&gt;0,B77&amp;":"&amp;M77&amp;"
","")</f>
        <v/>
      </c>
      <c r="V77" t="str">
        <f>IF(N77&gt;0,B77&amp;":"&amp;N77&amp;"
","")</f>
        <v/>
      </c>
    </row>
    <row r="78" spans="1:22" x14ac:dyDescent="0.35">
      <c r="A78" s="305"/>
      <c r="B78" s="308"/>
      <c r="C78" s="83" t="s">
        <v>403</v>
      </c>
      <c r="D78" s="3" t="s">
        <v>250</v>
      </c>
      <c r="E78" s="298"/>
      <c r="F78" s="298"/>
      <c r="G78" s="298"/>
      <c r="H78" s="298"/>
      <c r="I78" s="298"/>
      <c r="J78" s="298"/>
      <c r="K78" s="236"/>
      <c r="L78" s="298"/>
      <c r="M78" s="233"/>
      <c r="N78" s="331"/>
      <c r="O78" s="457"/>
      <c r="P78" s="174"/>
      <c r="R78" s="12"/>
      <c r="S78" s="12"/>
      <c r="T78" s="12"/>
    </row>
    <row r="79" spans="1:22" x14ac:dyDescent="0.35">
      <c r="A79" s="305"/>
      <c r="B79" s="308"/>
      <c r="C79" s="83" t="s">
        <v>404</v>
      </c>
      <c r="D79" s="3" t="s">
        <v>254</v>
      </c>
      <c r="E79" s="298"/>
      <c r="F79" s="298"/>
      <c r="G79" s="298"/>
      <c r="H79" s="298"/>
      <c r="I79" s="298"/>
      <c r="J79" s="298"/>
      <c r="K79" s="236"/>
      <c r="L79" s="298"/>
      <c r="M79" s="233"/>
      <c r="N79" s="331"/>
      <c r="O79" s="457"/>
      <c r="P79" s="174"/>
      <c r="R79" s="12"/>
      <c r="S79" s="12"/>
      <c r="T79" s="12"/>
    </row>
    <row r="80" spans="1:22" x14ac:dyDescent="0.35">
      <c r="A80" s="305"/>
      <c r="B80" s="308"/>
      <c r="C80" s="84" t="s">
        <v>405</v>
      </c>
      <c r="D80" s="3" t="s">
        <v>254</v>
      </c>
      <c r="E80" s="298"/>
      <c r="F80" s="298"/>
      <c r="G80" s="298"/>
      <c r="H80" s="298"/>
      <c r="I80" s="298"/>
      <c r="J80" s="298"/>
      <c r="K80" s="236"/>
      <c r="L80" s="298"/>
      <c r="M80" s="233"/>
      <c r="N80" s="331"/>
      <c r="O80" s="457"/>
      <c r="P80" s="174"/>
      <c r="R80" s="12"/>
      <c r="S80" s="12"/>
      <c r="T80" s="12"/>
    </row>
    <row r="81" spans="1:22" ht="29" x14ac:dyDescent="0.35">
      <c r="A81" s="305"/>
      <c r="B81" s="308"/>
      <c r="C81" s="84" t="s">
        <v>406</v>
      </c>
      <c r="D81" s="3" t="s">
        <v>254</v>
      </c>
      <c r="E81" s="298"/>
      <c r="F81" s="298"/>
      <c r="G81" s="298"/>
      <c r="H81" s="298"/>
      <c r="I81" s="298"/>
      <c r="J81" s="298"/>
      <c r="K81" s="236"/>
      <c r="L81" s="298"/>
      <c r="M81" s="233"/>
      <c r="N81" s="331"/>
      <c r="O81" s="457"/>
      <c r="P81" s="174"/>
      <c r="R81" s="12"/>
      <c r="S81" s="12"/>
      <c r="T81" s="12"/>
    </row>
    <row r="82" spans="1:22" ht="29" x14ac:dyDescent="0.35">
      <c r="A82" s="305"/>
      <c r="B82" s="308"/>
      <c r="C82" s="84" t="s">
        <v>407</v>
      </c>
      <c r="D82" s="3" t="s">
        <v>254</v>
      </c>
      <c r="E82" s="298"/>
      <c r="F82" s="298"/>
      <c r="G82" s="298"/>
      <c r="H82" s="298"/>
      <c r="I82" s="298"/>
      <c r="J82" s="298"/>
      <c r="K82" s="236"/>
      <c r="L82" s="298"/>
      <c r="M82" s="233"/>
      <c r="N82" s="331"/>
      <c r="O82" s="457"/>
      <c r="P82" s="174"/>
      <c r="R82" s="12"/>
      <c r="S82" s="12"/>
      <c r="T82" s="12"/>
    </row>
    <row r="83" spans="1:22" ht="15" thickBot="1" x14ac:dyDescent="0.4">
      <c r="A83" s="306"/>
      <c r="B83" s="309"/>
      <c r="C83" s="90" t="s">
        <v>408</v>
      </c>
      <c r="D83" s="80" t="s">
        <v>254</v>
      </c>
      <c r="E83" s="299"/>
      <c r="F83" s="299"/>
      <c r="G83" s="299"/>
      <c r="H83" s="299"/>
      <c r="I83" s="299"/>
      <c r="J83" s="299"/>
      <c r="K83" s="301"/>
      <c r="L83" s="299"/>
      <c r="M83" s="303"/>
      <c r="N83" s="333"/>
      <c r="O83" s="457"/>
      <c r="P83" s="174"/>
      <c r="R83" s="12"/>
      <c r="S83" s="12"/>
      <c r="T83" s="12"/>
    </row>
    <row r="84" spans="1:22" x14ac:dyDescent="0.35">
      <c r="A84" s="304" t="s">
        <v>409</v>
      </c>
      <c r="B84" s="307" t="s">
        <v>129</v>
      </c>
      <c r="C84" s="101" t="s">
        <v>410</v>
      </c>
      <c r="D84" s="82" t="s">
        <v>254</v>
      </c>
      <c r="E84" s="272" t="s">
        <v>101</v>
      </c>
      <c r="F84" s="272" t="s">
        <v>101</v>
      </c>
      <c r="G84" s="272" t="s">
        <v>101</v>
      </c>
      <c r="H84" s="272" t="s">
        <v>101</v>
      </c>
      <c r="I84" s="272" t="s">
        <v>101</v>
      </c>
      <c r="J84" s="272" t="s">
        <v>159</v>
      </c>
      <c r="K84" s="300" t="s">
        <v>435</v>
      </c>
      <c r="L84" s="272"/>
      <c r="M84" s="302"/>
      <c r="N84" s="334"/>
      <c r="R84" s="12" t="str">
        <f>IF(OR(J84='Drop downs'!$G$7,J84='Drop downs'!$G$5), B84&amp;": "&amp;K84&amp;CHAR(10),"")</f>
        <v/>
      </c>
      <c r="S84" s="12" t="str">
        <f>IF(J84='Drop downs'!$G$2,B84&amp;": "&amp;K84&amp;""," ")</f>
        <v xml:space="preserve"> </v>
      </c>
      <c r="T84" s="12" t="str">
        <f>IF(GI1_Green_Belt_and_MOL!E84='Drop downs'!$B$6,GI1_Green_Belt_and_MOL!B84&amp;": "&amp;GI1_Green_Belt_and_MOL!K84&amp;"","")</f>
        <v/>
      </c>
      <c r="U84" t="str">
        <f t="shared" si="1"/>
        <v/>
      </c>
      <c r="V84" t="str">
        <f>IF(N84&gt;0,B84&amp;":"&amp;N84&amp;"
","")</f>
        <v/>
      </c>
    </row>
    <row r="85" spans="1:22" x14ac:dyDescent="0.35">
      <c r="A85" s="305"/>
      <c r="B85" s="308"/>
      <c r="C85" s="84" t="s">
        <v>411</v>
      </c>
      <c r="D85" s="3" t="s">
        <v>254</v>
      </c>
      <c r="E85" s="298"/>
      <c r="F85" s="298"/>
      <c r="G85" s="298"/>
      <c r="H85" s="298"/>
      <c r="I85" s="298"/>
      <c r="J85" s="298"/>
      <c r="K85" s="236"/>
      <c r="L85" s="298"/>
      <c r="M85" s="233"/>
      <c r="N85" s="331"/>
      <c r="R85" s="12"/>
      <c r="S85" s="12"/>
      <c r="T85" s="12"/>
    </row>
    <row r="86" spans="1:22" x14ac:dyDescent="0.35">
      <c r="A86" s="305"/>
      <c r="B86" s="308"/>
      <c r="C86" s="84" t="s">
        <v>412</v>
      </c>
      <c r="D86" s="3" t="s">
        <v>254</v>
      </c>
      <c r="E86" s="298"/>
      <c r="F86" s="298"/>
      <c r="G86" s="298"/>
      <c r="H86" s="298"/>
      <c r="I86" s="298"/>
      <c r="J86" s="298"/>
      <c r="K86" s="236"/>
      <c r="L86" s="298"/>
      <c r="M86" s="233"/>
      <c r="N86" s="331"/>
      <c r="R86" s="12"/>
      <c r="S86" s="12"/>
      <c r="T86" s="12"/>
    </row>
    <row r="87" spans="1:22" ht="15" thickBot="1" x14ac:dyDescent="0.4">
      <c r="A87" s="306"/>
      <c r="B87" s="309"/>
      <c r="C87" s="87" t="s">
        <v>413</v>
      </c>
      <c r="D87" s="80" t="s">
        <v>254</v>
      </c>
      <c r="E87" s="299"/>
      <c r="F87" s="299"/>
      <c r="G87" s="299"/>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xml:space="preserve">IIA7:Enhancement: cross reference with Policy GR7 External Lighting to try and achieve darker night skies in these more open parts of the borough.
IIA12:Enhancement: The policy should safeguard Green Belt and Metropolitan Open Land from all development, not just inappropriate development.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e">
        <f>V8&amp;V18&amp;V20&amp;V28&amp;V36&amp;V42&amp;V47&amp;V49&amp;V54&amp;V57&amp;V65&amp;V72&amp;V77&amp;V84</f>
        <v>#REF!</v>
      </c>
      <c r="B98" s="342"/>
      <c r="C98" s="342"/>
      <c r="D98" s="342"/>
      <c r="E98" s="342"/>
      <c r="F98" s="342"/>
      <c r="G98" s="342"/>
      <c r="H98" s="342"/>
      <c r="I98" s="342"/>
      <c r="J98" s="342"/>
      <c r="K98" s="342"/>
      <c r="L98" s="342"/>
      <c r="M98" s="342"/>
      <c r="N98" s="343"/>
    </row>
  </sheetData>
  <sheetProtection algorithmName="SHA-512" hashValue="8L8o8Tfw1dmuBg4mDqdxPzIkCL1eUJFzO8Nxn67xnlPRhTx/QSKTM7Ad69wor9Dl087cf4k54XnaRq/RfdcvCA==" saltValue="E4TaNpacy9qh9peqMWxGjw==" spinCount="100000" sheet="1" objects="1" scenarios="1"/>
  <autoFilter ref="A7:M87" xr:uid="{D2C47CAF-421C-4D58-AA7A-22430CCF83D7}"/>
  <mergeCells count="189">
    <mergeCell ref="A93:N93"/>
    <mergeCell ref="A94:N94"/>
    <mergeCell ref="A95:N95"/>
    <mergeCell ref="A96:N96"/>
    <mergeCell ref="A97:N97"/>
    <mergeCell ref="A98:N98"/>
    <mergeCell ref="N54:N56"/>
    <mergeCell ref="N57:N64"/>
    <mergeCell ref="N65:N71"/>
    <mergeCell ref="N77:N83"/>
    <mergeCell ref="N84:N87"/>
    <mergeCell ref="A89:N89"/>
    <mergeCell ref="A90:N90"/>
    <mergeCell ref="A91:N91"/>
    <mergeCell ref="K65:K71"/>
    <mergeCell ref="L65:L71"/>
    <mergeCell ref="M54:M56"/>
    <mergeCell ref="A57:A64"/>
    <mergeCell ref="E57:E64"/>
    <mergeCell ref="F57:F64"/>
    <mergeCell ref="G57:G64"/>
    <mergeCell ref="H57:H64"/>
    <mergeCell ref="I57:I64"/>
    <mergeCell ref="J57:J64"/>
    <mergeCell ref="N18:N19"/>
    <mergeCell ref="N20:N27"/>
    <mergeCell ref="N28:N35"/>
    <mergeCell ref="N36:N41"/>
    <mergeCell ref="N42:N46"/>
    <mergeCell ref="N49:N53"/>
    <mergeCell ref="H8:H17"/>
    <mergeCell ref="I8:I17"/>
    <mergeCell ref="J8:J17"/>
    <mergeCell ref="K8:K17"/>
    <mergeCell ref="L8:L17"/>
    <mergeCell ref="M8:M17"/>
    <mergeCell ref="K28:K35"/>
    <mergeCell ref="L28:L35"/>
    <mergeCell ref="J18:J19"/>
    <mergeCell ref="K18:K19"/>
    <mergeCell ref="L18:L19"/>
    <mergeCell ref="M18:M19"/>
    <mergeCell ref="J20:J27"/>
    <mergeCell ref="M20:M27"/>
    <mergeCell ref="K20:K27"/>
    <mergeCell ref="L20:L27"/>
    <mergeCell ref="M28:M35"/>
    <mergeCell ref="M42:M46"/>
    <mergeCell ref="O36:O41"/>
    <mergeCell ref="O47:O48"/>
    <mergeCell ref="I47:I48"/>
    <mergeCell ref="J47:J48"/>
    <mergeCell ref="K47:K48"/>
    <mergeCell ref="L47:L48"/>
    <mergeCell ref="L42:L46"/>
    <mergeCell ref="L54:L56"/>
    <mergeCell ref="N47:N48"/>
    <mergeCell ref="I49:I53"/>
    <mergeCell ref="J49:J53"/>
    <mergeCell ref="K49:K53"/>
    <mergeCell ref="L49:L53"/>
    <mergeCell ref="M49:M53"/>
    <mergeCell ref="K42:K46"/>
    <mergeCell ref="J42:J46"/>
    <mergeCell ref="K36:K41"/>
    <mergeCell ref="L36:L41"/>
    <mergeCell ref="M36:M41"/>
    <mergeCell ref="M47:M48"/>
    <mergeCell ref="C1:F1"/>
    <mergeCell ref="C2:F2"/>
    <mergeCell ref="C4:F4"/>
    <mergeCell ref="A6:C6"/>
    <mergeCell ref="A8:A17"/>
    <mergeCell ref="B8:B17"/>
    <mergeCell ref="E8:E17"/>
    <mergeCell ref="F8:F17"/>
    <mergeCell ref="G8:G17"/>
    <mergeCell ref="E6:N6"/>
    <mergeCell ref="N8:N17"/>
    <mergeCell ref="A20:A27"/>
    <mergeCell ref="E20:E27"/>
    <mergeCell ref="F20:F27"/>
    <mergeCell ref="G20:G27"/>
    <mergeCell ref="H20:H27"/>
    <mergeCell ref="I20:I27"/>
    <mergeCell ref="B47:B48"/>
    <mergeCell ref="A18:A19"/>
    <mergeCell ref="E18:E19"/>
    <mergeCell ref="F18:F19"/>
    <mergeCell ref="G18:G19"/>
    <mergeCell ref="H18:H19"/>
    <mergeCell ref="I18:I19"/>
    <mergeCell ref="B18:B19"/>
    <mergeCell ref="B20:B27"/>
    <mergeCell ref="B42:B46"/>
    <mergeCell ref="A42:A46"/>
    <mergeCell ref="E42:E46"/>
    <mergeCell ref="F42:F46"/>
    <mergeCell ref="A47:A48"/>
    <mergeCell ref="G42:G46"/>
    <mergeCell ref="H42:H46"/>
    <mergeCell ref="I42:I46"/>
    <mergeCell ref="A36:A41"/>
    <mergeCell ref="A28:A35"/>
    <mergeCell ref="E28:E35"/>
    <mergeCell ref="F28:F35"/>
    <mergeCell ref="G28:G35"/>
    <mergeCell ref="H28:H35"/>
    <mergeCell ref="I28:I35"/>
    <mergeCell ref="J28:J35"/>
    <mergeCell ref="B28:B35"/>
    <mergeCell ref="B36:B41"/>
    <mergeCell ref="F36:F41"/>
    <mergeCell ref="G36:G41"/>
    <mergeCell ref="H36:H41"/>
    <mergeCell ref="I36:I41"/>
    <mergeCell ref="J36:J41"/>
    <mergeCell ref="E36:E41"/>
    <mergeCell ref="K57:K64"/>
    <mergeCell ref="L57:L64"/>
    <mergeCell ref="M57:M64"/>
    <mergeCell ref="A54:A56"/>
    <mergeCell ref="E54:E56"/>
    <mergeCell ref="F54:F56"/>
    <mergeCell ref="G54:G56"/>
    <mergeCell ref="H54:H56"/>
    <mergeCell ref="I54:I56"/>
    <mergeCell ref="J54:J56"/>
    <mergeCell ref="K54:K56"/>
    <mergeCell ref="B54:B56"/>
    <mergeCell ref="B57:B64"/>
    <mergeCell ref="A49:A53"/>
    <mergeCell ref="E49:E53"/>
    <mergeCell ref="F49:F53"/>
    <mergeCell ref="G49:G53"/>
    <mergeCell ref="H49:H53"/>
    <mergeCell ref="E47:E48"/>
    <mergeCell ref="F47:F48"/>
    <mergeCell ref="G47:G48"/>
    <mergeCell ref="H47:H48"/>
    <mergeCell ref="B49:B53"/>
    <mergeCell ref="I77:I83"/>
    <mergeCell ref="J77:J83"/>
    <mergeCell ref="K77:K83"/>
    <mergeCell ref="L77:L83"/>
    <mergeCell ref="M77:M83"/>
    <mergeCell ref="F65:F71"/>
    <mergeCell ref="G65:G71"/>
    <mergeCell ref="B65:B71"/>
    <mergeCell ref="B72:B76"/>
    <mergeCell ref="B77:B83"/>
    <mergeCell ref="H65:H71"/>
    <mergeCell ref="I65:I71"/>
    <mergeCell ref="J65:J71"/>
    <mergeCell ref="M72:M76"/>
    <mergeCell ref="A84:A87"/>
    <mergeCell ref="E84:E87"/>
    <mergeCell ref="F84:F87"/>
    <mergeCell ref="G84:G87"/>
    <mergeCell ref="H84:H87"/>
    <mergeCell ref="I84:I87"/>
    <mergeCell ref="J84:J87"/>
    <mergeCell ref="K84:K87"/>
    <mergeCell ref="L84:L87"/>
    <mergeCell ref="B84:B87"/>
    <mergeCell ref="M84:M87"/>
    <mergeCell ref="A77:A83"/>
    <mergeCell ref="A92:N92"/>
    <mergeCell ref="C3:F3"/>
    <mergeCell ref="E77:E83"/>
    <mergeCell ref="F77:F83"/>
    <mergeCell ref="G77:G83"/>
    <mergeCell ref="H77:H83"/>
    <mergeCell ref="O72:O76"/>
    <mergeCell ref="O77:O83"/>
    <mergeCell ref="O57:O64"/>
    <mergeCell ref="M65:M71"/>
    <mergeCell ref="A72:A76"/>
    <mergeCell ref="E72:E76"/>
    <mergeCell ref="F72:F76"/>
    <mergeCell ref="G72:G76"/>
    <mergeCell ref="H72:H76"/>
    <mergeCell ref="I72:I76"/>
    <mergeCell ref="J72:J76"/>
    <mergeCell ref="K72:K76"/>
    <mergeCell ref="L72:L76"/>
    <mergeCell ref="N72:N76"/>
    <mergeCell ref="A65:A71"/>
    <mergeCell ref="E65:E71"/>
  </mergeCells>
  <conditionalFormatting sqref="C50:C53">
    <cfRule type="expression" dxfId="927" priority="2">
      <formula>$D50="No"</formula>
    </cfRule>
  </conditionalFormatting>
  <conditionalFormatting sqref="C8:D87">
    <cfRule type="expression" dxfId="926" priority="1">
      <formula>$D8="No"</formula>
    </cfRule>
  </conditionalFormatting>
  <conditionalFormatting sqref="J8 J18 J28 J49 J57 J65 J72 J77 J84">
    <cfRule type="cellIs" dxfId="925" priority="40" operator="equal">
      <formula>"Significant Negative"</formula>
    </cfRule>
    <cfRule type="cellIs" dxfId="924" priority="41" operator="equal">
      <formula>"Minor Negative"</formula>
    </cfRule>
    <cfRule type="cellIs" dxfId="923" priority="42" operator="equal">
      <formula>"Uncertain"</formula>
    </cfRule>
    <cfRule type="cellIs" dxfId="922" priority="43" operator="equal">
      <formula>"Neutral"</formula>
    </cfRule>
    <cfRule type="cellIs" dxfId="921" priority="44" operator="equal">
      <formula>"Minor Positive"</formula>
    </cfRule>
    <cfRule type="cellIs" dxfId="920" priority="45" operator="equal">
      <formula>"Significant Positive"</formula>
    </cfRule>
  </conditionalFormatting>
  <conditionalFormatting sqref="J20">
    <cfRule type="cellIs" dxfId="919" priority="33" operator="equal">
      <formula>"Significant Positive"</formula>
    </cfRule>
    <cfRule type="cellIs" dxfId="918" priority="28" operator="equal">
      <formula>"Significant Negative"</formula>
    </cfRule>
    <cfRule type="cellIs" dxfId="917" priority="29" operator="equal">
      <formula>"Minor Negative"</formula>
    </cfRule>
    <cfRule type="cellIs" dxfId="916" priority="30" operator="equal">
      <formula>"Uncertain"</formula>
    </cfRule>
    <cfRule type="cellIs" dxfId="915" priority="31" operator="equal">
      <formula>"Neutral"</formula>
    </cfRule>
    <cfRule type="cellIs" dxfId="914" priority="32" operator="equal">
      <formula>"Minor Positive"</formula>
    </cfRule>
  </conditionalFormatting>
  <conditionalFormatting sqref="J36">
    <cfRule type="cellIs" dxfId="913" priority="16" operator="equal">
      <formula>"Significant Negative"</formula>
    </cfRule>
    <cfRule type="cellIs" dxfId="912" priority="17" operator="equal">
      <formula>"Minor Negative"</formula>
    </cfRule>
    <cfRule type="cellIs" dxfId="911" priority="18" operator="equal">
      <formula>"Uncertain"</formula>
    </cfRule>
    <cfRule type="cellIs" dxfId="910" priority="19" operator="equal">
      <formula>"Neutral"</formula>
    </cfRule>
    <cfRule type="cellIs" dxfId="909" priority="20" operator="equal">
      <formula>"Minor Positive"</formula>
    </cfRule>
    <cfRule type="cellIs" dxfId="908" priority="21" operator="equal">
      <formula>"Significant Positive"</formula>
    </cfRule>
  </conditionalFormatting>
  <conditionalFormatting sqref="J42">
    <cfRule type="cellIs" dxfId="907" priority="10" operator="equal">
      <formula>"Significant Negative"</formula>
    </cfRule>
    <cfRule type="cellIs" dxfId="906" priority="11" operator="equal">
      <formula>"Minor Negative"</formula>
    </cfRule>
    <cfRule type="cellIs" dxfId="905" priority="12" operator="equal">
      <formula>"Uncertain"</formula>
    </cfRule>
    <cfRule type="cellIs" dxfId="904" priority="13" operator="equal">
      <formula>"Neutral"</formula>
    </cfRule>
    <cfRule type="cellIs" dxfId="903" priority="14" operator="equal">
      <formula>"Minor Positive"</formula>
    </cfRule>
    <cfRule type="cellIs" dxfId="902" priority="15" operator="equal">
      <formula>"Significant Positive"</formula>
    </cfRule>
  </conditionalFormatting>
  <conditionalFormatting sqref="J47">
    <cfRule type="cellIs" dxfId="901" priority="34" operator="equal">
      <formula>"Significant Negative"</formula>
    </cfRule>
    <cfRule type="cellIs" dxfId="900" priority="35" operator="equal">
      <formula>"Minor Negative"</formula>
    </cfRule>
    <cfRule type="cellIs" dxfId="899" priority="36" operator="equal">
      <formula>"Uncertain"</formula>
    </cfRule>
    <cfRule type="cellIs" dxfId="898" priority="37" operator="equal">
      <formula>"Neutral"</formula>
    </cfRule>
    <cfRule type="cellIs" dxfId="897" priority="38" operator="equal">
      <formula>"Minor Positive"</formula>
    </cfRule>
    <cfRule type="cellIs" dxfId="896" priority="39" operator="equal">
      <formula>"Significant Positive"</formula>
    </cfRule>
  </conditionalFormatting>
  <conditionalFormatting sqref="J54">
    <cfRule type="cellIs" dxfId="895" priority="4" operator="equal">
      <formula>"Significant Negative"</formula>
    </cfRule>
    <cfRule type="cellIs" dxfId="894" priority="5" operator="equal">
      <formula>"Minor Negative"</formula>
    </cfRule>
    <cfRule type="cellIs" dxfId="893" priority="6" operator="equal">
      <formula>"Uncertain"</formula>
    </cfRule>
    <cfRule type="cellIs" dxfId="892" priority="7" operator="equal">
      <formula>"Neutral"</formula>
    </cfRule>
    <cfRule type="cellIs" dxfId="891" priority="8" operator="equal">
      <formula>"Minor Positive"</formula>
    </cfRule>
    <cfRule type="cellIs" dxfId="890"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1DE5295D-2E5D-4966-88F4-34581628AD17}">
          <x14:formula1>
            <xm:f>'Drop downs'!$A$2:$A$3</xm:f>
          </x14:formula1>
          <xm:sqref>D8:D87</xm:sqref>
        </x14:dataValidation>
        <x14:dataValidation type="list" allowBlank="1" showInputMessage="1" showErrorMessage="1" xr:uid="{4EA28B00-2184-489A-9571-A3B6B0255C27}">
          <x14:formula1>
            <xm:f>'Drop downs'!$J$2:$J$3</xm:f>
          </x14:formula1>
          <xm:sqref>L8 L18 L20 L28 L36 L42 L84 L54 L57 L65 L72 L77 L47 L49</xm:sqref>
        </x14:dataValidation>
        <x14:dataValidation type="list" allowBlank="1" showInputMessage="1" showErrorMessage="1" xr:uid="{52E744F1-9812-4E23-A259-6340B67FD412}">
          <x14:formula1>
            <xm:f>'Drop downs'!$B$2:$B$4</xm:f>
          </x14:formula1>
          <xm:sqref>E8 E18 E20 E28 E36 E42 E84 E54 E57 E65 E72 E77 E47 E49</xm:sqref>
        </x14:dataValidation>
        <x14:dataValidation type="list" allowBlank="1" showInputMessage="1" showErrorMessage="1" xr:uid="{5D812087-0376-456D-84D7-774A6E1F5708}">
          <x14:formula1>
            <xm:f>'Drop downs'!$C$2:$C$5</xm:f>
          </x14:formula1>
          <xm:sqref>F8 F18 F20 F28 F36 F42 F84 F54 F57 F65 F72 F77 F47 F49</xm:sqref>
        </x14:dataValidation>
        <x14:dataValidation type="list" allowBlank="1" showInputMessage="1" showErrorMessage="1" xr:uid="{94E645EA-9E5E-492D-B7E8-64CEDFED5E5F}">
          <x14:formula1>
            <xm:f>'Drop downs'!$D$2:$D$7</xm:f>
          </x14:formula1>
          <xm:sqref>G8 G18 G20 G28 G36 G42 G84 G54 G57 G65 G72 G77 G47 G49</xm:sqref>
        </x14:dataValidation>
        <x14:dataValidation type="list" allowBlank="1" showInputMessage="1" showErrorMessage="1" xr:uid="{B7AEC326-D87E-41F3-B8DB-B14C3A2D513B}">
          <x14:formula1>
            <xm:f>'Drop downs'!$E$2:$E$6</xm:f>
          </x14:formula1>
          <xm:sqref>H8 H18 H20 H28 H36 H42 H84 H54 H57 H65 H72 H77 H47 H49</xm:sqref>
        </x14:dataValidation>
        <x14:dataValidation type="list" allowBlank="1" showInputMessage="1" showErrorMessage="1" xr:uid="{77E4153B-B254-46D1-BA34-E1977E2F25BA}">
          <x14:formula1>
            <xm:f>'Drop downs'!$F$2:$F$6</xm:f>
          </x14:formula1>
          <xm:sqref>I8 I18 I20 I28 I36 I42 I84 I54 I57 I65 I72 I77 I47 I49</xm:sqref>
        </x14:dataValidation>
        <x14:dataValidation type="list" allowBlank="1" showInputMessage="1" showErrorMessage="1" xr:uid="{E7B24B08-CE0A-4D11-B2FA-E46536A95585}">
          <x14:formula1>
            <xm:f>'Drop downs'!$G$2:$G$7</xm:f>
          </x14:formula1>
          <xm:sqref>J8 J18 J20 J28 J36 J42 J84 J54 J57 J65 J72 J77 J47 J49</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151D7-ECA3-48C9-8211-365C54E27032}">
  <sheetPr codeName="Sheet54">
    <tabColor theme="4" tint="0.79998168889431442"/>
  </sheetPr>
  <dimension ref="A1:V98"/>
  <sheetViews>
    <sheetView topLeftCell="D24" zoomScale="80" zoomScaleNormal="8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5" width="44.1796875" bestFit="1" customWidth="1"/>
    <col min="16" max="16" width="44.17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357" t="s">
        <v>1216</v>
      </c>
      <c r="D1" s="261"/>
      <c r="E1" s="261"/>
      <c r="F1" s="262"/>
      <c r="G1" s="16"/>
      <c r="I1" s="7"/>
      <c r="J1" s="7"/>
      <c r="K1" s="7"/>
    </row>
    <row r="2" spans="1:22" x14ac:dyDescent="0.35">
      <c r="A2" s="74" t="s">
        <v>29</v>
      </c>
      <c r="B2" s="9"/>
      <c r="C2" s="263" t="s">
        <v>1197</v>
      </c>
      <c r="D2" s="263"/>
      <c r="E2" s="263"/>
      <c r="F2" s="264"/>
      <c r="I2" s="8"/>
      <c r="J2" s="8"/>
      <c r="K2" s="8"/>
    </row>
    <row r="3" spans="1:22" ht="29.15" customHeight="1" x14ac:dyDescent="0.35">
      <c r="A3" s="75" t="s">
        <v>30</v>
      </c>
      <c r="B3" s="4"/>
      <c r="C3" s="263" t="s">
        <v>1217</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435</v>
      </c>
      <c r="L8" s="310"/>
      <c r="M8" s="314"/>
      <c r="N8" s="330"/>
      <c r="R8" s="12" t="str">
        <f>IF(OR(J8='Drop downs'!$G$7,J8='Drop downs'!$G$5), B8&amp;": "&amp;K8&amp;CHAR(10),"")</f>
        <v/>
      </c>
      <c r="S8" s="12" t="str">
        <f>IF(J8='Drop downs'!$G$2,B8&amp;": "&amp;K8&amp;""," ")</f>
        <v xml:space="preserve"> </v>
      </c>
      <c r="T8" s="12" t="str">
        <f>IF(GI2_Open_Space!E8='Drop downs'!$B$6,GI2_Open_Space!B8&amp;": "&amp;GI2_Open_Space!K8&amp;"","")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x14ac:dyDescent="0.35">
      <c r="A14" s="317"/>
      <c r="B14" s="328"/>
      <c r="C14" s="24" t="s">
        <v>327</v>
      </c>
      <c r="D14" s="24" t="s">
        <v>254</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15" thickBot="1" x14ac:dyDescent="0.4">
      <c r="A17" s="318"/>
      <c r="B17" s="267"/>
      <c r="C17" s="19" t="s">
        <v>330</v>
      </c>
      <c r="D17" s="19" t="s">
        <v>254</v>
      </c>
      <c r="E17" s="258"/>
      <c r="F17" s="258"/>
      <c r="G17" s="258"/>
      <c r="H17" s="258"/>
      <c r="I17" s="258"/>
      <c r="J17" s="270"/>
      <c r="K17" s="320"/>
      <c r="L17" s="270"/>
      <c r="M17" s="315"/>
      <c r="N17" s="332"/>
      <c r="R17" s="12"/>
      <c r="S17" s="12"/>
      <c r="T17" s="12"/>
    </row>
    <row r="18" spans="1:22" ht="39" customHeight="1" x14ac:dyDescent="0.35">
      <c r="A18" s="453" t="s">
        <v>331</v>
      </c>
      <c r="B18" s="307" t="s">
        <v>117</v>
      </c>
      <c r="C18" s="86" t="s">
        <v>332</v>
      </c>
      <c r="D18" s="86" t="s">
        <v>254</v>
      </c>
      <c r="E18" s="310" t="s">
        <v>101</v>
      </c>
      <c r="F18" s="310" t="s">
        <v>101</v>
      </c>
      <c r="G18" s="310" t="s">
        <v>101</v>
      </c>
      <c r="H18" s="310" t="s">
        <v>101</v>
      </c>
      <c r="I18" s="310" t="s">
        <v>101</v>
      </c>
      <c r="J18" s="310" t="s">
        <v>159</v>
      </c>
      <c r="K18" s="319" t="s">
        <v>435</v>
      </c>
      <c r="L18" s="310"/>
      <c r="M18" s="314"/>
      <c r="N18" s="330"/>
      <c r="R18" s="12" t="str">
        <f>IF(OR(J18='Drop downs'!$G$7,J18='Drop downs'!$G$5), B18&amp;": "&amp;K18&amp;CHAR(10),"")</f>
        <v/>
      </c>
      <c r="S18" s="12" t="str">
        <f>IF(J18='Drop downs'!$G$2,B18&amp;": "&amp;K18&amp;""," ")</f>
        <v xml:space="preserve"> </v>
      </c>
      <c r="T18" s="12" t="str">
        <f>IF(GI2_Open_Space!E18='Drop downs'!$B$6,GI2_Open_Space!B18&amp;": "&amp;GI2_Open_Space!K18&amp;"","")</f>
        <v/>
      </c>
      <c r="U18" t="str">
        <f t="shared" ref="U18:U72" si="0">IF(M18&gt;0,B18&amp;":"&amp;M18&amp;"
","")</f>
        <v/>
      </c>
      <c r="V18" t="str">
        <f>IF(N18&gt;0,B18&amp;":"&amp;N18&amp;"
","")</f>
        <v/>
      </c>
    </row>
    <row r="19" spans="1:22" ht="50.25" customHeight="1" thickBot="1" x14ac:dyDescent="0.4">
      <c r="A19" s="45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79" t="s">
        <v>254</v>
      </c>
      <c r="E20" s="310" t="s">
        <v>418</v>
      </c>
      <c r="F20" s="310" t="s">
        <v>441</v>
      </c>
      <c r="G20" s="310" t="s">
        <v>424</v>
      </c>
      <c r="H20" s="310" t="s">
        <v>421</v>
      </c>
      <c r="I20" s="310" t="s">
        <v>422</v>
      </c>
      <c r="J20" s="310" t="s">
        <v>157</v>
      </c>
      <c r="K20" s="319" t="s">
        <v>1218</v>
      </c>
      <c r="L20" s="310"/>
      <c r="M20" s="314"/>
      <c r="N20" s="330"/>
      <c r="R20" s="12" t="str">
        <f>IF(OR(J20='Drop downs'!$G$7,J20='Drop downs'!$G$5), B20&amp;": "&amp;K20&amp;CHAR(10),"")</f>
        <v/>
      </c>
      <c r="S20" s="12" t="str">
        <f>IF(J20='Drop downs'!$G$2,B20&amp;": "&amp;K20&amp;""," ")</f>
        <v xml:space="preserve"> </v>
      </c>
      <c r="T20" s="12" t="str">
        <f>IF(GI2_Open_Space!E20='Drop downs'!$B$6,GI2_Open_Space!B20&amp;": "&amp;GI2_Open_Space!K20&amp;"","")</f>
        <v/>
      </c>
      <c r="U20" t="str">
        <f t="shared" si="0"/>
        <v/>
      </c>
      <c r="V20" t="str">
        <f>IF(N20&gt;0,B20&amp;":"&amp;N20&amp;"
","")</f>
        <v/>
      </c>
    </row>
    <row r="21" spans="1:22" ht="14.5" customHeight="1" x14ac:dyDescent="0.35">
      <c r="A21" s="317"/>
      <c r="B21" s="308"/>
      <c r="C21" s="3" t="s">
        <v>336</v>
      </c>
      <c r="D21" s="3" t="s">
        <v>250</v>
      </c>
      <c r="E21" s="298"/>
      <c r="F21" s="298"/>
      <c r="G21" s="298"/>
      <c r="H21" s="298"/>
      <c r="I21" s="298"/>
      <c r="J21" s="298"/>
      <c r="K21" s="236"/>
      <c r="L21" s="298"/>
      <c r="M21" s="233"/>
      <c r="N21" s="331"/>
      <c r="R21" s="12"/>
      <c r="S21" s="12"/>
      <c r="T21" s="12"/>
    </row>
    <row r="22" spans="1:22" ht="14.5" customHeight="1" x14ac:dyDescent="0.35">
      <c r="A22" s="317"/>
      <c r="B22" s="308"/>
      <c r="C22" s="3" t="s">
        <v>337</v>
      </c>
      <c r="D22" s="3" t="s">
        <v>254</v>
      </c>
      <c r="E22" s="298"/>
      <c r="F22" s="298"/>
      <c r="G22" s="298"/>
      <c r="H22" s="298"/>
      <c r="I22" s="298"/>
      <c r="J22" s="298"/>
      <c r="K22" s="236"/>
      <c r="L22" s="298"/>
      <c r="M22" s="233"/>
      <c r="N22" s="331"/>
      <c r="R22" s="12"/>
      <c r="S22" s="12"/>
      <c r="T22" s="12"/>
    </row>
    <row r="23" spans="1:22" x14ac:dyDescent="0.35">
      <c r="A23" s="317"/>
      <c r="B23" s="308"/>
      <c r="C23" s="3" t="s">
        <v>338</v>
      </c>
      <c r="D23" s="3" t="s">
        <v>254</v>
      </c>
      <c r="E23" s="298"/>
      <c r="F23" s="298"/>
      <c r="G23" s="298"/>
      <c r="H23" s="298"/>
      <c r="I23" s="298"/>
      <c r="J23" s="298"/>
      <c r="K23" s="236"/>
      <c r="L23" s="298"/>
      <c r="M23" s="233"/>
      <c r="N23" s="331"/>
      <c r="R23" s="12"/>
      <c r="S23" s="12"/>
      <c r="T23" s="12"/>
    </row>
    <row r="24" spans="1:22" ht="14.5" customHeight="1" x14ac:dyDescent="0.35">
      <c r="A24" s="317"/>
      <c r="B24" s="308"/>
      <c r="C24" s="3" t="s">
        <v>339</v>
      </c>
      <c r="D24" s="3" t="s">
        <v>254</v>
      </c>
      <c r="E24" s="298"/>
      <c r="F24" s="298"/>
      <c r="G24" s="298"/>
      <c r="H24" s="298"/>
      <c r="I24" s="298"/>
      <c r="J24" s="298"/>
      <c r="K24" s="236"/>
      <c r="L24" s="298"/>
      <c r="M24" s="233"/>
      <c r="N24" s="331"/>
      <c r="R24" s="12"/>
      <c r="S24" s="12"/>
      <c r="T24" s="12"/>
    </row>
    <row r="25" spans="1:22" ht="29" x14ac:dyDescent="0.35">
      <c r="A25" s="317"/>
      <c r="B25" s="308"/>
      <c r="C25" s="3" t="s">
        <v>340</v>
      </c>
      <c r="D25" s="3" t="s">
        <v>254</v>
      </c>
      <c r="E25" s="298"/>
      <c r="F25" s="298"/>
      <c r="G25" s="298"/>
      <c r="H25" s="298"/>
      <c r="I25" s="298"/>
      <c r="J25" s="298"/>
      <c r="K25" s="236"/>
      <c r="L25" s="298"/>
      <c r="M25" s="233"/>
      <c r="N25" s="331"/>
      <c r="R25" s="12"/>
      <c r="S25" s="12"/>
      <c r="T25" s="12"/>
    </row>
    <row r="26" spans="1:22" ht="14.5" customHeight="1" x14ac:dyDescent="0.35">
      <c r="A26" s="317"/>
      <c r="B26" s="308"/>
      <c r="C26" s="3" t="s">
        <v>341</v>
      </c>
      <c r="D26" s="3" t="s">
        <v>254</v>
      </c>
      <c r="E26" s="298"/>
      <c r="F26" s="298"/>
      <c r="G26" s="298"/>
      <c r="H26" s="298"/>
      <c r="I26" s="298"/>
      <c r="J26" s="298"/>
      <c r="K26" s="236"/>
      <c r="L26" s="298"/>
      <c r="M26" s="233"/>
      <c r="N26" s="331"/>
      <c r="R26" s="12"/>
      <c r="S26" s="12"/>
      <c r="T26" s="12"/>
    </row>
    <row r="27" spans="1:22" ht="29.5" thickBot="1" x14ac:dyDescent="0.4">
      <c r="A27" s="322"/>
      <c r="B27" s="309"/>
      <c r="C27" s="80" t="s">
        <v>342</v>
      </c>
      <c r="D27" s="80" t="s">
        <v>254</v>
      </c>
      <c r="E27" s="299"/>
      <c r="F27" s="299"/>
      <c r="G27" s="299"/>
      <c r="H27" s="299"/>
      <c r="I27" s="299"/>
      <c r="J27" s="299"/>
      <c r="K27" s="301"/>
      <c r="L27" s="299"/>
      <c r="M27" s="303"/>
      <c r="N27" s="333"/>
      <c r="R27" s="12"/>
      <c r="S27" s="12"/>
      <c r="T27" s="12"/>
    </row>
    <row r="28" spans="1:22" ht="29" x14ac:dyDescent="0.35">
      <c r="A28" s="321" t="s">
        <v>343</v>
      </c>
      <c r="B28" s="307" t="s">
        <v>119</v>
      </c>
      <c r="C28" s="91" t="s">
        <v>344</v>
      </c>
      <c r="D28" s="82" t="s">
        <v>254</v>
      </c>
      <c r="E28" s="272" t="s">
        <v>418</v>
      </c>
      <c r="F28" s="272" t="s">
        <v>419</v>
      </c>
      <c r="G28" s="272" t="s">
        <v>424</v>
      </c>
      <c r="H28" s="272" t="s">
        <v>628</v>
      </c>
      <c r="I28" s="272" t="s">
        <v>422</v>
      </c>
      <c r="J28" s="272" t="s">
        <v>157</v>
      </c>
      <c r="K28" s="300" t="s">
        <v>1219</v>
      </c>
      <c r="L28" s="272"/>
      <c r="M28" s="302"/>
      <c r="N28" s="334"/>
      <c r="R28" s="12" t="str">
        <f>IF(OR(J28='Drop downs'!$G$7,J28='Drop downs'!$G$5), B28&amp;": "&amp;K28&amp;CHAR(10),"")</f>
        <v/>
      </c>
      <c r="S28" s="12" t="str">
        <f>IF(J28='Drop downs'!$G$2,B28&amp;": "&amp;K28&amp;""," ")</f>
        <v xml:space="preserve"> </v>
      </c>
      <c r="T28" s="12" t="str">
        <f>IF(GI2_Open_Space!E28='Drop downs'!$B$6,GI2_Open_Space!B28&amp;": "&amp;GI2_Open_Space!K28&amp;"","")</f>
        <v/>
      </c>
      <c r="U28" t="str">
        <f t="shared" si="0"/>
        <v/>
      </c>
      <c r="V28" t="str">
        <f>IF(N28&gt;0,B28&amp;":"&amp;N28&amp;"
","")</f>
        <v/>
      </c>
    </row>
    <row r="29" spans="1:22" ht="29" x14ac:dyDescent="0.35">
      <c r="A29" s="317"/>
      <c r="B29" s="308"/>
      <c r="C29" s="83" t="s">
        <v>345</v>
      </c>
      <c r="D29" s="3" t="s">
        <v>250</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250</v>
      </c>
      <c r="E31" s="298"/>
      <c r="F31" s="298"/>
      <c r="G31" s="298"/>
      <c r="H31" s="298"/>
      <c r="I31" s="298"/>
      <c r="J31" s="298"/>
      <c r="K31" s="236"/>
      <c r="L31" s="298"/>
      <c r="M31" s="233"/>
      <c r="N31" s="331"/>
      <c r="R31" s="12"/>
      <c r="S31" s="12"/>
      <c r="T31" s="12"/>
    </row>
    <row r="32" spans="1:22" x14ac:dyDescent="0.35">
      <c r="A32" s="317"/>
      <c r="B32" s="308"/>
      <c r="C32" s="83" t="s">
        <v>348</v>
      </c>
      <c r="D32" s="3" t="s">
        <v>250</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22"/>
      <c r="B35" s="309"/>
      <c r="C35" s="93" t="s">
        <v>351</v>
      </c>
      <c r="D35" s="80" t="s">
        <v>254</v>
      </c>
      <c r="E35" s="299"/>
      <c r="F35" s="299"/>
      <c r="G35" s="299"/>
      <c r="H35" s="299"/>
      <c r="I35" s="299"/>
      <c r="J35" s="299"/>
      <c r="K35" s="301"/>
      <c r="L35" s="299"/>
      <c r="M35" s="303"/>
      <c r="N35" s="333"/>
      <c r="R35" s="12"/>
      <c r="S35" s="12"/>
      <c r="T35" s="12"/>
    </row>
    <row r="36" spans="1:22" x14ac:dyDescent="0.35">
      <c r="A36" s="321" t="s">
        <v>352</v>
      </c>
      <c r="B36" s="307" t="s">
        <v>120</v>
      </c>
      <c r="C36" s="82" t="s">
        <v>353</v>
      </c>
      <c r="D36" s="82" t="s">
        <v>254</v>
      </c>
      <c r="E36" s="272" t="s">
        <v>101</v>
      </c>
      <c r="F36" s="272" t="s">
        <v>101</v>
      </c>
      <c r="G36" s="272" t="s">
        <v>101</v>
      </c>
      <c r="H36" s="272" t="s">
        <v>101</v>
      </c>
      <c r="I36" s="272" t="s">
        <v>101</v>
      </c>
      <c r="J36" s="272" t="s">
        <v>159</v>
      </c>
      <c r="K36" s="300" t="s">
        <v>435</v>
      </c>
      <c r="L36" s="272"/>
      <c r="M36" s="302"/>
      <c r="N36" s="334"/>
      <c r="R36" s="12" t="str">
        <f>IF(OR(J36='Drop downs'!$G$7,J36='Drop downs'!$G$5), B36&amp;": "&amp;K36&amp;CHAR(10),"")</f>
        <v/>
      </c>
      <c r="S36" s="12" t="str">
        <f>IF(J36='Drop downs'!$G$2,B36&amp;": "&amp;K36&amp;""," ")</f>
        <v xml:space="preserve"> </v>
      </c>
      <c r="T36" s="12" t="str">
        <f>IF(GI2_Open_Space!E36='Drop downs'!$B$6,GI2_Open_Space!B36&amp;": "&amp;GI2_Open_Space!K36&amp;"","")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22"/>
      <c r="B41" s="309"/>
      <c r="C41" s="80" t="s">
        <v>358</v>
      </c>
      <c r="D41" s="80" t="s">
        <v>254</v>
      </c>
      <c r="E41" s="299"/>
      <c r="F41" s="299"/>
      <c r="G41" s="299"/>
      <c r="H41" s="299"/>
      <c r="I41" s="299"/>
      <c r="J41" s="299"/>
      <c r="K41" s="301"/>
      <c r="L41" s="299"/>
      <c r="M41" s="303"/>
      <c r="N41" s="333"/>
      <c r="R41" s="12"/>
      <c r="S41" s="12"/>
      <c r="T41" s="12"/>
    </row>
    <row r="42" spans="1:22" ht="29" x14ac:dyDescent="0.35">
      <c r="A42" s="321" t="s">
        <v>359</v>
      </c>
      <c r="B42" s="307" t="s">
        <v>121</v>
      </c>
      <c r="C42" s="82" t="s">
        <v>360</v>
      </c>
      <c r="D42" s="82" t="s">
        <v>254</v>
      </c>
      <c r="E42" s="272" t="s">
        <v>101</v>
      </c>
      <c r="F42" s="272" t="s">
        <v>101</v>
      </c>
      <c r="G42" s="272" t="s">
        <v>101</v>
      </c>
      <c r="H42" s="272" t="s">
        <v>101</v>
      </c>
      <c r="I42" s="272" t="s">
        <v>101</v>
      </c>
      <c r="J42" s="272" t="s">
        <v>159</v>
      </c>
      <c r="K42" s="367" t="s">
        <v>435</v>
      </c>
      <c r="L42" s="272"/>
      <c r="M42" s="302"/>
      <c r="N42" s="334"/>
      <c r="R42" s="12" t="str">
        <f>IF(OR(J42='Drop downs'!$G$7,J42='Drop downs'!$G$5), B42&amp;": "&amp;K42&amp;CHAR(10),"")</f>
        <v/>
      </c>
      <c r="S42" s="12" t="str">
        <f>IF(J42='Drop downs'!$G$2,B42&amp;": "&amp;K42&amp;""," ")</f>
        <v xml:space="preserve"> </v>
      </c>
      <c r="T42" s="12" t="str">
        <f>IF(GI2_Open_Space!E42='Drop downs'!$B$6,GI2_Open_Space!B42&amp;": "&amp;GI2_Open_Space!K42&amp;"","")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368"/>
      <c r="L43" s="298"/>
      <c r="M43" s="233"/>
      <c r="N43" s="331"/>
      <c r="R43" s="12"/>
      <c r="S43" s="12"/>
      <c r="T43" s="12"/>
    </row>
    <row r="44" spans="1:22" x14ac:dyDescent="0.35">
      <c r="A44" s="317"/>
      <c r="B44" s="308"/>
      <c r="C44" s="3" t="s">
        <v>362</v>
      </c>
      <c r="D44" s="3" t="s">
        <v>254</v>
      </c>
      <c r="E44" s="298"/>
      <c r="F44" s="298"/>
      <c r="G44" s="298"/>
      <c r="H44" s="298"/>
      <c r="I44" s="298"/>
      <c r="J44" s="298"/>
      <c r="K44" s="368"/>
      <c r="L44" s="298"/>
      <c r="M44" s="233"/>
      <c r="N44" s="331"/>
      <c r="R44" s="12"/>
      <c r="S44" s="12"/>
      <c r="T44" s="12"/>
    </row>
    <row r="45" spans="1:22" x14ac:dyDescent="0.35">
      <c r="A45" s="317"/>
      <c r="B45" s="308"/>
      <c r="C45" s="3" t="s">
        <v>363</v>
      </c>
      <c r="D45" s="3" t="s">
        <v>254</v>
      </c>
      <c r="E45" s="298"/>
      <c r="F45" s="298"/>
      <c r="G45" s="298"/>
      <c r="H45" s="298"/>
      <c r="I45" s="298"/>
      <c r="J45" s="298"/>
      <c r="K45" s="368"/>
      <c r="L45" s="298"/>
      <c r="M45" s="233"/>
      <c r="N45" s="331"/>
      <c r="R45" s="12"/>
      <c r="S45" s="12"/>
      <c r="T45" s="12"/>
    </row>
    <row r="46" spans="1:22" ht="29.5" thickBot="1" x14ac:dyDescent="0.4">
      <c r="A46" s="322"/>
      <c r="B46" s="309"/>
      <c r="C46" s="80" t="s">
        <v>364</v>
      </c>
      <c r="D46" s="80" t="s">
        <v>254</v>
      </c>
      <c r="E46" s="299"/>
      <c r="F46" s="299"/>
      <c r="G46" s="299"/>
      <c r="H46" s="299"/>
      <c r="I46" s="299"/>
      <c r="J46" s="299"/>
      <c r="K46" s="369"/>
      <c r="L46" s="299"/>
      <c r="M46" s="303"/>
      <c r="N46" s="333"/>
      <c r="R46" s="12"/>
      <c r="S46" s="12"/>
      <c r="T46" s="12"/>
    </row>
    <row r="47" spans="1:22" ht="43.5" x14ac:dyDescent="0.35">
      <c r="A47" s="321" t="s">
        <v>365</v>
      </c>
      <c r="B47" s="307" t="s">
        <v>122</v>
      </c>
      <c r="C47" s="82" t="s">
        <v>366</v>
      </c>
      <c r="D47" s="82" t="s">
        <v>254</v>
      </c>
      <c r="E47" s="272" t="s">
        <v>101</v>
      </c>
      <c r="F47" s="272" t="s">
        <v>101</v>
      </c>
      <c r="G47" s="272" t="s">
        <v>101</v>
      </c>
      <c r="H47" s="272" t="s">
        <v>101</v>
      </c>
      <c r="I47" s="272" t="s">
        <v>101</v>
      </c>
      <c r="J47" s="272" t="s">
        <v>159</v>
      </c>
      <c r="K47" s="367" t="s">
        <v>435</v>
      </c>
      <c r="L47" s="272"/>
      <c r="M47" s="302"/>
      <c r="N47" s="334"/>
      <c r="R47" s="12" t="str">
        <f>IF(OR(J47='Drop downs'!$G$7,J47='Drop downs'!$G$5), B47&amp;": "&amp;K47&amp;CHAR(10),"")</f>
        <v/>
      </c>
      <c r="S47" s="12" t="str">
        <f>IF(J47='Drop downs'!$G$2,B47&amp;": "&amp;K47&amp;""," ")</f>
        <v xml:space="preserve"> </v>
      </c>
      <c r="T47" s="12" t="str">
        <f>IF(GI2_Open_Space!E47='Drop downs'!$B$6,GI2_Open_Space!B47&amp;": "&amp;GI2_Open_Space!K47&amp;"","")</f>
        <v/>
      </c>
      <c r="U47" t="str">
        <f t="shared" si="0"/>
        <v/>
      </c>
      <c r="V47" t="str">
        <f>IF(N47&gt;0,B47&amp;":"&amp;N47&amp;"
","")</f>
        <v/>
      </c>
    </row>
    <row r="48" spans="1:22" ht="52.5" customHeight="1" thickBot="1" x14ac:dyDescent="0.4">
      <c r="A48" s="322"/>
      <c r="B48" s="309"/>
      <c r="C48" s="80" t="s">
        <v>367</v>
      </c>
      <c r="D48" s="88" t="s">
        <v>254</v>
      </c>
      <c r="E48" s="299"/>
      <c r="F48" s="299"/>
      <c r="G48" s="299"/>
      <c r="H48" s="299"/>
      <c r="I48" s="299"/>
      <c r="J48" s="299"/>
      <c r="K48" s="369"/>
      <c r="L48" s="299"/>
      <c r="M48" s="303"/>
      <c r="N48" s="333"/>
      <c r="R48" s="12" t="str">
        <f>IF(OR(J48='Drop downs'!$G$7,J48='Drop downs'!$G$5), B48&amp;": "&amp;K48&amp;CHAR(10),"")</f>
        <v/>
      </c>
      <c r="S48" s="12" t="str">
        <f>IF(J48='Drop downs'!$G$2,B48&amp;": "&amp;K48&amp;""," ")</f>
        <v xml:space="preserve"> </v>
      </c>
      <c r="T48" s="12" t="str">
        <f>IF(GI2_Open_Space!E48='Drop downs'!$B$6,GI2_Open_Space!B48&amp;": "&amp;GI2_Open_Space!K48&amp;"","")</f>
        <v xml:space="preserve">: </v>
      </c>
    </row>
    <row r="49" spans="1:22" ht="29" x14ac:dyDescent="0.35">
      <c r="A49" s="321" t="s">
        <v>368</v>
      </c>
      <c r="B49" s="307" t="s">
        <v>123</v>
      </c>
      <c r="C49" s="92" t="s">
        <v>369</v>
      </c>
      <c r="D49" s="92" t="s">
        <v>254</v>
      </c>
      <c r="E49" s="272" t="s">
        <v>101</v>
      </c>
      <c r="F49" s="272" t="s">
        <v>101</v>
      </c>
      <c r="G49" s="272" t="s">
        <v>101</v>
      </c>
      <c r="H49" s="272" t="s">
        <v>101</v>
      </c>
      <c r="I49" s="272" t="s">
        <v>101</v>
      </c>
      <c r="J49" s="272" t="s">
        <v>159</v>
      </c>
      <c r="K49" s="367" t="s">
        <v>435</v>
      </c>
      <c r="L49" s="272"/>
      <c r="M49" s="302"/>
      <c r="N49" s="334"/>
      <c r="R49" s="12" t="str">
        <f>IF(OR(J49='Drop downs'!$G$7,J49='Drop downs'!$G$5), B49&amp;": "&amp;K49&amp;CHAR(10),"")</f>
        <v/>
      </c>
      <c r="S49" s="12" t="str">
        <f>IF(J49='Drop downs'!$G$2,B49&amp;": "&amp;K49&amp;""," ")</f>
        <v xml:space="preserve"> </v>
      </c>
      <c r="T49" s="12" t="str">
        <f>IF(GI2_Open_Space!E49='Drop downs'!$B$6,GI2_Open_Space!B49&amp;": "&amp;GI2_Open_Space!K49&amp;"","")</f>
        <v/>
      </c>
      <c r="U49" t="str">
        <f t="shared" si="0"/>
        <v/>
      </c>
      <c r="V49" t="str">
        <f>IF(N49&gt;0,B49&amp;":"&amp;N49&amp;"
","")</f>
        <v/>
      </c>
    </row>
    <row r="50" spans="1:22" x14ac:dyDescent="0.35">
      <c r="A50" s="317"/>
      <c r="B50" s="308"/>
      <c r="C50" s="24" t="s">
        <v>370</v>
      </c>
      <c r="D50" s="24" t="s">
        <v>254</v>
      </c>
      <c r="E50" s="298"/>
      <c r="F50" s="298"/>
      <c r="G50" s="298"/>
      <c r="H50" s="298"/>
      <c r="I50" s="298"/>
      <c r="J50" s="298"/>
      <c r="K50" s="368"/>
      <c r="L50" s="298"/>
      <c r="M50" s="233"/>
      <c r="N50" s="331"/>
      <c r="R50" s="12"/>
      <c r="S50" s="12"/>
      <c r="T50" s="12"/>
    </row>
    <row r="51" spans="1:22" x14ac:dyDescent="0.35">
      <c r="A51" s="317"/>
      <c r="B51" s="308"/>
      <c r="C51" s="97" t="s">
        <v>371</v>
      </c>
      <c r="D51" s="24" t="s">
        <v>254</v>
      </c>
      <c r="E51" s="298"/>
      <c r="F51" s="298"/>
      <c r="G51" s="298"/>
      <c r="H51" s="298"/>
      <c r="I51" s="298"/>
      <c r="J51" s="298"/>
      <c r="K51" s="368"/>
      <c r="L51" s="298"/>
      <c r="M51" s="233"/>
      <c r="N51" s="331"/>
      <c r="R51" s="12"/>
      <c r="S51" s="12"/>
      <c r="T51" s="12"/>
    </row>
    <row r="52" spans="1:22" x14ac:dyDescent="0.35">
      <c r="A52" s="317"/>
      <c r="B52" s="308"/>
      <c r="C52" s="24" t="s">
        <v>372</v>
      </c>
      <c r="D52" s="24" t="s">
        <v>254</v>
      </c>
      <c r="E52" s="298"/>
      <c r="F52" s="298"/>
      <c r="G52" s="298"/>
      <c r="H52" s="298"/>
      <c r="I52" s="298"/>
      <c r="J52" s="298"/>
      <c r="K52" s="368"/>
      <c r="L52" s="298"/>
      <c r="M52" s="233"/>
      <c r="N52" s="331"/>
      <c r="R52" s="12"/>
      <c r="S52" s="12"/>
      <c r="T52" s="12"/>
    </row>
    <row r="53" spans="1:22" ht="15" thickBot="1" x14ac:dyDescent="0.4">
      <c r="A53" s="318"/>
      <c r="B53" s="309"/>
      <c r="C53" s="19" t="s">
        <v>373</v>
      </c>
      <c r="D53" s="19" t="s">
        <v>254</v>
      </c>
      <c r="E53" s="270"/>
      <c r="F53" s="270"/>
      <c r="G53" s="270"/>
      <c r="H53" s="270"/>
      <c r="I53" s="270"/>
      <c r="J53" s="270"/>
      <c r="K53" s="370"/>
      <c r="L53" s="270"/>
      <c r="M53" s="315"/>
      <c r="N53" s="332"/>
      <c r="R53" s="12"/>
      <c r="S53" s="12"/>
      <c r="T53" s="12"/>
    </row>
    <row r="54" spans="1:22" ht="29.25" customHeight="1" x14ac:dyDescent="0.35">
      <c r="A54" s="316" t="s">
        <v>374</v>
      </c>
      <c r="B54" s="307" t="s">
        <v>124</v>
      </c>
      <c r="C54" s="95" t="s">
        <v>375</v>
      </c>
      <c r="D54" s="86" t="s">
        <v>254</v>
      </c>
      <c r="E54" s="310" t="s">
        <v>432</v>
      </c>
      <c r="F54" s="310" t="s">
        <v>419</v>
      </c>
      <c r="G54" s="310" t="s">
        <v>519</v>
      </c>
      <c r="H54" s="310" t="s">
        <v>628</v>
      </c>
      <c r="I54" s="310" t="s">
        <v>422</v>
      </c>
      <c r="J54" s="310" t="s">
        <v>157</v>
      </c>
      <c r="K54" s="319" t="s">
        <v>1220</v>
      </c>
      <c r="L54" s="310"/>
      <c r="M54" s="314"/>
      <c r="N54" s="330"/>
      <c r="R54" s="12" t="str">
        <f>IF(OR(J54='Drop downs'!$G$7,J54='Drop downs'!$G$5), B54&amp;": "&amp;K54&amp;CHAR(10),"")</f>
        <v/>
      </c>
      <c r="S54" s="12" t="str">
        <f>IF(J54='Drop downs'!$G$2,B54&amp;": "&amp;K54&amp;""," ")</f>
        <v xml:space="preserve"> </v>
      </c>
      <c r="T54" s="12" t="str">
        <f>IF(GI2_Open_Space!E54='Drop downs'!$B$6,GI2_Open_Space!B54&amp;": "&amp;GI2_Open_Space!K54&amp;"","")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22"/>
      <c r="B56" s="309"/>
      <c r="C56" s="90" t="s">
        <v>377</v>
      </c>
      <c r="D56" s="88" t="s">
        <v>250</v>
      </c>
      <c r="E56" s="299"/>
      <c r="F56" s="299"/>
      <c r="G56" s="299"/>
      <c r="H56" s="299"/>
      <c r="I56" s="299"/>
      <c r="J56" s="299"/>
      <c r="K56" s="301"/>
      <c r="L56" s="299"/>
      <c r="M56" s="303"/>
      <c r="N56" s="333"/>
      <c r="R56" s="12"/>
      <c r="S56" s="12"/>
      <c r="T56" s="12"/>
    </row>
    <row r="57" spans="1:22" x14ac:dyDescent="0.35">
      <c r="A57" s="321" t="s">
        <v>378</v>
      </c>
      <c r="B57" s="307" t="s">
        <v>125</v>
      </c>
      <c r="C57" s="92" t="s">
        <v>379</v>
      </c>
      <c r="D57" s="92" t="s">
        <v>254</v>
      </c>
      <c r="E57" s="272" t="s">
        <v>101</v>
      </c>
      <c r="F57" s="272" t="s">
        <v>101</v>
      </c>
      <c r="G57" s="272" t="s">
        <v>101</v>
      </c>
      <c r="H57" s="272" t="s">
        <v>101</v>
      </c>
      <c r="I57" s="272" t="s">
        <v>101</v>
      </c>
      <c r="J57" s="272" t="s">
        <v>162</v>
      </c>
      <c r="K57" s="300" t="s">
        <v>1221</v>
      </c>
      <c r="L57" s="272"/>
      <c r="M57" s="360" t="s">
        <v>1222</v>
      </c>
      <c r="N57" s="362"/>
      <c r="O57" s="149"/>
      <c r="P57" s="149"/>
      <c r="R57" s="12" t="str">
        <f>IF(OR(J57='Drop downs'!$G$7,J57='Drop downs'!$G$5), B57&amp;": "&amp;K57&amp;CHAR(10),"")</f>
        <v xml:space="preserve">IIA10: The policy highlights that developments must enhance biodiversity and natural capital. Developments must also improve access to biodiversity, whilst ensuring that there is no loss of access to natural greenspace. However, as the policy allows for the development of community infrastructure in exceptional circumstances, this could cause harm to existing biodiversity. Therefore, an uncertain effect is recorded.
</v>
      </c>
      <c r="S57" s="12" t="str">
        <f>IF(J57='Drop downs'!$G$2,B57&amp;": "&amp;K57&amp;""," ")</f>
        <v xml:space="preserve"> </v>
      </c>
      <c r="T57" s="12" t="str">
        <f>IF(GI2_Open_Space!E57='Drop downs'!$B$6,GI2_Open_Space!B57&amp;": "&amp;GI2_Open_Space!K57&amp;"","")</f>
        <v/>
      </c>
      <c r="U57" t="str">
        <f t="shared" si="0"/>
        <v xml:space="preserve">IIA10:Mitigation: The policy should state that in circumstances where the development of community infrastructure is allowed for on Open Space, there must be no loss/harm to biodiversity, and that the development must meet the Biodiversity Net Gain of 20% as set out in Policy GI3 Biodiversity.
</v>
      </c>
      <c r="V57" t="str">
        <f>IF(N57&gt;0,B57&amp;":"&amp;N57&amp;"
","")</f>
        <v/>
      </c>
    </row>
    <row r="58" spans="1:22" x14ac:dyDescent="0.35">
      <c r="A58" s="317"/>
      <c r="B58" s="308"/>
      <c r="C58" s="24" t="s">
        <v>380</v>
      </c>
      <c r="D58" s="92" t="s">
        <v>254</v>
      </c>
      <c r="E58" s="298"/>
      <c r="F58" s="298"/>
      <c r="G58" s="298"/>
      <c r="H58" s="298"/>
      <c r="I58" s="298"/>
      <c r="J58" s="298"/>
      <c r="K58" s="236"/>
      <c r="L58" s="298"/>
      <c r="M58" s="357"/>
      <c r="N58" s="350"/>
      <c r="R58" s="12"/>
      <c r="S58" s="12"/>
      <c r="T58" s="12"/>
    </row>
    <row r="59" spans="1:22" x14ac:dyDescent="0.35">
      <c r="A59" s="317"/>
      <c r="B59" s="308"/>
      <c r="C59" s="24" t="s">
        <v>381</v>
      </c>
      <c r="D59" s="92" t="s">
        <v>254</v>
      </c>
      <c r="E59" s="298"/>
      <c r="F59" s="298"/>
      <c r="G59" s="298"/>
      <c r="H59" s="298"/>
      <c r="I59" s="298"/>
      <c r="J59" s="298"/>
      <c r="K59" s="236"/>
      <c r="L59" s="298"/>
      <c r="M59" s="357"/>
      <c r="N59" s="350"/>
      <c r="R59" s="12"/>
      <c r="S59" s="12"/>
      <c r="T59" s="12"/>
    </row>
    <row r="60" spans="1:22" x14ac:dyDescent="0.35">
      <c r="A60" s="317"/>
      <c r="B60" s="308"/>
      <c r="C60" s="24" t="s">
        <v>382</v>
      </c>
      <c r="D60" s="92" t="s">
        <v>254</v>
      </c>
      <c r="E60" s="298"/>
      <c r="F60" s="298"/>
      <c r="G60" s="298"/>
      <c r="H60" s="298"/>
      <c r="I60" s="298"/>
      <c r="J60" s="298"/>
      <c r="K60" s="236"/>
      <c r="L60" s="298"/>
      <c r="M60" s="357"/>
      <c r="N60" s="350"/>
      <c r="R60" s="12"/>
      <c r="S60" s="12"/>
      <c r="T60" s="12"/>
    </row>
    <row r="61" spans="1:22" x14ac:dyDescent="0.35">
      <c r="A61" s="317"/>
      <c r="B61" s="308"/>
      <c r="C61" s="24" t="s">
        <v>383</v>
      </c>
      <c r="D61" s="92" t="s">
        <v>250</v>
      </c>
      <c r="E61" s="298"/>
      <c r="F61" s="298"/>
      <c r="G61" s="298"/>
      <c r="H61" s="298"/>
      <c r="I61" s="298"/>
      <c r="J61" s="298"/>
      <c r="K61" s="236"/>
      <c r="L61" s="298"/>
      <c r="M61" s="357"/>
      <c r="N61" s="350"/>
      <c r="R61" s="12"/>
      <c r="S61" s="12"/>
      <c r="T61" s="12"/>
    </row>
    <row r="62" spans="1:22" x14ac:dyDescent="0.35">
      <c r="A62" s="317"/>
      <c r="B62" s="308"/>
      <c r="C62" s="24" t="s">
        <v>384</v>
      </c>
      <c r="D62" s="24" t="s">
        <v>250</v>
      </c>
      <c r="E62" s="298"/>
      <c r="F62" s="298"/>
      <c r="G62" s="298"/>
      <c r="H62" s="298"/>
      <c r="I62" s="298"/>
      <c r="J62" s="298"/>
      <c r="K62" s="236"/>
      <c r="L62" s="298"/>
      <c r="M62" s="357"/>
      <c r="N62" s="350"/>
      <c r="R62" s="12"/>
      <c r="S62" s="12"/>
      <c r="T62" s="12"/>
    </row>
    <row r="63" spans="1:22" ht="29" x14ac:dyDescent="0.35">
      <c r="A63" s="317"/>
      <c r="B63" s="308"/>
      <c r="C63" s="24" t="s">
        <v>385</v>
      </c>
      <c r="D63" s="24" t="s">
        <v>250</v>
      </c>
      <c r="E63" s="298"/>
      <c r="F63" s="298"/>
      <c r="G63" s="298"/>
      <c r="H63" s="298"/>
      <c r="I63" s="298"/>
      <c r="J63" s="298"/>
      <c r="K63" s="236"/>
      <c r="L63" s="298"/>
      <c r="M63" s="357"/>
      <c r="N63" s="350"/>
      <c r="R63" s="12"/>
      <c r="S63" s="12"/>
      <c r="T63" s="12"/>
    </row>
    <row r="64" spans="1:22" ht="15" thickBot="1" x14ac:dyDescent="0.4">
      <c r="A64" s="322"/>
      <c r="B64" s="309"/>
      <c r="C64" s="88" t="s">
        <v>386</v>
      </c>
      <c r="D64" s="88" t="s">
        <v>254</v>
      </c>
      <c r="E64" s="299"/>
      <c r="F64" s="299"/>
      <c r="G64" s="299"/>
      <c r="H64" s="299"/>
      <c r="I64" s="299"/>
      <c r="J64" s="299"/>
      <c r="K64" s="301"/>
      <c r="L64" s="299"/>
      <c r="M64" s="361"/>
      <c r="N64" s="351"/>
      <c r="R64" s="12"/>
      <c r="S64" s="12"/>
      <c r="T64" s="12"/>
    </row>
    <row r="65" spans="1:22" x14ac:dyDescent="0.35">
      <c r="A65" s="321" t="s">
        <v>387</v>
      </c>
      <c r="B65" s="307" t="s">
        <v>126</v>
      </c>
      <c r="C65" s="91" t="s">
        <v>388</v>
      </c>
      <c r="D65" s="82" t="s">
        <v>254</v>
      </c>
      <c r="E65" s="272" t="s">
        <v>101</v>
      </c>
      <c r="F65" s="272" t="s">
        <v>101</v>
      </c>
      <c r="G65" s="272" t="s">
        <v>101</v>
      </c>
      <c r="H65" s="272" t="s">
        <v>101</v>
      </c>
      <c r="I65" s="272" t="s">
        <v>101</v>
      </c>
      <c r="J65" s="272" t="s">
        <v>159</v>
      </c>
      <c r="K65" s="300" t="s">
        <v>435</v>
      </c>
      <c r="L65" s="272"/>
      <c r="M65" s="302"/>
      <c r="N65" s="334"/>
      <c r="R65" s="12" t="str">
        <f>IF(OR(J65='Drop downs'!$G$7,J65='Drop downs'!$G$5), B65&amp;": "&amp;K65&amp;CHAR(10),"")</f>
        <v/>
      </c>
      <c r="S65" s="12" t="str">
        <f>IF(J65='Drop downs'!$G$2,B65&amp;": "&amp;K65&amp;""," ")</f>
        <v xml:space="preserve"> </v>
      </c>
      <c r="T65" s="12" t="str">
        <f>IF(GI2_Open_Space!E65='Drop downs'!$B$6,GI2_Open_Space!B65&amp;": "&amp;GI2_Open_Space!K65&amp;"","")</f>
        <v/>
      </c>
      <c r="U65" t="str">
        <f t="shared" si="0"/>
        <v/>
      </c>
      <c r="V65" t="str">
        <f>IF(N65&gt;0,B65&amp;":"&amp;N65&amp;"
","")</f>
        <v/>
      </c>
    </row>
    <row r="66" spans="1:22" x14ac:dyDescent="0.35">
      <c r="A66" s="317"/>
      <c r="B66" s="308"/>
      <c r="C66" s="83" t="s">
        <v>389</v>
      </c>
      <c r="D66" s="3" t="s">
        <v>254</v>
      </c>
      <c r="E66" s="298"/>
      <c r="F66" s="298"/>
      <c r="G66" s="298"/>
      <c r="H66" s="298"/>
      <c r="I66" s="298"/>
      <c r="J66" s="298"/>
      <c r="K66" s="236"/>
      <c r="L66" s="298"/>
      <c r="M66" s="233"/>
      <c r="N66" s="331"/>
      <c r="R66" s="12"/>
      <c r="S66" s="12"/>
      <c r="T66" s="12"/>
    </row>
    <row r="67" spans="1:22" ht="29" x14ac:dyDescent="0.35">
      <c r="A67" s="317"/>
      <c r="B67" s="308"/>
      <c r="C67" s="83" t="s">
        <v>390</v>
      </c>
      <c r="D67" s="3" t="s">
        <v>254</v>
      </c>
      <c r="E67" s="298"/>
      <c r="F67" s="298"/>
      <c r="G67" s="298"/>
      <c r="H67" s="298"/>
      <c r="I67" s="298"/>
      <c r="J67" s="298"/>
      <c r="K67" s="236"/>
      <c r="L67" s="298"/>
      <c r="M67" s="233"/>
      <c r="N67" s="331"/>
      <c r="R67" s="12"/>
      <c r="S67" s="12"/>
      <c r="T67" s="12"/>
    </row>
    <row r="68" spans="1:22" x14ac:dyDescent="0.35">
      <c r="A68" s="317"/>
      <c r="B68" s="308"/>
      <c r="C68" s="83" t="s">
        <v>391</v>
      </c>
      <c r="D68" s="3" t="s">
        <v>254</v>
      </c>
      <c r="E68" s="298"/>
      <c r="F68" s="298"/>
      <c r="G68" s="298"/>
      <c r="H68" s="298"/>
      <c r="I68" s="298"/>
      <c r="J68" s="298"/>
      <c r="K68" s="236"/>
      <c r="L68" s="298"/>
      <c r="M68" s="233"/>
      <c r="N68" s="331"/>
      <c r="R68" s="12"/>
      <c r="S68" s="12"/>
      <c r="T68" s="12"/>
    </row>
    <row r="69" spans="1:22" x14ac:dyDescent="0.35">
      <c r="A69" s="317"/>
      <c r="B69" s="308"/>
      <c r="C69" s="83" t="s">
        <v>392</v>
      </c>
      <c r="D69" s="3" t="s">
        <v>254</v>
      </c>
      <c r="E69" s="298"/>
      <c r="F69" s="298"/>
      <c r="G69" s="298"/>
      <c r="H69" s="298"/>
      <c r="I69" s="298"/>
      <c r="J69" s="298"/>
      <c r="K69" s="236"/>
      <c r="L69" s="298"/>
      <c r="M69" s="233"/>
      <c r="N69" s="331"/>
      <c r="R69" s="12"/>
      <c r="S69" s="12"/>
      <c r="T69" s="12"/>
    </row>
    <row r="70" spans="1:22" x14ac:dyDescent="0.35">
      <c r="A70" s="317"/>
      <c r="B70" s="308"/>
      <c r="C70" s="83" t="s">
        <v>393</v>
      </c>
      <c r="D70" s="3" t="s">
        <v>254</v>
      </c>
      <c r="E70" s="298"/>
      <c r="F70" s="298"/>
      <c r="G70" s="298"/>
      <c r="H70" s="298"/>
      <c r="I70" s="298"/>
      <c r="J70" s="298"/>
      <c r="K70" s="236"/>
      <c r="L70" s="298"/>
      <c r="M70" s="233"/>
      <c r="N70" s="331"/>
      <c r="R70" s="12"/>
      <c r="S70" s="12"/>
      <c r="T70" s="12"/>
    </row>
    <row r="71" spans="1:22" ht="15" thickBot="1" x14ac:dyDescent="0.4">
      <c r="A71" s="322"/>
      <c r="B71" s="309"/>
      <c r="C71" s="93" t="s">
        <v>394</v>
      </c>
      <c r="D71" s="80" t="s">
        <v>254</v>
      </c>
      <c r="E71" s="299"/>
      <c r="F71" s="299"/>
      <c r="G71" s="299"/>
      <c r="H71" s="299"/>
      <c r="I71" s="299"/>
      <c r="J71" s="299"/>
      <c r="K71" s="301"/>
      <c r="L71" s="299"/>
      <c r="M71" s="303"/>
      <c r="N71" s="333"/>
      <c r="R71" s="12"/>
      <c r="S71" s="12"/>
      <c r="T71" s="12"/>
    </row>
    <row r="72" spans="1:22" x14ac:dyDescent="0.35">
      <c r="A72" s="321" t="s">
        <v>395</v>
      </c>
      <c r="B72" s="307" t="s">
        <v>127</v>
      </c>
      <c r="C72" s="91" t="s">
        <v>396</v>
      </c>
      <c r="D72" s="82" t="s">
        <v>254</v>
      </c>
      <c r="E72" s="272" t="s">
        <v>101</v>
      </c>
      <c r="F72" s="272" t="s">
        <v>101</v>
      </c>
      <c r="G72" s="272" t="s">
        <v>101</v>
      </c>
      <c r="H72" s="272" t="s">
        <v>101</v>
      </c>
      <c r="I72" s="272" t="s">
        <v>101</v>
      </c>
      <c r="J72" s="272" t="s">
        <v>159</v>
      </c>
      <c r="K72" s="371" t="s">
        <v>435</v>
      </c>
      <c r="L72" s="272"/>
      <c r="M72" s="302"/>
      <c r="N72" s="334"/>
      <c r="R72" s="12" t="str">
        <f>IF(OR(J72='Drop downs'!$G$7,J72='Drop downs'!$G$5), B72&amp;": "&amp;K72&amp;CHAR(10),"")</f>
        <v/>
      </c>
      <c r="S72" s="12" t="str">
        <f>IF(J72='Drop downs'!$G$2,B72&amp;": "&amp;K72&amp;""," ")</f>
        <v xml:space="preserve"> </v>
      </c>
      <c r="T72" s="12" t="str">
        <f>IF(GI2_Open_Space!E72='Drop downs'!$B$6,GI2_Open_Space!B72&amp;": "&amp;GI2_Open_Space!K72&amp;"","")</f>
        <v/>
      </c>
      <c r="U72" t="str">
        <f t="shared" si="0"/>
        <v/>
      </c>
      <c r="V72" t="str">
        <f>IF(N72&gt;0,B72&amp;":"&amp;N72&amp;"
","")</f>
        <v/>
      </c>
    </row>
    <row r="73" spans="1:22" x14ac:dyDescent="0.35">
      <c r="A73" s="317"/>
      <c r="B73" s="308"/>
      <c r="C73" s="83" t="s">
        <v>397</v>
      </c>
      <c r="D73" s="3" t="s">
        <v>254</v>
      </c>
      <c r="E73" s="298"/>
      <c r="F73" s="298"/>
      <c r="G73" s="298"/>
      <c r="H73" s="298"/>
      <c r="I73" s="298"/>
      <c r="J73" s="298"/>
      <c r="K73" s="372"/>
      <c r="L73" s="298"/>
      <c r="M73" s="233"/>
      <c r="N73" s="331"/>
      <c r="R73" s="12"/>
      <c r="S73" s="12"/>
      <c r="T73" s="12"/>
    </row>
    <row r="74" spans="1:22" x14ac:dyDescent="0.35">
      <c r="A74" s="317"/>
      <c r="B74" s="308"/>
      <c r="C74" s="83" t="s">
        <v>398</v>
      </c>
      <c r="D74" s="3" t="s">
        <v>254</v>
      </c>
      <c r="E74" s="298"/>
      <c r="F74" s="298"/>
      <c r="G74" s="298"/>
      <c r="H74" s="298"/>
      <c r="I74" s="298"/>
      <c r="J74" s="298"/>
      <c r="K74" s="372"/>
      <c r="L74" s="298"/>
      <c r="M74" s="233"/>
      <c r="N74" s="331"/>
      <c r="R74" s="12"/>
      <c r="S74" s="12"/>
      <c r="T74" s="12"/>
    </row>
    <row r="75" spans="1:22" x14ac:dyDescent="0.35">
      <c r="A75" s="317"/>
      <c r="B75" s="308"/>
      <c r="C75" s="83" t="s">
        <v>399</v>
      </c>
      <c r="D75" s="3" t="s">
        <v>254</v>
      </c>
      <c r="E75" s="298"/>
      <c r="F75" s="298"/>
      <c r="G75" s="298"/>
      <c r="H75" s="298"/>
      <c r="I75" s="298"/>
      <c r="J75" s="298"/>
      <c r="K75" s="372"/>
      <c r="L75" s="298"/>
      <c r="M75" s="233"/>
      <c r="N75" s="331"/>
      <c r="R75" s="12"/>
      <c r="S75" s="12"/>
      <c r="T75" s="12"/>
    </row>
    <row r="76" spans="1:22" ht="15" thickBot="1" x14ac:dyDescent="0.4">
      <c r="A76" s="322"/>
      <c r="B76" s="309"/>
      <c r="C76" s="87" t="s">
        <v>400</v>
      </c>
      <c r="D76" s="80" t="s">
        <v>254</v>
      </c>
      <c r="E76" s="299"/>
      <c r="F76" s="299"/>
      <c r="G76" s="299"/>
      <c r="H76" s="299"/>
      <c r="I76" s="299"/>
      <c r="J76" s="299"/>
      <c r="K76" s="373"/>
      <c r="L76" s="299"/>
      <c r="M76" s="303"/>
      <c r="N76" s="333"/>
      <c r="R76" s="12"/>
      <c r="S76" s="12"/>
      <c r="T76" s="12"/>
    </row>
    <row r="77" spans="1:22" x14ac:dyDescent="0.35">
      <c r="A77" s="462" t="s">
        <v>401</v>
      </c>
      <c r="B77" s="307" t="s">
        <v>128</v>
      </c>
      <c r="C77" s="91" t="s">
        <v>402</v>
      </c>
      <c r="D77" s="82" t="s">
        <v>254</v>
      </c>
      <c r="E77" s="272" t="s">
        <v>101</v>
      </c>
      <c r="F77" s="272" t="s">
        <v>101</v>
      </c>
      <c r="G77" s="272" t="s">
        <v>101</v>
      </c>
      <c r="H77" s="272" t="s">
        <v>101</v>
      </c>
      <c r="I77" s="272" t="s">
        <v>101</v>
      </c>
      <c r="J77" s="272" t="s">
        <v>159</v>
      </c>
      <c r="K77" s="367" t="s">
        <v>435</v>
      </c>
      <c r="L77" s="272"/>
      <c r="M77" s="302"/>
      <c r="N77" s="334"/>
      <c r="R77" s="12" t="str">
        <f>IF(OR(J77='Drop downs'!$G$7,J77='Drop downs'!$G$5), B77&amp;": "&amp;K77&amp;CHAR(10),"")</f>
        <v/>
      </c>
      <c r="S77" s="12" t="str">
        <f>IF(J77='Drop downs'!$G$2,B77&amp;": "&amp;K77&amp;""," ")</f>
        <v xml:space="preserve"> </v>
      </c>
      <c r="T77" s="12" t="str">
        <f>IF(GI2_Open_Space!E77='Drop downs'!$B$6,GI2_Open_Space!B77&amp;": "&amp;GI2_Open_Space!K77&amp;"","")</f>
        <v/>
      </c>
      <c r="U77" t="str">
        <f t="shared" ref="U77:U84" si="1">IF(M77&gt;0,B77&amp;":"&amp;M77&amp;"
","")</f>
        <v/>
      </c>
      <c r="V77" t="str">
        <f>IF(N77&gt;0,B77&amp;":"&amp;N77&amp;"
","")</f>
        <v/>
      </c>
    </row>
    <row r="78" spans="1:22" x14ac:dyDescent="0.35">
      <c r="A78" s="455"/>
      <c r="B78" s="308"/>
      <c r="C78" s="83" t="s">
        <v>403</v>
      </c>
      <c r="D78" s="3" t="s">
        <v>254</v>
      </c>
      <c r="E78" s="298"/>
      <c r="F78" s="298"/>
      <c r="G78" s="298"/>
      <c r="H78" s="298"/>
      <c r="I78" s="298"/>
      <c r="J78" s="298"/>
      <c r="K78" s="368"/>
      <c r="L78" s="298"/>
      <c r="M78" s="233"/>
      <c r="N78" s="331"/>
      <c r="R78" s="12"/>
      <c r="S78" s="12"/>
      <c r="T78" s="12"/>
    </row>
    <row r="79" spans="1:22" x14ac:dyDescent="0.35">
      <c r="A79" s="455"/>
      <c r="B79" s="308"/>
      <c r="C79" s="83" t="s">
        <v>404</v>
      </c>
      <c r="D79" s="3" t="s">
        <v>254</v>
      </c>
      <c r="E79" s="298"/>
      <c r="F79" s="298"/>
      <c r="G79" s="298"/>
      <c r="H79" s="298"/>
      <c r="I79" s="298"/>
      <c r="J79" s="298"/>
      <c r="K79" s="368"/>
      <c r="L79" s="298"/>
      <c r="M79" s="233"/>
      <c r="N79" s="331"/>
      <c r="R79" s="12"/>
      <c r="S79" s="12"/>
      <c r="T79" s="12"/>
    </row>
    <row r="80" spans="1:22" x14ac:dyDescent="0.35">
      <c r="A80" s="455"/>
      <c r="B80" s="308"/>
      <c r="C80" s="84" t="s">
        <v>405</v>
      </c>
      <c r="D80" s="3" t="s">
        <v>254</v>
      </c>
      <c r="E80" s="298"/>
      <c r="F80" s="298"/>
      <c r="G80" s="298"/>
      <c r="H80" s="298"/>
      <c r="I80" s="298"/>
      <c r="J80" s="298"/>
      <c r="K80" s="368"/>
      <c r="L80" s="298"/>
      <c r="M80" s="233"/>
      <c r="N80" s="331"/>
      <c r="R80" s="12"/>
      <c r="S80" s="12"/>
      <c r="T80" s="12"/>
    </row>
    <row r="81" spans="1:22" ht="29" x14ac:dyDescent="0.35">
      <c r="A81" s="455"/>
      <c r="B81" s="308"/>
      <c r="C81" s="84" t="s">
        <v>406</v>
      </c>
      <c r="D81" s="3" t="s">
        <v>254</v>
      </c>
      <c r="E81" s="298"/>
      <c r="F81" s="298"/>
      <c r="G81" s="298"/>
      <c r="H81" s="298"/>
      <c r="I81" s="298"/>
      <c r="J81" s="298"/>
      <c r="K81" s="368"/>
      <c r="L81" s="298"/>
      <c r="M81" s="233"/>
      <c r="N81" s="331"/>
      <c r="R81" s="12"/>
      <c r="S81" s="12"/>
      <c r="T81" s="12"/>
    </row>
    <row r="82" spans="1:22" ht="29" x14ac:dyDescent="0.35">
      <c r="A82" s="455"/>
      <c r="B82" s="308"/>
      <c r="C82" s="84" t="s">
        <v>407</v>
      </c>
      <c r="D82" s="3" t="s">
        <v>254</v>
      </c>
      <c r="E82" s="298"/>
      <c r="F82" s="298"/>
      <c r="G82" s="298"/>
      <c r="H82" s="298"/>
      <c r="I82" s="298"/>
      <c r="J82" s="298"/>
      <c r="K82" s="368"/>
      <c r="L82" s="298"/>
      <c r="M82" s="233"/>
      <c r="N82" s="331"/>
      <c r="R82" s="12"/>
      <c r="S82" s="12"/>
      <c r="T82" s="12"/>
    </row>
    <row r="83" spans="1:22" ht="15" thickBot="1" x14ac:dyDescent="0.4">
      <c r="A83" s="456"/>
      <c r="B83" s="309"/>
      <c r="C83" s="90" t="s">
        <v>408</v>
      </c>
      <c r="D83" s="80" t="s">
        <v>254</v>
      </c>
      <c r="E83" s="299"/>
      <c r="F83" s="299"/>
      <c r="G83" s="299"/>
      <c r="H83" s="299"/>
      <c r="I83" s="299"/>
      <c r="J83" s="299"/>
      <c r="K83" s="369"/>
      <c r="L83" s="299"/>
      <c r="M83" s="303"/>
      <c r="N83" s="333"/>
      <c r="R83" s="12"/>
      <c r="S83" s="12"/>
      <c r="T83" s="12"/>
    </row>
    <row r="84" spans="1:22" x14ac:dyDescent="0.35">
      <c r="A84" s="462" t="s">
        <v>409</v>
      </c>
      <c r="B84" s="307" t="s">
        <v>129</v>
      </c>
      <c r="C84" s="101" t="s">
        <v>410</v>
      </c>
      <c r="D84" s="82" t="s">
        <v>254</v>
      </c>
      <c r="E84" s="272" t="s">
        <v>101</v>
      </c>
      <c r="F84" s="272" t="s">
        <v>101</v>
      </c>
      <c r="G84" s="272" t="s">
        <v>101</v>
      </c>
      <c r="H84" s="272" t="s">
        <v>101</v>
      </c>
      <c r="I84" s="272" t="s">
        <v>101</v>
      </c>
      <c r="J84" s="272" t="s">
        <v>159</v>
      </c>
      <c r="K84" s="367" t="s">
        <v>435</v>
      </c>
      <c r="L84" s="272"/>
      <c r="M84" s="302"/>
      <c r="N84" s="334"/>
      <c r="R84" s="12" t="str">
        <f>IF(OR(J84='Drop downs'!$G$7,J84='Drop downs'!$G$5), B84&amp;": "&amp;K84&amp;CHAR(10),"")</f>
        <v/>
      </c>
      <c r="S84" s="12" t="str">
        <f>IF(J84='Drop downs'!$G$2,B84&amp;": "&amp;K84&amp;""," ")</f>
        <v xml:space="preserve"> </v>
      </c>
      <c r="T84" s="12" t="str">
        <f>IF(GI2_Open_Space!E84='Drop downs'!$B$6,GI2_Open_Space!B84&amp;": "&amp;GI2_Open_Space!K84&amp;"","")</f>
        <v/>
      </c>
      <c r="U84" t="str">
        <f t="shared" si="1"/>
        <v/>
      </c>
      <c r="V84" t="str">
        <f>IF(N84&gt;0,B84&amp;":"&amp;N84&amp;"
","")</f>
        <v/>
      </c>
    </row>
    <row r="85" spans="1:22" x14ac:dyDescent="0.35">
      <c r="A85" s="455"/>
      <c r="B85" s="308"/>
      <c r="C85" s="84" t="s">
        <v>411</v>
      </c>
      <c r="D85" s="3" t="s">
        <v>254</v>
      </c>
      <c r="E85" s="298"/>
      <c r="F85" s="298"/>
      <c r="G85" s="298"/>
      <c r="H85" s="298"/>
      <c r="I85" s="298"/>
      <c r="J85" s="298"/>
      <c r="K85" s="368"/>
      <c r="L85" s="298"/>
      <c r="M85" s="233"/>
      <c r="N85" s="331"/>
      <c r="R85" s="12"/>
      <c r="S85" s="12"/>
      <c r="T85" s="12"/>
    </row>
    <row r="86" spans="1:22" x14ac:dyDescent="0.35">
      <c r="A86" s="455"/>
      <c r="B86" s="308"/>
      <c r="C86" s="84" t="s">
        <v>412</v>
      </c>
      <c r="D86" s="3" t="s">
        <v>254</v>
      </c>
      <c r="E86" s="298"/>
      <c r="F86" s="298"/>
      <c r="G86" s="298"/>
      <c r="H86" s="298"/>
      <c r="I86" s="298"/>
      <c r="J86" s="298"/>
      <c r="K86" s="368"/>
      <c r="L86" s="298"/>
      <c r="M86" s="233"/>
      <c r="N86" s="331"/>
      <c r="R86" s="12"/>
      <c r="S86" s="12"/>
      <c r="T86" s="12"/>
    </row>
    <row r="87" spans="1:22" ht="15" thickBot="1" x14ac:dyDescent="0.4">
      <c r="A87" s="456"/>
      <c r="B87" s="309"/>
      <c r="C87" s="87" t="s">
        <v>413</v>
      </c>
      <c r="D87" s="80" t="s">
        <v>254</v>
      </c>
      <c r="E87" s="299"/>
      <c r="F87" s="299"/>
      <c r="G87" s="299"/>
      <c r="H87" s="299"/>
      <c r="I87" s="299"/>
      <c r="J87" s="299"/>
      <c r="K87" s="369"/>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xml:space="preserve">IIA10: The policy highlights that developments must enhance biodiversity and natural capital. Developments must also improve access to biodiversity, whilst ensuring that there is no loss of access to natural greenspace. However, as the policy allows for the development of community infrastructure in exceptional circumstances, this could cause harm to existing biodiversity. Therefore, an uncertain effect is recorded.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xml:space="preserve">IIA10:Mitigation: The policy should state that in circumstances where the development of community infrastructure is allowed for on Open Space, there must be no loss/harm to biodiversity, and that the development must meet the Biodiversity Net Gain of 20% as set out in Policy GI3 Biodiversity.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W+NdW6rSy4FSrFMauwNl0/idWKcQgujxtt5cO5Gx9dzTfEc7vR73yWsRnNj4uT2tUyfGFdW+erZVUoMJHHUOBg==" saltValue="NLQeJAFAyX2nKJfpSNqykQ==" spinCount="100000" sheet="1" objects="1" scenarios="1"/>
  <autoFilter ref="A7:M87" xr:uid="{D2C47CAF-421C-4D58-AA7A-22430CCF83D7}"/>
  <mergeCells count="18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B84:B87"/>
    <mergeCell ref="K84:K87"/>
    <mergeCell ref="L84:L87"/>
    <mergeCell ref="M84:M87"/>
    <mergeCell ref="A77:A83"/>
    <mergeCell ref="M65:M71"/>
    <mergeCell ref="A72:A76"/>
    <mergeCell ref="E72:E76"/>
    <mergeCell ref="F72:F76"/>
    <mergeCell ref="N18:N19"/>
    <mergeCell ref="N20:N27"/>
    <mergeCell ref="N28:N35"/>
    <mergeCell ref="N36:N41"/>
    <mergeCell ref="N42:N46"/>
    <mergeCell ref="N47:N48"/>
    <mergeCell ref="N49:N53"/>
    <mergeCell ref="N54:N56"/>
    <mergeCell ref="N57:N64"/>
    <mergeCell ref="B28:B35"/>
    <mergeCell ref="B36:B41"/>
    <mergeCell ref="B42:B46"/>
    <mergeCell ref="B47:B48"/>
    <mergeCell ref="B49:B53"/>
    <mergeCell ref="B54:B56"/>
    <mergeCell ref="B57:B64"/>
    <mergeCell ref="B65:B71"/>
    <mergeCell ref="B72:B76"/>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K28:K35"/>
    <mergeCell ref="L28:L35"/>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G42:G46"/>
    <mergeCell ref="H42:H46"/>
    <mergeCell ref="I42:I46"/>
    <mergeCell ref="J42:J46"/>
    <mergeCell ref="K42:K46"/>
    <mergeCell ref="L42:L46"/>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M42:M46"/>
    <mergeCell ref="A47:A48"/>
    <mergeCell ref="A49:A53"/>
    <mergeCell ref="E49:E53"/>
    <mergeCell ref="F49:F53"/>
    <mergeCell ref="G49:G53"/>
    <mergeCell ref="H49:H53"/>
    <mergeCell ref="E47:E48"/>
    <mergeCell ref="F47:F48"/>
    <mergeCell ref="G47:G48"/>
    <mergeCell ref="H47:H48"/>
    <mergeCell ref="I47:I48"/>
    <mergeCell ref="J47:J48"/>
    <mergeCell ref="K47:K48"/>
    <mergeCell ref="L47:L48"/>
    <mergeCell ref="M47:M48"/>
    <mergeCell ref="I49:I53"/>
    <mergeCell ref="J49:J53"/>
    <mergeCell ref="K49:K53"/>
    <mergeCell ref="L49:L53"/>
    <mergeCell ref="M49:M53"/>
    <mergeCell ref="A42:A46"/>
    <mergeCell ref="E42:E46"/>
    <mergeCell ref="F42:F46"/>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A65:A71"/>
    <mergeCell ref="E65:E71"/>
    <mergeCell ref="F65:F71"/>
    <mergeCell ref="G65:G71"/>
    <mergeCell ref="H65:H71"/>
    <mergeCell ref="I65:I71"/>
    <mergeCell ref="J65:J71"/>
    <mergeCell ref="K65:K71"/>
    <mergeCell ref="L65:L71"/>
    <mergeCell ref="K77:K83"/>
    <mergeCell ref="L77:L83"/>
    <mergeCell ref="M77:M83"/>
    <mergeCell ref="G72:G76"/>
    <mergeCell ref="H72:H76"/>
    <mergeCell ref="I72:I76"/>
    <mergeCell ref="J72:J76"/>
    <mergeCell ref="K72:K76"/>
    <mergeCell ref="L72:L76"/>
    <mergeCell ref="M72:M76"/>
    <mergeCell ref="A84:A87"/>
    <mergeCell ref="E84:E87"/>
    <mergeCell ref="F84:F87"/>
    <mergeCell ref="G84:G87"/>
    <mergeCell ref="H84:H87"/>
    <mergeCell ref="I84:I87"/>
    <mergeCell ref="J84:J87"/>
    <mergeCell ref="E77:E83"/>
    <mergeCell ref="F77:F83"/>
    <mergeCell ref="G77:G83"/>
    <mergeCell ref="H77:H83"/>
    <mergeCell ref="I77:I83"/>
    <mergeCell ref="J77:J83"/>
  </mergeCells>
  <conditionalFormatting sqref="C50:C53">
    <cfRule type="expression" dxfId="889" priority="2">
      <formula>$D50="No"</formula>
    </cfRule>
  </conditionalFormatting>
  <conditionalFormatting sqref="C8:D87">
    <cfRule type="expression" dxfId="888" priority="1">
      <formula>$D8="No"</formula>
    </cfRule>
  </conditionalFormatting>
  <conditionalFormatting sqref="J8 J18 J28 J49 J57 J65 J72 J77 J84">
    <cfRule type="cellIs" dxfId="887" priority="40" operator="equal">
      <formula>"Significant Negative"</formula>
    </cfRule>
    <cfRule type="cellIs" dxfId="886" priority="41" operator="equal">
      <formula>"Minor Negative"</formula>
    </cfRule>
    <cfRule type="cellIs" dxfId="885" priority="42" operator="equal">
      <formula>"Uncertain"</formula>
    </cfRule>
    <cfRule type="cellIs" dxfId="884" priority="43" operator="equal">
      <formula>"Neutral"</formula>
    </cfRule>
    <cfRule type="cellIs" dxfId="883" priority="44" operator="equal">
      <formula>"Minor Positive"</formula>
    </cfRule>
    <cfRule type="cellIs" dxfId="882" priority="45" operator="equal">
      <formula>"Significant Positive"</formula>
    </cfRule>
  </conditionalFormatting>
  <conditionalFormatting sqref="J20">
    <cfRule type="cellIs" dxfId="881" priority="33" operator="equal">
      <formula>"Significant Positive"</formula>
    </cfRule>
    <cfRule type="cellIs" dxfId="880" priority="28" operator="equal">
      <formula>"Significant Negative"</formula>
    </cfRule>
    <cfRule type="cellIs" dxfId="879" priority="29" operator="equal">
      <formula>"Minor Negative"</formula>
    </cfRule>
    <cfRule type="cellIs" dxfId="878" priority="30" operator="equal">
      <formula>"Uncertain"</formula>
    </cfRule>
    <cfRule type="cellIs" dxfId="877" priority="31" operator="equal">
      <formula>"Neutral"</formula>
    </cfRule>
    <cfRule type="cellIs" dxfId="876" priority="32" operator="equal">
      <formula>"Minor Positive"</formula>
    </cfRule>
  </conditionalFormatting>
  <conditionalFormatting sqref="J36">
    <cfRule type="cellIs" dxfId="875" priority="16" operator="equal">
      <formula>"Significant Negative"</formula>
    </cfRule>
    <cfRule type="cellIs" dxfId="874" priority="17" operator="equal">
      <formula>"Minor Negative"</formula>
    </cfRule>
    <cfRule type="cellIs" dxfId="873" priority="18" operator="equal">
      <formula>"Uncertain"</formula>
    </cfRule>
    <cfRule type="cellIs" dxfId="872" priority="19" operator="equal">
      <formula>"Neutral"</formula>
    </cfRule>
    <cfRule type="cellIs" dxfId="871" priority="20" operator="equal">
      <formula>"Minor Positive"</formula>
    </cfRule>
    <cfRule type="cellIs" dxfId="870" priority="21" operator="equal">
      <formula>"Significant Positive"</formula>
    </cfRule>
  </conditionalFormatting>
  <conditionalFormatting sqref="J42">
    <cfRule type="cellIs" dxfId="869" priority="10" operator="equal">
      <formula>"Significant Negative"</formula>
    </cfRule>
    <cfRule type="cellIs" dxfId="868" priority="11" operator="equal">
      <formula>"Minor Negative"</formula>
    </cfRule>
    <cfRule type="cellIs" dxfId="867" priority="12" operator="equal">
      <formula>"Uncertain"</formula>
    </cfRule>
    <cfRule type="cellIs" dxfId="866" priority="13" operator="equal">
      <formula>"Neutral"</formula>
    </cfRule>
    <cfRule type="cellIs" dxfId="865" priority="14" operator="equal">
      <formula>"Minor Positive"</formula>
    </cfRule>
    <cfRule type="cellIs" dxfId="864" priority="15" operator="equal">
      <formula>"Significant Positive"</formula>
    </cfRule>
  </conditionalFormatting>
  <conditionalFormatting sqref="J47">
    <cfRule type="cellIs" dxfId="863" priority="34" operator="equal">
      <formula>"Significant Negative"</formula>
    </cfRule>
    <cfRule type="cellIs" dxfId="862" priority="35" operator="equal">
      <formula>"Minor Negative"</formula>
    </cfRule>
    <cfRule type="cellIs" dxfId="861" priority="36" operator="equal">
      <formula>"Uncertain"</formula>
    </cfRule>
    <cfRule type="cellIs" dxfId="860" priority="37" operator="equal">
      <formula>"Neutral"</formula>
    </cfRule>
    <cfRule type="cellIs" dxfId="859" priority="38" operator="equal">
      <formula>"Minor Positive"</formula>
    </cfRule>
    <cfRule type="cellIs" dxfId="858" priority="39" operator="equal">
      <formula>"Significant Positive"</formula>
    </cfRule>
  </conditionalFormatting>
  <conditionalFormatting sqref="J54">
    <cfRule type="cellIs" dxfId="857" priority="4" operator="equal">
      <formula>"Significant Negative"</formula>
    </cfRule>
    <cfRule type="cellIs" dxfId="856" priority="5" operator="equal">
      <formula>"Minor Negative"</formula>
    </cfRule>
    <cfRule type="cellIs" dxfId="855" priority="6" operator="equal">
      <formula>"Uncertain"</formula>
    </cfRule>
    <cfRule type="cellIs" dxfId="854" priority="7" operator="equal">
      <formula>"Neutral"</formula>
    </cfRule>
    <cfRule type="cellIs" dxfId="853" priority="8" operator="equal">
      <formula>"Minor Positive"</formula>
    </cfRule>
    <cfRule type="cellIs" dxfId="852"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440B331A-C733-48B8-A625-89C0193958C1}">
          <x14:formula1>
            <xm:f>'Drop downs'!$G$2:$G$7</xm:f>
          </x14:formula1>
          <xm:sqref>J8 J18 J20 J28 J36 J42 J84 J54 J57 J65 J72 J77 J47 J49</xm:sqref>
        </x14:dataValidation>
        <x14:dataValidation type="list" allowBlank="1" showInputMessage="1" showErrorMessage="1" xr:uid="{9387E491-6325-459B-81C2-086D686E27E6}">
          <x14:formula1>
            <xm:f>'Drop downs'!$F$2:$F$6</xm:f>
          </x14:formula1>
          <xm:sqref>I8 I18 I20 I28 I36 I42 I84 I54 I57 I65 I72 I77 I47 I49</xm:sqref>
        </x14:dataValidation>
        <x14:dataValidation type="list" allowBlank="1" showInputMessage="1" showErrorMessage="1" xr:uid="{A79FC551-9FE7-4632-BB6E-93E997D896CA}">
          <x14:formula1>
            <xm:f>'Drop downs'!$E$2:$E$6</xm:f>
          </x14:formula1>
          <xm:sqref>H8 H18 H20 H28 H36 H42 H84 H54 H57 H65 H72 H77 H47 H49</xm:sqref>
        </x14:dataValidation>
        <x14:dataValidation type="list" allowBlank="1" showInputMessage="1" showErrorMessage="1" xr:uid="{8EC05E8E-AF9E-43E7-90CD-3A5078C3CBD4}">
          <x14:formula1>
            <xm:f>'Drop downs'!$D$2:$D$7</xm:f>
          </x14:formula1>
          <xm:sqref>G8 G18 G20 G28 G36 G42 G84 G54 G57 G65 G72 G77 G47 G49</xm:sqref>
        </x14:dataValidation>
        <x14:dataValidation type="list" allowBlank="1" showInputMessage="1" showErrorMessage="1" xr:uid="{E780D411-8F80-4174-91EF-1A4AA4AE0AA4}">
          <x14:formula1>
            <xm:f>'Drop downs'!$C$2:$C$5</xm:f>
          </x14:formula1>
          <xm:sqref>F8 F18 F20 F28 F36 F42 F84 F54 F57 F65 F72 F77 F47 F49</xm:sqref>
        </x14:dataValidation>
        <x14:dataValidation type="list" allowBlank="1" showInputMessage="1" showErrorMessage="1" xr:uid="{005A22CA-03E2-460E-9641-0F5D3AEA650F}">
          <x14:formula1>
            <xm:f>'Drop downs'!$B$2:$B$4</xm:f>
          </x14:formula1>
          <xm:sqref>E8 E18 E20 E28 E36 E42 E84 E54 E57 E65 E72 E77 E47 E49</xm:sqref>
        </x14:dataValidation>
        <x14:dataValidation type="list" allowBlank="1" showInputMessage="1" showErrorMessage="1" xr:uid="{3BFEF29D-88E9-4DF3-AB6E-1F22BDC4215B}">
          <x14:formula1>
            <xm:f>'Drop downs'!$J$2:$J$3</xm:f>
          </x14:formula1>
          <xm:sqref>L8 L18 L20 L28 L36 L42 L84 L54 L57 L65 L72 L77 L47 L49</xm:sqref>
        </x14:dataValidation>
        <x14:dataValidation type="list" allowBlank="1" showInputMessage="1" showErrorMessage="1" xr:uid="{81D81FC2-06CE-4AF2-BC9F-CFE320D1F1AF}">
          <x14:formula1>
            <xm:f>'Drop downs'!$A$2:$A$3</xm:f>
          </x14:formula1>
          <xm:sqref>D8:D87</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B5374-2706-4E17-A62B-126948A99277}">
  <sheetPr codeName="Sheet86">
    <tabColor rgb="FF7030A0"/>
  </sheetPr>
  <dimension ref="A1:V98"/>
  <sheetViews>
    <sheetView topLeftCell="A46" zoomScale="60" zoomScaleNormal="60" workbookViewId="0">
      <selection activeCell="C67" sqref="C6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357" t="s">
        <v>1223</v>
      </c>
      <c r="D1" s="261"/>
      <c r="E1" s="261"/>
      <c r="F1" s="262"/>
      <c r="G1" s="16"/>
      <c r="I1" s="7"/>
      <c r="J1" s="7"/>
      <c r="K1" s="7"/>
    </row>
    <row r="2" spans="1:22" x14ac:dyDescent="0.35">
      <c r="A2" s="74" t="s">
        <v>29</v>
      </c>
      <c r="B2" s="9"/>
      <c r="C2" s="263" t="s">
        <v>1197</v>
      </c>
      <c r="D2" s="263"/>
      <c r="E2" s="263"/>
      <c r="F2" s="264"/>
      <c r="I2" s="8"/>
      <c r="J2" s="8"/>
      <c r="K2" s="8"/>
    </row>
    <row r="3" spans="1:22" ht="29.15" customHeight="1" x14ac:dyDescent="0.35">
      <c r="A3" s="75" t="s">
        <v>30</v>
      </c>
      <c r="B3" s="4"/>
      <c r="C3" s="263" t="s">
        <v>1224</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15" customHeight="1" x14ac:dyDescent="0.35">
      <c r="A8" s="316" t="s">
        <v>251</v>
      </c>
      <c r="B8" s="327" t="s">
        <v>116</v>
      </c>
      <c r="C8" s="86" t="s">
        <v>321</v>
      </c>
      <c r="D8" s="86" t="s">
        <v>254</v>
      </c>
      <c r="E8" s="325" t="s">
        <v>101</v>
      </c>
      <c r="F8" s="325" t="s">
        <v>101</v>
      </c>
      <c r="G8" s="325" t="s">
        <v>101</v>
      </c>
      <c r="H8" s="325" t="s">
        <v>101</v>
      </c>
      <c r="I8" s="325" t="s">
        <v>101</v>
      </c>
      <c r="J8" s="310" t="s">
        <v>159</v>
      </c>
      <c r="K8" s="319" t="s">
        <v>435</v>
      </c>
      <c r="L8" s="310"/>
      <c r="M8" s="314"/>
      <c r="N8" s="330"/>
      <c r="R8" s="12" t="str">
        <f>IF(OR(J8='Drop downs'!$G$7,J8='Drop downs'!$G$5), B8&amp;": "&amp;K8&amp;CHAR(10),"")</f>
        <v/>
      </c>
      <c r="S8" s="12" t="str">
        <f>IF(J8='Drop downs'!$G$2,B8&amp;": "&amp;K8&amp;""," ")</f>
        <v xml:space="preserve"> </v>
      </c>
      <c r="T8" s="12" t="str">
        <f>IF(GI2_ALT_1!E8='Drop downs'!$B$6,GI2_ALT_1!B8&amp;": "&amp;GI2_ALT_1!K8&amp;"","")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ht="14.5" customHeight="1" x14ac:dyDescent="0.35">
      <c r="A14" s="317"/>
      <c r="B14" s="328"/>
      <c r="C14" s="24" t="s">
        <v>327</v>
      </c>
      <c r="D14" s="24" t="s">
        <v>254</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15" thickBot="1" x14ac:dyDescent="0.4">
      <c r="A17" s="318"/>
      <c r="B17" s="267"/>
      <c r="C17" s="19" t="s">
        <v>330</v>
      </c>
      <c r="D17" s="19" t="s">
        <v>254</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435</v>
      </c>
      <c r="L18" s="310"/>
      <c r="M18" s="314"/>
      <c r="N18" s="330"/>
      <c r="R18" s="12" t="str">
        <f>IF(OR(J18='Drop downs'!$G$7,J18='Drop downs'!$G$5), B18&amp;": "&amp;K18&amp;CHAR(10),"")</f>
        <v/>
      </c>
      <c r="S18" s="12" t="str">
        <f>IF(J18='Drop downs'!$G$2,B18&amp;": "&amp;K18&amp;""," ")</f>
        <v xml:space="preserve"> </v>
      </c>
      <c r="T18" s="12" t="str">
        <f>IF(GI2_ALT_1!E18='Drop downs'!$B$6,GI2_ALT_1!B18&amp;": "&amp;GI2_ALT_1!K18&amp;"","")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650000000000006" customHeight="1" x14ac:dyDescent="0.35">
      <c r="A20" s="316" t="s">
        <v>334</v>
      </c>
      <c r="B20" s="307" t="s">
        <v>118</v>
      </c>
      <c r="C20" s="79" t="s">
        <v>335</v>
      </c>
      <c r="D20" s="79" t="s">
        <v>254</v>
      </c>
      <c r="E20" s="310" t="s">
        <v>101</v>
      </c>
      <c r="F20" s="310" t="s">
        <v>101</v>
      </c>
      <c r="G20" s="310" t="s">
        <v>101</v>
      </c>
      <c r="H20" s="310" t="s">
        <v>101</v>
      </c>
      <c r="I20" s="310" t="s">
        <v>101</v>
      </c>
      <c r="J20" s="310" t="s">
        <v>159</v>
      </c>
      <c r="K20" s="319" t="s">
        <v>435</v>
      </c>
      <c r="L20" s="310"/>
      <c r="M20" s="314"/>
      <c r="N20" s="330"/>
      <c r="R20" s="12" t="str">
        <f>IF(OR(J20='Drop downs'!$G$7,J20='Drop downs'!$G$5), B20&amp;": "&amp;K20&amp;CHAR(10),"")</f>
        <v/>
      </c>
      <c r="S20" s="12" t="str">
        <f>IF(J20='Drop downs'!$G$2,B20&amp;": "&amp;K20&amp;""," ")</f>
        <v xml:space="preserve"> </v>
      </c>
      <c r="T20" s="12" t="str">
        <f>IF(GI2_ALT_1!E20='Drop downs'!$B$6,GI2_ALT_1!B20&amp;": "&amp;GI2_ALT_1!K20&amp;"","")</f>
        <v/>
      </c>
      <c r="U20" t="str">
        <f t="shared" si="0"/>
        <v/>
      </c>
      <c r="V20" t="str">
        <f>IF(N20&gt;0,B20&amp;":"&amp;N20&amp;"
","")</f>
        <v/>
      </c>
    </row>
    <row r="21" spans="1:22" ht="14.5" customHeight="1" x14ac:dyDescent="0.35">
      <c r="A21" s="317"/>
      <c r="B21" s="308"/>
      <c r="C21" s="3" t="s">
        <v>336</v>
      </c>
      <c r="D21" s="3" t="s">
        <v>254</v>
      </c>
      <c r="E21" s="298"/>
      <c r="F21" s="298"/>
      <c r="G21" s="298"/>
      <c r="H21" s="298"/>
      <c r="I21" s="298"/>
      <c r="J21" s="298"/>
      <c r="K21" s="236"/>
      <c r="L21" s="298"/>
      <c r="M21" s="233"/>
      <c r="N21" s="331"/>
      <c r="R21" s="12"/>
      <c r="S21" s="12"/>
      <c r="T21" s="12"/>
    </row>
    <row r="22" spans="1:22" x14ac:dyDescent="0.35">
      <c r="A22" s="317"/>
      <c r="B22" s="308"/>
      <c r="C22" s="3" t="s">
        <v>337</v>
      </c>
      <c r="D22" s="3" t="s">
        <v>254</v>
      </c>
      <c r="E22" s="298"/>
      <c r="F22" s="298"/>
      <c r="G22" s="298"/>
      <c r="H22" s="298"/>
      <c r="I22" s="298"/>
      <c r="J22" s="298"/>
      <c r="K22" s="236"/>
      <c r="L22" s="298"/>
      <c r="M22" s="233"/>
      <c r="N22" s="331"/>
      <c r="R22" s="12"/>
      <c r="S22" s="12"/>
      <c r="T22" s="12"/>
    </row>
    <row r="23" spans="1:22" x14ac:dyDescent="0.35">
      <c r="A23" s="317"/>
      <c r="B23" s="308"/>
      <c r="C23" s="3" t="s">
        <v>338</v>
      </c>
      <c r="D23" s="3" t="s">
        <v>254</v>
      </c>
      <c r="E23" s="298"/>
      <c r="F23" s="298"/>
      <c r="G23" s="298"/>
      <c r="H23" s="298"/>
      <c r="I23" s="298"/>
      <c r="J23" s="298"/>
      <c r="K23" s="236"/>
      <c r="L23" s="298"/>
      <c r="M23" s="233"/>
      <c r="N23" s="331"/>
      <c r="R23" s="12"/>
      <c r="S23" s="12"/>
      <c r="T23" s="12"/>
    </row>
    <row r="24" spans="1:22" x14ac:dyDescent="0.35">
      <c r="A24" s="317"/>
      <c r="B24" s="308"/>
      <c r="C24" s="3" t="s">
        <v>339</v>
      </c>
      <c r="D24" s="3" t="s">
        <v>254</v>
      </c>
      <c r="E24" s="298"/>
      <c r="F24" s="298"/>
      <c r="G24" s="298"/>
      <c r="H24" s="298"/>
      <c r="I24" s="298"/>
      <c r="J24" s="298"/>
      <c r="K24" s="236"/>
      <c r="L24" s="298"/>
      <c r="M24" s="233"/>
      <c r="N24" s="331"/>
      <c r="R24" s="12"/>
      <c r="S24" s="12"/>
      <c r="T24" s="12"/>
    </row>
    <row r="25" spans="1:22" ht="29" x14ac:dyDescent="0.35">
      <c r="A25" s="317"/>
      <c r="B25" s="308"/>
      <c r="C25" s="3" t="s">
        <v>340</v>
      </c>
      <c r="D25" s="3" t="s">
        <v>254</v>
      </c>
      <c r="E25" s="298"/>
      <c r="F25" s="298"/>
      <c r="G25" s="298"/>
      <c r="H25" s="298"/>
      <c r="I25" s="298"/>
      <c r="J25" s="298"/>
      <c r="K25" s="236"/>
      <c r="L25" s="298"/>
      <c r="M25" s="233"/>
      <c r="N25" s="331"/>
      <c r="R25" s="12"/>
      <c r="S25" s="12"/>
      <c r="T25" s="12"/>
    </row>
    <row r="26" spans="1:22" x14ac:dyDescent="0.35">
      <c r="A26" s="317"/>
      <c r="B26" s="308"/>
      <c r="C26" s="3" t="s">
        <v>341</v>
      </c>
      <c r="D26" s="3" t="s">
        <v>254</v>
      </c>
      <c r="E26" s="298"/>
      <c r="F26" s="298"/>
      <c r="G26" s="298"/>
      <c r="H26" s="298"/>
      <c r="I26" s="298"/>
      <c r="J26" s="298"/>
      <c r="K26" s="236"/>
      <c r="L26" s="298"/>
      <c r="M26" s="233"/>
      <c r="N26" s="331"/>
      <c r="R26" s="12"/>
      <c r="S26" s="12"/>
      <c r="T26" s="12"/>
    </row>
    <row r="27" spans="1:22" ht="29.5" thickBot="1" x14ac:dyDescent="0.4">
      <c r="A27" s="318"/>
      <c r="B27" s="309"/>
      <c r="C27" s="15" t="s">
        <v>342</v>
      </c>
      <c r="D27" s="80" t="s">
        <v>254</v>
      </c>
      <c r="E27" s="299"/>
      <c r="F27" s="299"/>
      <c r="G27" s="299"/>
      <c r="H27" s="299"/>
      <c r="I27" s="299"/>
      <c r="J27" s="299"/>
      <c r="K27" s="301"/>
      <c r="L27" s="270"/>
      <c r="M27" s="315"/>
      <c r="N27" s="332"/>
      <c r="R27" s="12"/>
      <c r="S27" s="12"/>
      <c r="T27" s="12"/>
    </row>
    <row r="28" spans="1:22" ht="29" x14ac:dyDescent="0.35">
      <c r="A28" s="316" t="s">
        <v>343</v>
      </c>
      <c r="B28" s="307" t="s">
        <v>119</v>
      </c>
      <c r="C28" s="85" t="s">
        <v>344</v>
      </c>
      <c r="D28" s="82" t="s">
        <v>254</v>
      </c>
      <c r="E28" s="272" t="s">
        <v>418</v>
      </c>
      <c r="F28" s="272" t="s">
        <v>419</v>
      </c>
      <c r="G28" s="272" t="s">
        <v>424</v>
      </c>
      <c r="H28" s="272" t="s">
        <v>628</v>
      </c>
      <c r="I28" s="272" t="s">
        <v>422</v>
      </c>
      <c r="J28" s="272" t="s">
        <v>157</v>
      </c>
      <c r="K28" s="300" t="s">
        <v>1219</v>
      </c>
      <c r="L28" s="310"/>
      <c r="M28" s="314"/>
      <c r="N28" s="330"/>
      <c r="R28" s="12" t="str">
        <f>IF(OR(J28='Drop downs'!$G$7,J28='Drop downs'!$G$5), B28&amp;": "&amp;K28&amp;CHAR(10),"")</f>
        <v/>
      </c>
      <c r="S28" s="12" t="str">
        <f>IF(J28='Drop downs'!$G$2,B28&amp;": "&amp;K28&amp;""," ")</f>
        <v xml:space="preserve"> </v>
      </c>
      <c r="T28" s="12" t="str">
        <f>IF(GI2_ALT_1!E28='Drop downs'!$B$6,GI2_ALT_1!B28&amp;": "&amp;GI2_ALT_1!K28&amp;"","")</f>
        <v/>
      </c>
      <c r="U28" t="str">
        <f t="shared" si="0"/>
        <v/>
      </c>
      <c r="V28" t="str">
        <f>IF(N28&gt;0,B28&amp;":"&amp;N28&amp;"
","")</f>
        <v/>
      </c>
    </row>
    <row r="29" spans="1:22" ht="29" x14ac:dyDescent="0.35">
      <c r="A29" s="317"/>
      <c r="B29" s="308"/>
      <c r="C29" s="83" t="s">
        <v>345</v>
      </c>
      <c r="D29" s="3" t="s">
        <v>250</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250</v>
      </c>
      <c r="E31" s="298"/>
      <c r="F31" s="298"/>
      <c r="G31" s="298"/>
      <c r="H31" s="298"/>
      <c r="I31" s="298"/>
      <c r="J31" s="298"/>
      <c r="K31" s="236"/>
      <c r="L31" s="298"/>
      <c r="M31" s="233"/>
      <c r="N31" s="331"/>
      <c r="R31" s="12"/>
      <c r="S31" s="12"/>
      <c r="T31" s="12"/>
    </row>
    <row r="32" spans="1:22" x14ac:dyDescent="0.35">
      <c r="A32" s="317"/>
      <c r="B32" s="308"/>
      <c r="C32" s="83" t="s">
        <v>348</v>
      </c>
      <c r="D32" s="3" t="s">
        <v>250</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18"/>
      <c r="B35" s="309"/>
      <c r="C35" s="100" t="s">
        <v>351</v>
      </c>
      <c r="D35" s="80" t="s">
        <v>254</v>
      </c>
      <c r="E35" s="299"/>
      <c r="F35" s="299"/>
      <c r="G35" s="299"/>
      <c r="H35" s="299"/>
      <c r="I35" s="299"/>
      <c r="J35" s="299"/>
      <c r="K35" s="301"/>
      <c r="L35" s="270"/>
      <c r="M35" s="315"/>
      <c r="N35" s="332"/>
      <c r="R35" s="12"/>
      <c r="S35" s="12"/>
      <c r="T35" s="12"/>
    </row>
    <row r="36" spans="1:22" x14ac:dyDescent="0.35">
      <c r="A36" s="316" t="s">
        <v>352</v>
      </c>
      <c r="B36" s="307" t="s">
        <v>120</v>
      </c>
      <c r="C36" s="79" t="s">
        <v>353</v>
      </c>
      <c r="D36" s="82" t="s">
        <v>254</v>
      </c>
      <c r="E36" s="272" t="s">
        <v>101</v>
      </c>
      <c r="F36" s="272" t="s">
        <v>101</v>
      </c>
      <c r="G36" s="272" t="s">
        <v>101</v>
      </c>
      <c r="H36" s="272" t="s">
        <v>101</v>
      </c>
      <c r="I36" s="272" t="s">
        <v>101</v>
      </c>
      <c r="J36" s="272" t="s">
        <v>159</v>
      </c>
      <c r="K36" s="300" t="s">
        <v>435</v>
      </c>
      <c r="L36" s="310"/>
      <c r="M36" s="314"/>
      <c r="N36" s="330"/>
      <c r="R36" s="12" t="str">
        <f>IF(OR(J36='Drop downs'!$G$7,J36='Drop downs'!$G$5), B36&amp;": "&amp;K36&amp;CHAR(10),"")</f>
        <v/>
      </c>
      <c r="S36" s="12" t="str">
        <f>IF(J36='Drop downs'!$G$2,B36&amp;": "&amp;K36&amp;""," ")</f>
        <v xml:space="preserve"> </v>
      </c>
      <c r="T36" s="12" t="str">
        <f>IF(GI2_ALT_1!E36='Drop downs'!$B$6,GI2_ALT_1!B36&amp;": "&amp;GI2_ALT_1!K36&amp;"","")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18"/>
      <c r="B41" s="309"/>
      <c r="C41" s="15" t="s">
        <v>358</v>
      </c>
      <c r="D41" s="80" t="s">
        <v>254</v>
      </c>
      <c r="E41" s="299"/>
      <c r="F41" s="299"/>
      <c r="G41" s="299"/>
      <c r="H41" s="299"/>
      <c r="I41" s="299"/>
      <c r="J41" s="299"/>
      <c r="K41" s="301"/>
      <c r="L41" s="270"/>
      <c r="M41" s="315"/>
      <c r="N41" s="332"/>
      <c r="R41" s="12"/>
      <c r="S41" s="12"/>
      <c r="T41" s="12"/>
    </row>
    <row r="42" spans="1:22" ht="29" x14ac:dyDescent="0.35">
      <c r="A42" s="316" t="s">
        <v>359</v>
      </c>
      <c r="B42" s="307" t="s">
        <v>121</v>
      </c>
      <c r="C42" s="79" t="s">
        <v>360</v>
      </c>
      <c r="D42" s="82" t="s">
        <v>254</v>
      </c>
      <c r="E42" s="272" t="s">
        <v>101</v>
      </c>
      <c r="F42" s="272" t="s">
        <v>101</v>
      </c>
      <c r="G42" s="272" t="s">
        <v>101</v>
      </c>
      <c r="H42" s="272" t="s">
        <v>101</v>
      </c>
      <c r="I42" s="272" t="s">
        <v>101</v>
      </c>
      <c r="J42" s="272" t="s">
        <v>159</v>
      </c>
      <c r="K42" s="367" t="s">
        <v>435</v>
      </c>
      <c r="L42" s="310"/>
      <c r="M42" s="314"/>
      <c r="N42" s="330"/>
      <c r="R42" s="12" t="str">
        <f>IF(OR(J42='Drop downs'!$G$7,J42='Drop downs'!$G$5), B42&amp;": "&amp;K42&amp;CHAR(10),"")</f>
        <v/>
      </c>
      <c r="S42" s="12" t="str">
        <f>IF(J42='Drop downs'!$G$2,B42&amp;": "&amp;K42&amp;""," ")</f>
        <v xml:space="preserve"> </v>
      </c>
      <c r="T42" s="12" t="str">
        <f>IF(GI2_ALT_1!E42='Drop downs'!$B$6,GI2_ALT_1!B42&amp;": "&amp;GI2_ALT_1!K42&amp;"","")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368"/>
      <c r="L43" s="298"/>
      <c r="M43" s="233"/>
      <c r="N43" s="331"/>
      <c r="R43" s="12"/>
      <c r="S43" s="12"/>
      <c r="T43" s="12"/>
    </row>
    <row r="44" spans="1:22" x14ac:dyDescent="0.35">
      <c r="A44" s="317"/>
      <c r="B44" s="308"/>
      <c r="C44" s="3" t="s">
        <v>362</v>
      </c>
      <c r="D44" s="3" t="s">
        <v>254</v>
      </c>
      <c r="E44" s="298"/>
      <c r="F44" s="298"/>
      <c r="G44" s="298"/>
      <c r="H44" s="298"/>
      <c r="I44" s="298"/>
      <c r="J44" s="298"/>
      <c r="K44" s="368"/>
      <c r="L44" s="298"/>
      <c r="M44" s="233"/>
      <c r="N44" s="331"/>
      <c r="R44" s="12"/>
      <c r="S44" s="12"/>
      <c r="T44" s="12"/>
    </row>
    <row r="45" spans="1:22" x14ac:dyDescent="0.35">
      <c r="A45" s="317"/>
      <c r="B45" s="308"/>
      <c r="C45" s="3" t="s">
        <v>363</v>
      </c>
      <c r="D45" s="3" t="s">
        <v>254</v>
      </c>
      <c r="E45" s="298"/>
      <c r="F45" s="298"/>
      <c r="G45" s="298"/>
      <c r="H45" s="298"/>
      <c r="I45" s="298"/>
      <c r="J45" s="298"/>
      <c r="K45" s="368"/>
      <c r="L45" s="298"/>
      <c r="M45" s="233"/>
      <c r="N45" s="331"/>
      <c r="R45" s="12"/>
      <c r="S45" s="12"/>
      <c r="T45" s="12"/>
    </row>
    <row r="46" spans="1:22" ht="29.5" thickBot="1" x14ac:dyDescent="0.4">
      <c r="A46" s="318"/>
      <c r="B46" s="309"/>
      <c r="C46" s="15" t="s">
        <v>364</v>
      </c>
      <c r="D46" s="80" t="s">
        <v>254</v>
      </c>
      <c r="E46" s="299"/>
      <c r="F46" s="299"/>
      <c r="G46" s="299"/>
      <c r="H46" s="299"/>
      <c r="I46" s="299"/>
      <c r="J46" s="299"/>
      <c r="K46" s="369"/>
      <c r="L46" s="270"/>
      <c r="M46" s="315"/>
      <c r="N46" s="332"/>
      <c r="R46" s="12"/>
      <c r="S46" s="12"/>
      <c r="T46" s="12"/>
    </row>
    <row r="47" spans="1:22" ht="43.5" x14ac:dyDescent="0.35">
      <c r="A47" s="316" t="s">
        <v>365</v>
      </c>
      <c r="B47" s="307" t="s">
        <v>122</v>
      </c>
      <c r="C47" s="79" t="s">
        <v>366</v>
      </c>
      <c r="D47" s="82" t="s">
        <v>254</v>
      </c>
      <c r="E47" s="272" t="s">
        <v>101</v>
      </c>
      <c r="F47" s="272" t="s">
        <v>101</v>
      </c>
      <c r="G47" s="272" t="s">
        <v>101</v>
      </c>
      <c r="H47" s="272" t="s">
        <v>101</v>
      </c>
      <c r="I47" s="272" t="s">
        <v>101</v>
      </c>
      <c r="J47" s="272" t="s">
        <v>159</v>
      </c>
      <c r="K47" s="367" t="s">
        <v>435</v>
      </c>
      <c r="L47" s="310"/>
      <c r="M47" s="314"/>
      <c r="N47" s="330"/>
      <c r="R47" s="12" t="str">
        <f>IF(OR(J47='Drop downs'!$G$7,J47='Drop downs'!$G$5), B47&amp;": "&amp;K47&amp;CHAR(10),"")</f>
        <v/>
      </c>
      <c r="S47" s="12" t="str">
        <f>IF(J47='Drop downs'!$G$2,B47&amp;": "&amp;K47&amp;""," ")</f>
        <v xml:space="preserve"> </v>
      </c>
      <c r="T47" s="12" t="str">
        <f>IF(GI2_ALT_1!E47='Drop downs'!$B$6,GI2_ALT_1!B47&amp;": "&amp;GI2_ALT_1!K47&amp;"","")</f>
        <v/>
      </c>
      <c r="U47" t="str">
        <f t="shared" si="0"/>
        <v/>
      </c>
      <c r="V47" t="str">
        <f>IF(N47&gt;0,B47&amp;":"&amp;N47&amp;"
","")</f>
        <v/>
      </c>
    </row>
    <row r="48" spans="1:22" ht="52.5" customHeight="1" thickBot="1" x14ac:dyDescent="0.4">
      <c r="A48" s="318"/>
      <c r="B48" s="309"/>
      <c r="C48" s="15" t="s">
        <v>367</v>
      </c>
      <c r="D48" s="88" t="s">
        <v>254</v>
      </c>
      <c r="E48" s="299"/>
      <c r="F48" s="299"/>
      <c r="G48" s="299"/>
      <c r="H48" s="299"/>
      <c r="I48" s="299"/>
      <c r="J48" s="299"/>
      <c r="K48" s="369"/>
      <c r="L48" s="270"/>
      <c r="M48" s="315"/>
      <c r="N48" s="332"/>
      <c r="R48" s="12" t="str">
        <f>IF(OR(J48='Drop downs'!$G$7,J48='Drop downs'!$G$5), B48&amp;": "&amp;K48&amp;CHAR(10),"")</f>
        <v/>
      </c>
      <c r="S48" s="12" t="str">
        <f>IF(J48='Drop downs'!$G$2,B48&amp;": "&amp;K48&amp;""," ")</f>
        <v xml:space="preserve"> </v>
      </c>
      <c r="T48" s="12" t="str">
        <f>IF(GI2_ALT_1!E48='Drop downs'!$B$6,GI2_ALT_1!B48&amp;": "&amp;GI2_ALT_1!K48&amp;"","")</f>
        <v xml:space="preserve">: </v>
      </c>
    </row>
    <row r="49" spans="1:22" ht="29" x14ac:dyDescent="0.35">
      <c r="A49" s="316" t="s">
        <v>368</v>
      </c>
      <c r="B49" s="307" t="s">
        <v>123</v>
      </c>
      <c r="C49" s="86" t="s">
        <v>369</v>
      </c>
      <c r="D49" s="92" t="s">
        <v>254</v>
      </c>
      <c r="E49" s="272" t="s">
        <v>101</v>
      </c>
      <c r="F49" s="272" t="s">
        <v>101</v>
      </c>
      <c r="G49" s="272" t="s">
        <v>101</v>
      </c>
      <c r="H49" s="272" t="s">
        <v>101</v>
      </c>
      <c r="I49" s="272" t="s">
        <v>101</v>
      </c>
      <c r="J49" s="272" t="s">
        <v>159</v>
      </c>
      <c r="K49" s="367" t="s">
        <v>435</v>
      </c>
      <c r="L49" s="310"/>
      <c r="M49" s="314"/>
      <c r="N49" s="330"/>
      <c r="R49" s="12" t="str">
        <f>IF(OR(J49='Drop downs'!$G$7,J49='Drop downs'!$G$5), B49&amp;": "&amp;K49&amp;CHAR(10),"")</f>
        <v/>
      </c>
      <c r="S49" s="12" t="str">
        <f>IF(J49='Drop downs'!$G$2,B49&amp;": "&amp;K49&amp;""," ")</f>
        <v xml:space="preserve"> </v>
      </c>
      <c r="T49" s="12" t="str">
        <f>IF(GI2_ALT_1!E49='Drop downs'!$B$6,GI2_ALT_1!B49&amp;": "&amp;GI2_ALT_1!K49&amp;"","")</f>
        <v/>
      </c>
      <c r="U49" t="str">
        <f t="shared" si="0"/>
        <v/>
      </c>
      <c r="V49" t="str">
        <f>IF(N49&gt;0,B49&amp;":"&amp;N49&amp;"
","")</f>
        <v/>
      </c>
    </row>
    <row r="50" spans="1:22" x14ac:dyDescent="0.35">
      <c r="A50" s="317"/>
      <c r="B50" s="308"/>
      <c r="C50" s="24" t="s">
        <v>370</v>
      </c>
      <c r="D50" s="24" t="s">
        <v>254</v>
      </c>
      <c r="E50" s="298"/>
      <c r="F50" s="298"/>
      <c r="G50" s="298"/>
      <c r="H50" s="298"/>
      <c r="I50" s="298"/>
      <c r="J50" s="298"/>
      <c r="K50" s="368"/>
      <c r="L50" s="298"/>
      <c r="M50" s="233"/>
      <c r="N50" s="331"/>
      <c r="R50" s="12"/>
      <c r="S50" s="12"/>
      <c r="T50" s="12"/>
    </row>
    <row r="51" spans="1:22" x14ac:dyDescent="0.35">
      <c r="A51" s="317"/>
      <c r="B51" s="308"/>
      <c r="C51" s="97" t="s">
        <v>371</v>
      </c>
      <c r="D51" s="24" t="s">
        <v>254</v>
      </c>
      <c r="E51" s="298"/>
      <c r="F51" s="298"/>
      <c r="G51" s="298"/>
      <c r="H51" s="298"/>
      <c r="I51" s="298"/>
      <c r="J51" s="298"/>
      <c r="K51" s="368"/>
      <c r="L51" s="298"/>
      <c r="M51" s="233"/>
      <c r="N51" s="331"/>
      <c r="R51" s="12"/>
      <c r="S51" s="12"/>
      <c r="T51" s="12"/>
    </row>
    <row r="52" spans="1:22" x14ac:dyDescent="0.35">
      <c r="A52" s="317"/>
      <c r="B52" s="308"/>
      <c r="C52" s="24" t="s">
        <v>372</v>
      </c>
      <c r="D52" s="24" t="s">
        <v>254</v>
      </c>
      <c r="E52" s="298"/>
      <c r="F52" s="298"/>
      <c r="G52" s="298"/>
      <c r="H52" s="298"/>
      <c r="I52" s="298"/>
      <c r="J52" s="298"/>
      <c r="K52" s="368"/>
      <c r="L52" s="298"/>
      <c r="M52" s="233"/>
      <c r="N52" s="331"/>
      <c r="R52" s="12"/>
      <c r="S52" s="12"/>
      <c r="T52" s="12"/>
    </row>
    <row r="53" spans="1:22" ht="15" thickBot="1" x14ac:dyDescent="0.4">
      <c r="A53" s="318"/>
      <c r="B53" s="309"/>
      <c r="C53" s="19" t="s">
        <v>373</v>
      </c>
      <c r="D53" s="19" t="s">
        <v>254</v>
      </c>
      <c r="E53" s="270"/>
      <c r="F53" s="270"/>
      <c r="G53" s="270"/>
      <c r="H53" s="270"/>
      <c r="I53" s="270"/>
      <c r="J53" s="270"/>
      <c r="K53" s="370"/>
      <c r="L53" s="270"/>
      <c r="M53" s="315"/>
      <c r="N53" s="332"/>
      <c r="R53" s="12"/>
      <c r="S53" s="12"/>
      <c r="T53" s="12"/>
    </row>
    <row r="54" spans="1:22" ht="29.25" customHeight="1" x14ac:dyDescent="0.35">
      <c r="A54" s="316" t="s">
        <v>374</v>
      </c>
      <c r="B54" s="307" t="s">
        <v>124</v>
      </c>
      <c r="C54" s="95" t="s">
        <v>375</v>
      </c>
      <c r="D54" s="86" t="s">
        <v>254</v>
      </c>
      <c r="E54" s="310" t="s">
        <v>432</v>
      </c>
      <c r="F54" s="310" t="s">
        <v>419</v>
      </c>
      <c r="G54" s="310" t="s">
        <v>519</v>
      </c>
      <c r="H54" s="310" t="s">
        <v>628</v>
      </c>
      <c r="I54" s="310" t="s">
        <v>422</v>
      </c>
      <c r="J54" s="310" t="s">
        <v>157</v>
      </c>
      <c r="K54" s="319" t="s">
        <v>1220</v>
      </c>
      <c r="L54" s="310"/>
      <c r="M54" s="314"/>
      <c r="N54" s="330"/>
      <c r="R54" s="12" t="str">
        <f>IF(OR(J54='Drop downs'!$G$7,J54='Drop downs'!$G$5), B54&amp;": "&amp;K54&amp;CHAR(10),"")</f>
        <v/>
      </c>
      <c r="S54" s="12" t="str">
        <f>IF(J54='Drop downs'!$G$2,B54&amp;": "&amp;K54&amp;""," ")</f>
        <v xml:space="preserve"> </v>
      </c>
      <c r="T54" s="12" t="str">
        <f>IF(GI2_ALT_1!E54='Drop downs'!$B$6,GI2_ALT_1!B54&amp;": "&amp;GI2_ALT_1!K54&amp;"","")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88" t="s">
        <v>250</v>
      </c>
      <c r="E56" s="299"/>
      <c r="F56" s="299"/>
      <c r="G56" s="299"/>
      <c r="H56" s="299"/>
      <c r="I56" s="299"/>
      <c r="J56" s="299"/>
      <c r="K56" s="301"/>
      <c r="L56" s="270"/>
      <c r="M56" s="315"/>
      <c r="N56" s="332"/>
      <c r="R56" s="12"/>
      <c r="S56" s="12"/>
      <c r="T56" s="12"/>
    </row>
    <row r="57" spans="1:22" x14ac:dyDescent="0.35">
      <c r="A57" s="316" t="s">
        <v>378</v>
      </c>
      <c r="B57" s="307" t="s">
        <v>125</v>
      </c>
      <c r="C57" s="86" t="s">
        <v>379</v>
      </c>
      <c r="D57" s="92" t="s">
        <v>254</v>
      </c>
      <c r="E57" s="272" t="s">
        <v>101</v>
      </c>
      <c r="F57" s="272" t="s">
        <v>101</v>
      </c>
      <c r="G57" s="272" t="s">
        <v>101</v>
      </c>
      <c r="H57" s="272" t="s">
        <v>101</v>
      </c>
      <c r="I57" s="272" t="s">
        <v>101</v>
      </c>
      <c r="J57" s="272" t="s">
        <v>157</v>
      </c>
      <c r="K57" s="300" t="s">
        <v>1225</v>
      </c>
      <c r="L57" s="310"/>
      <c r="M57" s="314"/>
      <c r="N57" s="330"/>
      <c r="R57" s="12" t="str">
        <f>IF(OR(J57='Drop downs'!$G$7,J57='Drop downs'!$G$5), B57&amp;": "&amp;K57&amp;CHAR(10),"")</f>
        <v/>
      </c>
      <c r="S57" s="12" t="str">
        <f>IF(J57='Drop downs'!$G$2,B57&amp;": "&amp;K57&amp;""," ")</f>
        <v xml:space="preserve"> </v>
      </c>
      <c r="T57" s="12" t="str">
        <f>IF(GI2_ALT_1!E57='Drop downs'!$B$6,GI2_ALT_1!B57&amp;": "&amp;GI2_ALT_1!K57&amp;"","")</f>
        <v/>
      </c>
      <c r="U57" t="str">
        <f t="shared" si="0"/>
        <v/>
      </c>
      <c r="V57" t="str">
        <f>IF(N57&gt;0,B57&amp;":"&amp;N57&amp;"
","")</f>
        <v/>
      </c>
    </row>
    <row r="58" spans="1:22" x14ac:dyDescent="0.35">
      <c r="A58" s="317"/>
      <c r="B58" s="308"/>
      <c r="C58" s="24" t="s">
        <v>380</v>
      </c>
      <c r="D58" s="92" t="s">
        <v>254</v>
      </c>
      <c r="E58" s="298"/>
      <c r="F58" s="298"/>
      <c r="G58" s="298"/>
      <c r="H58" s="298"/>
      <c r="I58" s="298"/>
      <c r="J58" s="298"/>
      <c r="K58" s="236"/>
      <c r="L58" s="298"/>
      <c r="M58" s="233"/>
      <c r="N58" s="331"/>
      <c r="R58" s="12"/>
      <c r="S58" s="12"/>
      <c r="T58" s="12"/>
    </row>
    <row r="59" spans="1:22" x14ac:dyDescent="0.35">
      <c r="A59" s="317"/>
      <c r="B59" s="308"/>
      <c r="C59" s="24" t="s">
        <v>381</v>
      </c>
      <c r="D59" s="92" t="s">
        <v>254</v>
      </c>
      <c r="E59" s="298"/>
      <c r="F59" s="298"/>
      <c r="G59" s="298"/>
      <c r="H59" s="298"/>
      <c r="I59" s="298"/>
      <c r="J59" s="298"/>
      <c r="K59" s="236"/>
      <c r="L59" s="298"/>
      <c r="M59" s="233"/>
      <c r="N59" s="331"/>
      <c r="R59" s="12"/>
      <c r="S59" s="12"/>
      <c r="T59" s="12"/>
    </row>
    <row r="60" spans="1:22" x14ac:dyDescent="0.35">
      <c r="A60" s="317"/>
      <c r="B60" s="308"/>
      <c r="C60" s="24" t="s">
        <v>382</v>
      </c>
      <c r="D60" s="92" t="s">
        <v>254</v>
      </c>
      <c r="E60" s="298"/>
      <c r="F60" s="298"/>
      <c r="G60" s="298"/>
      <c r="H60" s="298"/>
      <c r="I60" s="298"/>
      <c r="J60" s="298"/>
      <c r="K60" s="236"/>
      <c r="L60" s="298"/>
      <c r="M60" s="233"/>
      <c r="N60" s="331"/>
      <c r="R60" s="12"/>
      <c r="S60" s="12"/>
      <c r="T60" s="12"/>
    </row>
    <row r="61" spans="1:22" x14ac:dyDescent="0.35">
      <c r="A61" s="317"/>
      <c r="B61" s="308"/>
      <c r="C61" s="24" t="s">
        <v>383</v>
      </c>
      <c r="D61" s="92" t="s">
        <v>250</v>
      </c>
      <c r="E61" s="298"/>
      <c r="F61" s="298"/>
      <c r="G61" s="298"/>
      <c r="H61" s="298"/>
      <c r="I61" s="298"/>
      <c r="J61" s="298"/>
      <c r="K61" s="236"/>
      <c r="L61" s="298"/>
      <c r="M61" s="233"/>
      <c r="N61" s="331"/>
      <c r="R61" s="12"/>
      <c r="S61" s="12"/>
      <c r="T61" s="12"/>
    </row>
    <row r="62" spans="1:22" x14ac:dyDescent="0.35">
      <c r="A62" s="317"/>
      <c r="B62" s="308"/>
      <c r="C62" s="24" t="s">
        <v>384</v>
      </c>
      <c r="D62" s="24" t="s">
        <v>250</v>
      </c>
      <c r="E62" s="298"/>
      <c r="F62" s="298"/>
      <c r="G62" s="298"/>
      <c r="H62" s="298"/>
      <c r="I62" s="298"/>
      <c r="J62" s="298"/>
      <c r="K62" s="236"/>
      <c r="L62" s="298"/>
      <c r="M62" s="233"/>
      <c r="N62" s="331"/>
      <c r="R62" s="12"/>
      <c r="S62" s="12"/>
      <c r="T62" s="12"/>
    </row>
    <row r="63" spans="1:22" ht="29" x14ac:dyDescent="0.35">
      <c r="A63" s="317"/>
      <c r="B63" s="308"/>
      <c r="C63" s="24" t="s">
        <v>385</v>
      </c>
      <c r="D63" s="24" t="s">
        <v>250</v>
      </c>
      <c r="E63" s="298"/>
      <c r="F63" s="298"/>
      <c r="G63" s="298"/>
      <c r="H63" s="298"/>
      <c r="I63" s="298"/>
      <c r="J63" s="298"/>
      <c r="K63" s="236"/>
      <c r="L63" s="298"/>
      <c r="M63" s="233"/>
      <c r="N63" s="331"/>
      <c r="R63" s="12"/>
      <c r="S63" s="12"/>
      <c r="T63" s="12"/>
    </row>
    <row r="64" spans="1:22" ht="15" thickBot="1" x14ac:dyDescent="0.4">
      <c r="A64" s="318"/>
      <c r="B64" s="309"/>
      <c r="C64" s="19" t="s">
        <v>386</v>
      </c>
      <c r="D64" s="88" t="s">
        <v>254</v>
      </c>
      <c r="E64" s="299"/>
      <c r="F64" s="299"/>
      <c r="G64" s="299"/>
      <c r="H64" s="299"/>
      <c r="I64" s="299"/>
      <c r="J64" s="299"/>
      <c r="K64" s="301"/>
      <c r="L64" s="270"/>
      <c r="M64" s="315"/>
      <c r="N64" s="332"/>
      <c r="R64" s="12"/>
      <c r="S64" s="12"/>
      <c r="T64" s="12"/>
    </row>
    <row r="65" spans="1:22" x14ac:dyDescent="0.35">
      <c r="A65" s="316" t="s">
        <v>387</v>
      </c>
      <c r="B65" s="307" t="s">
        <v>126</v>
      </c>
      <c r="C65" s="85" t="s">
        <v>452</v>
      </c>
      <c r="D65" s="82" t="s">
        <v>254</v>
      </c>
      <c r="E65" s="272" t="s">
        <v>101</v>
      </c>
      <c r="F65" s="272" t="s">
        <v>101</v>
      </c>
      <c r="G65" s="272" t="s">
        <v>101</v>
      </c>
      <c r="H65" s="272" t="s">
        <v>101</v>
      </c>
      <c r="I65" s="272" t="s">
        <v>101</v>
      </c>
      <c r="J65" s="272" t="s">
        <v>159</v>
      </c>
      <c r="K65" s="300" t="s">
        <v>435</v>
      </c>
      <c r="L65" s="310"/>
      <c r="M65" s="314"/>
      <c r="N65" s="330"/>
      <c r="R65" s="12" t="str">
        <f>IF(OR(J65='Drop downs'!$G$7,J65='Drop downs'!$G$5), B65&amp;": "&amp;K65&amp;CHAR(10),"")</f>
        <v/>
      </c>
      <c r="S65" s="12" t="str">
        <f>IF(J65='Drop downs'!$G$2,B65&amp;": "&amp;K65&amp;""," ")</f>
        <v xml:space="preserve"> </v>
      </c>
      <c r="T65" s="12" t="str">
        <f>IF(GI2_ALT_1!E65='Drop downs'!$B$6,GI2_ALT_1!B65&amp;": "&amp;GI2_ALT_1!K65&amp;"","")</f>
        <v/>
      </c>
      <c r="U65" t="str">
        <f t="shared" si="0"/>
        <v/>
      </c>
      <c r="V65" t="str">
        <f>IF(N65&gt;0,B65&amp;":"&amp;N65&amp;"
","")</f>
        <v/>
      </c>
    </row>
    <row r="66" spans="1:22" x14ac:dyDescent="0.35">
      <c r="A66" s="317"/>
      <c r="B66" s="308"/>
      <c r="C66" s="83" t="s">
        <v>389</v>
      </c>
      <c r="D66" s="3" t="s">
        <v>254</v>
      </c>
      <c r="E66" s="298"/>
      <c r="F66" s="298"/>
      <c r="G66" s="298"/>
      <c r="H66" s="298"/>
      <c r="I66" s="298"/>
      <c r="J66" s="298"/>
      <c r="K66" s="236"/>
      <c r="L66" s="298"/>
      <c r="M66" s="233"/>
      <c r="N66" s="331"/>
      <c r="R66" s="12"/>
      <c r="S66" s="12"/>
      <c r="T66" s="12"/>
    </row>
    <row r="67" spans="1:22" ht="29" x14ac:dyDescent="0.35">
      <c r="A67" s="317"/>
      <c r="B67" s="308"/>
      <c r="C67" s="83" t="s">
        <v>390</v>
      </c>
      <c r="D67" s="3" t="s">
        <v>254</v>
      </c>
      <c r="E67" s="298"/>
      <c r="F67" s="298"/>
      <c r="G67" s="298"/>
      <c r="H67" s="298"/>
      <c r="I67" s="298"/>
      <c r="J67" s="298"/>
      <c r="K67" s="236"/>
      <c r="L67" s="298"/>
      <c r="M67" s="233"/>
      <c r="N67" s="331"/>
      <c r="R67" s="12"/>
      <c r="S67" s="12"/>
      <c r="T67" s="12"/>
    </row>
    <row r="68" spans="1:22" x14ac:dyDescent="0.35">
      <c r="A68" s="317"/>
      <c r="B68" s="308"/>
      <c r="C68" s="83" t="s">
        <v>391</v>
      </c>
      <c r="D68" s="3" t="s">
        <v>254</v>
      </c>
      <c r="E68" s="298"/>
      <c r="F68" s="298"/>
      <c r="G68" s="298"/>
      <c r="H68" s="298"/>
      <c r="I68" s="298"/>
      <c r="J68" s="298"/>
      <c r="K68" s="236"/>
      <c r="L68" s="298"/>
      <c r="M68" s="233"/>
      <c r="N68" s="331"/>
      <c r="R68" s="12"/>
      <c r="S68" s="12"/>
      <c r="T68" s="12"/>
    </row>
    <row r="69" spans="1:22" x14ac:dyDescent="0.35">
      <c r="A69" s="317"/>
      <c r="B69" s="308"/>
      <c r="C69" s="83" t="s">
        <v>454</v>
      </c>
      <c r="D69" s="3" t="s">
        <v>254</v>
      </c>
      <c r="E69" s="298"/>
      <c r="F69" s="298"/>
      <c r="G69" s="298"/>
      <c r="H69" s="298"/>
      <c r="I69" s="298"/>
      <c r="J69" s="298"/>
      <c r="K69" s="236"/>
      <c r="L69" s="298"/>
      <c r="M69" s="233"/>
      <c r="N69" s="331"/>
      <c r="R69" s="12"/>
      <c r="S69" s="12"/>
      <c r="T69" s="12"/>
    </row>
    <row r="70" spans="1:22" x14ac:dyDescent="0.35">
      <c r="A70" s="317"/>
      <c r="B70" s="308"/>
      <c r="C70" s="83" t="s">
        <v>393</v>
      </c>
      <c r="D70" s="3" t="s">
        <v>254</v>
      </c>
      <c r="E70" s="298"/>
      <c r="F70" s="298"/>
      <c r="G70" s="298"/>
      <c r="H70" s="298"/>
      <c r="I70" s="298"/>
      <c r="J70" s="298"/>
      <c r="K70" s="236"/>
      <c r="L70" s="298"/>
      <c r="M70" s="233"/>
      <c r="N70" s="331"/>
      <c r="R70" s="12"/>
      <c r="S70" s="12"/>
      <c r="T70" s="12"/>
    </row>
    <row r="71" spans="1:22" ht="15" thickBot="1" x14ac:dyDescent="0.4">
      <c r="A71" s="318"/>
      <c r="B71" s="309"/>
      <c r="C71" s="100" t="s">
        <v>394</v>
      </c>
      <c r="D71" s="80" t="s">
        <v>254</v>
      </c>
      <c r="E71" s="299"/>
      <c r="F71" s="299"/>
      <c r="G71" s="299"/>
      <c r="H71" s="299"/>
      <c r="I71" s="299"/>
      <c r="J71" s="299"/>
      <c r="K71" s="301"/>
      <c r="L71" s="270"/>
      <c r="M71" s="315"/>
      <c r="N71" s="332"/>
      <c r="R71" s="12"/>
      <c r="S71" s="12"/>
      <c r="T71" s="12"/>
    </row>
    <row r="72" spans="1:22" x14ac:dyDescent="0.35">
      <c r="A72" s="316" t="s">
        <v>395</v>
      </c>
      <c r="B72" s="307" t="s">
        <v>127</v>
      </c>
      <c r="C72" s="85" t="s">
        <v>396</v>
      </c>
      <c r="D72" s="82" t="s">
        <v>254</v>
      </c>
      <c r="E72" s="272" t="s">
        <v>101</v>
      </c>
      <c r="F72" s="272" t="s">
        <v>101</v>
      </c>
      <c r="G72" s="272" t="s">
        <v>101</v>
      </c>
      <c r="H72" s="272" t="s">
        <v>101</v>
      </c>
      <c r="I72" s="272" t="s">
        <v>101</v>
      </c>
      <c r="J72" s="272" t="s">
        <v>159</v>
      </c>
      <c r="K72" s="371" t="s">
        <v>435</v>
      </c>
      <c r="L72" s="310"/>
      <c r="M72" s="314"/>
      <c r="N72" s="330"/>
      <c r="R72" s="12" t="str">
        <f>IF(OR(J72='Drop downs'!$G$7,J72='Drop downs'!$G$5), B72&amp;": "&amp;K72&amp;CHAR(10),"")</f>
        <v/>
      </c>
      <c r="S72" s="12" t="str">
        <f>IF(J72='Drop downs'!$G$2,B72&amp;": "&amp;K72&amp;""," ")</f>
        <v xml:space="preserve"> </v>
      </c>
      <c r="T72" s="12" t="str">
        <f>IF(GI2_ALT_1!E72='Drop downs'!$B$6,GI2_ALT_1!B72&amp;": "&amp;GI2_ALT_1!K72&amp;"","")</f>
        <v/>
      </c>
      <c r="U72" t="str">
        <f t="shared" si="0"/>
        <v/>
      </c>
      <c r="V72" t="str">
        <f>IF(N72&gt;0,B72&amp;":"&amp;N72&amp;"
","")</f>
        <v/>
      </c>
    </row>
    <row r="73" spans="1:22" x14ac:dyDescent="0.35">
      <c r="A73" s="317"/>
      <c r="B73" s="308"/>
      <c r="C73" s="83" t="s">
        <v>397</v>
      </c>
      <c r="D73" s="3" t="s">
        <v>254</v>
      </c>
      <c r="E73" s="298"/>
      <c r="F73" s="298"/>
      <c r="G73" s="298"/>
      <c r="H73" s="298"/>
      <c r="I73" s="298"/>
      <c r="J73" s="298"/>
      <c r="K73" s="372"/>
      <c r="L73" s="298"/>
      <c r="M73" s="233"/>
      <c r="N73" s="331"/>
      <c r="R73" s="12"/>
      <c r="S73" s="12"/>
      <c r="T73" s="12"/>
    </row>
    <row r="74" spans="1:22" x14ac:dyDescent="0.35">
      <c r="A74" s="317"/>
      <c r="B74" s="308"/>
      <c r="C74" s="83" t="s">
        <v>398</v>
      </c>
      <c r="D74" s="3" t="s">
        <v>254</v>
      </c>
      <c r="E74" s="298"/>
      <c r="F74" s="298"/>
      <c r="G74" s="298"/>
      <c r="H74" s="298"/>
      <c r="I74" s="298"/>
      <c r="J74" s="298"/>
      <c r="K74" s="372"/>
      <c r="L74" s="298"/>
      <c r="M74" s="233"/>
      <c r="N74" s="331"/>
      <c r="R74" s="12"/>
      <c r="S74" s="12"/>
      <c r="T74" s="12"/>
    </row>
    <row r="75" spans="1:22" x14ac:dyDescent="0.35">
      <c r="A75" s="317"/>
      <c r="B75" s="308"/>
      <c r="C75" s="83" t="s">
        <v>399</v>
      </c>
      <c r="D75" s="3" t="s">
        <v>254</v>
      </c>
      <c r="E75" s="298"/>
      <c r="F75" s="298"/>
      <c r="G75" s="298"/>
      <c r="H75" s="298"/>
      <c r="I75" s="298"/>
      <c r="J75" s="298"/>
      <c r="K75" s="372"/>
      <c r="L75" s="298"/>
      <c r="M75" s="233"/>
      <c r="N75" s="331"/>
      <c r="R75" s="12"/>
      <c r="S75" s="12"/>
      <c r="T75" s="12"/>
    </row>
    <row r="76" spans="1:22" ht="15" thickBot="1" x14ac:dyDescent="0.4">
      <c r="A76" s="318"/>
      <c r="B76" s="309"/>
      <c r="C76" s="89" t="s">
        <v>400</v>
      </c>
      <c r="D76" s="80" t="s">
        <v>254</v>
      </c>
      <c r="E76" s="299"/>
      <c r="F76" s="299"/>
      <c r="G76" s="299"/>
      <c r="H76" s="299"/>
      <c r="I76" s="299"/>
      <c r="J76" s="299"/>
      <c r="K76" s="373"/>
      <c r="L76" s="270"/>
      <c r="M76" s="315"/>
      <c r="N76" s="332"/>
      <c r="R76" s="12"/>
      <c r="S76" s="12"/>
      <c r="T76" s="12"/>
    </row>
    <row r="77" spans="1:22" x14ac:dyDescent="0.35">
      <c r="A77" s="323" t="s">
        <v>401</v>
      </c>
      <c r="B77" s="307" t="s">
        <v>128</v>
      </c>
      <c r="C77" s="85" t="s">
        <v>402</v>
      </c>
      <c r="D77" s="82" t="s">
        <v>254</v>
      </c>
      <c r="E77" s="272" t="s">
        <v>101</v>
      </c>
      <c r="F77" s="272" t="s">
        <v>101</v>
      </c>
      <c r="G77" s="272" t="s">
        <v>101</v>
      </c>
      <c r="H77" s="272" t="s">
        <v>101</v>
      </c>
      <c r="I77" s="272" t="s">
        <v>101</v>
      </c>
      <c r="J77" s="272" t="s">
        <v>159</v>
      </c>
      <c r="K77" s="367" t="s">
        <v>435</v>
      </c>
      <c r="L77" s="310"/>
      <c r="M77" s="314"/>
      <c r="N77" s="330"/>
      <c r="R77" s="12" t="str">
        <f>IF(OR(J77='Drop downs'!$G$7,J77='Drop downs'!$G$5), B77&amp;": "&amp;K77&amp;CHAR(10),"")</f>
        <v/>
      </c>
      <c r="S77" s="12" t="str">
        <f>IF(J77='Drop downs'!$G$2,B77&amp;": "&amp;K77&amp;""," ")</f>
        <v xml:space="preserve"> </v>
      </c>
      <c r="T77" s="12" t="str">
        <f>IF(GI2_ALT_1!E77='Drop downs'!$B$6,GI2_ALT_1!B77&amp;": "&amp;GI2_ALT_1!K77&amp;"","")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368"/>
      <c r="L78" s="298"/>
      <c r="M78" s="233"/>
      <c r="N78" s="331"/>
      <c r="R78" s="12"/>
      <c r="S78" s="12"/>
      <c r="T78" s="12"/>
    </row>
    <row r="79" spans="1:22" x14ac:dyDescent="0.35">
      <c r="A79" s="305"/>
      <c r="B79" s="308"/>
      <c r="C79" s="83" t="s">
        <v>404</v>
      </c>
      <c r="D79" s="3" t="s">
        <v>254</v>
      </c>
      <c r="E79" s="298"/>
      <c r="F79" s="298"/>
      <c r="G79" s="298"/>
      <c r="H79" s="298"/>
      <c r="I79" s="298"/>
      <c r="J79" s="298"/>
      <c r="K79" s="368"/>
      <c r="L79" s="298"/>
      <c r="M79" s="233"/>
      <c r="N79" s="331"/>
      <c r="R79" s="12"/>
      <c r="S79" s="12"/>
      <c r="T79" s="12"/>
    </row>
    <row r="80" spans="1:22" x14ac:dyDescent="0.35">
      <c r="A80" s="305"/>
      <c r="B80" s="308"/>
      <c r="C80" s="84" t="s">
        <v>405</v>
      </c>
      <c r="D80" s="3" t="s">
        <v>254</v>
      </c>
      <c r="E80" s="298"/>
      <c r="F80" s="298"/>
      <c r="G80" s="298"/>
      <c r="H80" s="298"/>
      <c r="I80" s="298"/>
      <c r="J80" s="298"/>
      <c r="K80" s="368"/>
      <c r="L80" s="298"/>
      <c r="M80" s="233"/>
      <c r="N80" s="331"/>
      <c r="R80" s="12"/>
      <c r="S80" s="12"/>
      <c r="T80" s="12"/>
    </row>
    <row r="81" spans="1:22" ht="29" x14ac:dyDescent="0.35">
      <c r="A81" s="305"/>
      <c r="B81" s="308"/>
      <c r="C81" s="84" t="s">
        <v>406</v>
      </c>
      <c r="D81" s="3" t="s">
        <v>254</v>
      </c>
      <c r="E81" s="298"/>
      <c r="F81" s="298"/>
      <c r="G81" s="298"/>
      <c r="H81" s="298"/>
      <c r="I81" s="298"/>
      <c r="J81" s="298"/>
      <c r="K81" s="368"/>
      <c r="L81" s="298"/>
      <c r="M81" s="233"/>
      <c r="N81" s="331"/>
      <c r="R81" s="12"/>
      <c r="S81" s="12"/>
      <c r="T81" s="12"/>
    </row>
    <row r="82" spans="1:22" ht="29" x14ac:dyDescent="0.35">
      <c r="A82" s="305"/>
      <c r="B82" s="308"/>
      <c r="C82" s="84" t="s">
        <v>407</v>
      </c>
      <c r="D82" s="3" t="s">
        <v>254</v>
      </c>
      <c r="E82" s="298"/>
      <c r="F82" s="298"/>
      <c r="G82" s="298"/>
      <c r="H82" s="298"/>
      <c r="I82" s="298"/>
      <c r="J82" s="298"/>
      <c r="K82" s="368"/>
      <c r="L82" s="298"/>
      <c r="M82" s="233"/>
      <c r="N82" s="331"/>
      <c r="R82" s="12"/>
      <c r="S82" s="12"/>
      <c r="T82" s="12"/>
    </row>
    <row r="83" spans="1:22" ht="15" thickBot="1" x14ac:dyDescent="0.4">
      <c r="A83" s="324"/>
      <c r="B83" s="309"/>
      <c r="C83" s="98" t="s">
        <v>408</v>
      </c>
      <c r="D83" s="80" t="s">
        <v>254</v>
      </c>
      <c r="E83" s="299"/>
      <c r="F83" s="299"/>
      <c r="G83" s="299"/>
      <c r="H83" s="299"/>
      <c r="I83" s="299"/>
      <c r="J83" s="299"/>
      <c r="K83" s="369"/>
      <c r="L83" s="270"/>
      <c r="M83" s="315"/>
      <c r="N83" s="332"/>
      <c r="R83" s="12"/>
      <c r="S83" s="12"/>
      <c r="T83" s="12"/>
    </row>
    <row r="84" spans="1:22" x14ac:dyDescent="0.35">
      <c r="A84" s="323" t="s">
        <v>409</v>
      </c>
      <c r="B84" s="307" t="s">
        <v>129</v>
      </c>
      <c r="C84" s="99" t="s">
        <v>410</v>
      </c>
      <c r="D84" s="82" t="s">
        <v>254</v>
      </c>
      <c r="E84" s="272" t="s">
        <v>101</v>
      </c>
      <c r="F84" s="272" t="s">
        <v>101</v>
      </c>
      <c r="G84" s="272" t="s">
        <v>101</v>
      </c>
      <c r="H84" s="272" t="s">
        <v>101</v>
      </c>
      <c r="I84" s="272" t="s">
        <v>101</v>
      </c>
      <c r="J84" s="272" t="s">
        <v>159</v>
      </c>
      <c r="K84" s="367" t="s">
        <v>435</v>
      </c>
      <c r="L84" s="310"/>
      <c r="M84" s="314"/>
      <c r="N84" s="330"/>
      <c r="R84" s="12" t="str">
        <f>IF(OR(J84='Drop downs'!$G$7,J84='Drop downs'!$G$5), B84&amp;": "&amp;K84&amp;CHAR(10),"")</f>
        <v/>
      </c>
      <c r="S84" s="12" t="str">
        <f>IF(J84='Drop downs'!$G$2,B84&amp;": "&amp;K84&amp;""," ")</f>
        <v xml:space="preserve"> </v>
      </c>
      <c r="T84" s="12" t="str">
        <f>IF(GI2_ALT_1!E84='Drop downs'!$B$6,GI2_ALT_1!B84&amp;": "&amp;GI2_ALT_1!K84&amp;"","")</f>
        <v/>
      </c>
      <c r="U84" t="str">
        <f t="shared" si="1"/>
        <v/>
      </c>
      <c r="V84" t="str">
        <f>IF(N84&gt;0,B84&amp;":"&amp;N84&amp;"
","")</f>
        <v/>
      </c>
    </row>
    <row r="85" spans="1:22" x14ac:dyDescent="0.35">
      <c r="A85" s="305"/>
      <c r="B85" s="308"/>
      <c r="C85" s="84" t="s">
        <v>411</v>
      </c>
      <c r="D85" s="3" t="s">
        <v>254</v>
      </c>
      <c r="E85" s="298"/>
      <c r="F85" s="298"/>
      <c r="G85" s="298"/>
      <c r="H85" s="298"/>
      <c r="I85" s="298"/>
      <c r="J85" s="298"/>
      <c r="K85" s="368"/>
      <c r="L85" s="298"/>
      <c r="M85" s="233"/>
      <c r="N85" s="331"/>
      <c r="R85" s="12"/>
      <c r="S85" s="12"/>
      <c r="T85" s="12"/>
    </row>
    <row r="86" spans="1:22" x14ac:dyDescent="0.35">
      <c r="A86" s="305"/>
      <c r="B86" s="308"/>
      <c r="C86" s="84" t="s">
        <v>412</v>
      </c>
      <c r="D86" s="3" t="s">
        <v>254</v>
      </c>
      <c r="E86" s="298"/>
      <c r="F86" s="298"/>
      <c r="G86" s="298"/>
      <c r="H86" s="298"/>
      <c r="I86" s="298"/>
      <c r="J86" s="298"/>
      <c r="K86" s="368"/>
      <c r="L86" s="298"/>
      <c r="M86" s="233"/>
      <c r="N86" s="331"/>
      <c r="R86" s="12"/>
      <c r="S86" s="12"/>
      <c r="T86" s="12"/>
    </row>
    <row r="87" spans="1:22" ht="15" thickBot="1" x14ac:dyDescent="0.4">
      <c r="A87" s="306"/>
      <c r="B87" s="309"/>
      <c r="C87" s="87" t="s">
        <v>413</v>
      </c>
      <c r="D87" s="80" t="s">
        <v>254</v>
      </c>
      <c r="E87" s="299"/>
      <c r="F87" s="299"/>
      <c r="G87" s="299"/>
      <c r="H87" s="299"/>
      <c r="I87" s="299"/>
      <c r="J87" s="299"/>
      <c r="K87" s="369"/>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eyS0RT1Tk4jhxAvEsArZql9g/9cKPKabYbkJsR89/Q/372vO/HMOl3TsHp6tZslTDEJHCrp+nbBDMCTrL2+m3Q==" saltValue="qflqa3B5aymGQ8EKdpaYQg==" spinCount="100000" sheet="1" objects="1" scenarios="1"/>
  <autoFilter ref="A7:M87" xr:uid="{D2C47CAF-421C-4D58-AA7A-22430CCF83D7}"/>
  <mergeCells count="184">
    <mergeCell ref="A97:N97"/>
    <mergeCell ref="A98:N98"/>
    <mergeCell ref="N65:N71"/>
    <mergeCell ref="N72:N76"/>
    <mergeCell ref="N77:N83"/>
    <mergeCell ref="N84:N87"/>
    <mergeCell ref="A89:N89"/>
    <mergeCell ref="A90:N90"/>
    <mergeCell ref="A91:N91"/>
    <mergeCell ref="A92:N92"/>
    <mergeCell ref="A93:N93"/>
    <mergeCell ref="J84:J87"/>
    <mergeCell ref="K84:K87"/>
    <mergeCell ref="L84:L87"/>
    <mergeCell ref="M84:M87"/>
    <mergeCell ref="A84:A87"/>
    <mergeCell ref="E84:E87"/>
    <mergeCell ref="F84:F87"/>
    <mergeCell ref="G84:G87"/>
    <mergeCell ref="H84:H87"/>
    <mergeCell ref="I84:I87"/>
    <mergeCell ref="B84:B87"/>
    <mergeCell ref="A94:N94"/>
    <mergeCell ref="A95:N95"/>
    <mergeCell ref="N18:N19"/>
    <mergeCell ref="N20:N27"/>
    <mergeCell ref="N28:N35"/>
    <mergeCell ref="N36:N41"/>
    <mergeCell ref="N42:N46"/>
    <mergeCell ref="N47:N48"/>
    <mergeCell ref="N49:N53"/>
    <mergeCell ref="N54:N56"/>
    <mergeCell ref="N57:N64"/>
    <mergeCell ref="A96:N96"/>
    <mergeCell ref="M72:M76"/>
    <mergeCell ref="A77:A83"/>
    <mergeCell ref="E77:E83"/>
    <mergeCell ref="F77:F83"/>
    <mergeCell ref="G77:G83"/>
    <mergeCell ref="H77:H83"/>
    <mergeCell ref="I77:I83"/>
    <mergeCell ref="J77:J83"/>
    <mergeCell ref="K77:K83"/>
    <mergeCell ref="L77:L83"/>
    <mergeCell ref="M77:M83"/>
    <mergeCell ref="A72:A76"/>
    <mergeCell ref="E72:E76"/>
    <mergeCell ref="F72:F76"/>
    <mergeCell ref="G72:G76"/>
    <mergeCell ref="H72:H76"/>
    <mergeCell ref="I72:I76"/>
    <mergeCell ref="J72:J76"/>
    <mergeCell ref="K72:K76"/>
    <mergeCell ref="L72:L76"/>
    <mergeCell ref="B72:B76"/>
    <mergeCell ref="B77:B83"/>
    <mergeCell ref="M57:M64"/>
    <mergeCell ref="A65:A71"/>
    <mergeCell ref="E65:E71"/>
    <mergeCell ref="F65:F71"/>
    <mergeCell ref="G65:G71"/>
    <mergeCell ref="H65:H71"/>
    <mergeCell ref="I65:I71"/>
    <mergeCell ref="J65:J71"/>
    <mergeCell ref="K65:K71"/>
    <mergeCell ref="L65:L71"/>
    <mergeCell ref="M65:M71"/>
    <mergeCell ref="A57:A64"/>
    <mergeCell ref="E57:E64"/>
    <mergeCell ref="F57:F64"/>
    <mergeCell ref="G57:G64"/>
    <mergeCell ref="H57:H64"/>
    <mergeCell ref="I57:I64"/>
    <mergeCell ref="J57:J64"/>
    <mergeCell ref="K57:K64"/>
    <mergeCell ref="L57:L64"/>
    <mergeCell ref="B57:B64"/>
    <mergeCell ref="B65:B71"/>
    <mergeCell ref="M49:M53"/>
    <mergeCell ref="A54:A56"/>
    <mergeCell ref="E54:E56"/>
    <mergeCell ref="F54:F56"/>
    <mergeCell ref="G54:G56"/>
    <mergeCell ref="H54:H56"/>
    <mergeCell ref="I54:I56"/>
    <mergeCell ref="J54:J56"/>
    <mergeCell ref="K54:K56"/>
    <mergeCell ref="L54:L56"/>
    <mergeCell ref="M54:M56"/>
    <mergeCell ref="A49:A53"/>
    <mergeCell ref="E49:E53"/>
    <mergeCell ref="F49:F53"/>
    <mergeCell ref="G49:G53"/>
    <mergeCell ref="H49:H53"/>
    <mergeCell ref="I49:I53"/>
    <mergeCell ref="J49:J53"/>
    <mergeCell ref="K49:K53"/>
    <mergeCell ref="L49:L53"/>
    <mergeCell ref="B49:B53"/>
    <mergeCell ref="B54:B56"/>
    <mergeCell ref="M42:M46"/>
    <mergeCell ref="A47:A48"/>
    <mergeCell ref="E47:E48"/>
    <mergeCell ref="F47:F48"/>
    <mergeCell ref="G47:G48"/>
    <mergeCell ref="H47:H48"/>
    <mergeCell ref="I47:I48"/>
    <mergeCell ref="J47:J48"/>
    <mergeCell ref="K47:K48"/>
    <mergeCell ref="L47:L48"/>
    <mergeCell ref="M47:M48"/>
    <mergeCell ref="A42:A46"/>
    <mergeCell ref="E42:E46"/>
    <mergeCell ref="F42:F46"/>
    <mergeCell ref="G42:G46"/>
    <mergeCell ref="H42:H46"/>
    <mergeCell ref="I42:I46"/>
    <mergeCell ref="J42:J46"/>
    <mergeCell ref="K42:K46"/>
    <mergeCell ref="L42:L46"/>
    <mergeCell ref="B42:B46"/>
    <mergeCell ref="B47:B48"/>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K28:K35"/>
    <mergeCell ref="L28:L35"/>
    <mergeCell ref="B28:B35"/>
    <mergeCell ref="B36:B41"/>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s>
  <conditionalFormatting sqref="C8:D87">
    <cfRule type="expression" dxfId="851" priority="1">
      <formula>$D8="No"</formula>
    </cfRule>
  </conditionalFormatting>
  <conditionalFormatting sqref="J8 J18 J28 J49 J57 J65 J72 J77 J84">
    <cfRule type="cellIs" dxfId="850" priority="33" operator="equal">
      <formula>"Significant Negative"</formula>
    </cfRule>
    <cfRule type="cellIs" dxfId="849" priority="34" operator="equal">
      <formula>"Minor Negative"</formula>
    </cfRule>
    <cfRule type="cellIs" dxfId="848" priority="35" operator="equal">
      <formula>"Uncertain"</formula>
    </cfRule>
    <cfRule type="cellIs" dxfId="847" priority="36" operator="equal">
      <formula>"Neutral"</formula>
    </cfRule>
    <cfRule type="cellIs" dxfId="846" priority="37" operator="equal">
      <formula>"Minor Positive"</formula>
    </cfRule>
    <cfRule type="cellIs" dxfId="845" priority="38" operator="equal">
      <formula>"Significant Positive"</formula>
    </cfRule>
  </conditionalFormatting>
  <conditionalFormatting sqref="J20">
    <cfRule type="cellIs" dxfId="844" priority="26" operator="equal">
      <formula>"Significant Positive"</formula>
    </cfRule>
    <cfRule type="cellIs" dxfId="843" priority="21" operator="equal">
      <formula>"Significant Negative"</formula>
    </cfRule>
    <cfRule type="cellIs" dxfId="842" priority="22" operator="equal">
      <formula>"Minor Negative"</formula>
    </cfRule>
    <cfRule type="cellIs" dxfId="841" priority="23" operator="equal">
      <formula>"Uncertain"</formula>
    </cfRule>
    <cfRule type="cellIs" dxfId="840" priority="24" operator="equal">
      <formula>"Neutral"</formula>
    </cfRule>
    <cfRule type="cellIs" dxfId="839" priority="25" operator="equal">
      <formula>"Minor Positive"</formula>
    </cfRule>
  </conditionalFormatting>
  <conditionalFormatting sqref="J36">
    <cfRule type="cellIs" dxfId="838" priority="15" operator="equal">
      <formula>"Significant Negative"</formula>
    </cfRule>
    <cfRule type="cellIs" dxfId="837" priority="16" operator="equal">
      <formula>"Minor Negative"</formula>
    </cfRule>
    <cfRule type="cellIs" dxfId="836" priority="17" operator="equal">
      <formula>"Uncertain"</formula>
    </cfRule>
    <cfRule type="cellIs" dxfId="835" priority="18" operator="equal">
      <formula>"Neutral"</formula>
    </cfRule>
    <cfRule type="cellIs" dxfId="834" priority="19" operator="equal">
      <formula>"Minor Positive"</formula>
    </cfRule>
    <cfRule type="cellIs" dxfId="833" priority="20" operator="equal">
      <formula>"Significant Positive"</formula>
    </cfRule>
  </conditionalFormatting>
  <conditionalFormatting sqref="J42">
    <cfRule type="cellIs" dxfId="832" priority="9" operator="equal">
      <formula>"Significant Negative"</formula>
    </cfRule>
    <cfRule type="cellIs" dxfId="831" priority="10" operator="equal">
      <formula>"Minor Negative"</formula>
    </cfRule>
    <cfRule type="cellIs" dxfId="830" priority="11" operator="equal">
      <formula>"Uncertain"</formula>
    </cfRule>
    <cfRule type="cellIs" dxfId="829" priority="12" operator="equal">
      <formula>"Neutral"</formula>
    </cfRule>
    <cfRule type="cellIs" dxfId="828" priority="13" operator="equal">
      <formula>"Minor Positive"</formula>
    </cfRule>
    <cfRule type="cellIs" dxfId="827" priority="14" operator="equal">
      <formula>"Significant Positive"</formula>
    </cfRule>
  </conditionalFormatting>
  <conditionalFormatting sqref="J47">
    <cfRule type="cellIs" dxfId="826" priority="27" operator="equal">
      <formula>"Significant Negative"</formula>
    </cfRule>
    <cfRule type="cellIs" dxfId="825" priority="28" operator="equal">
      <formula>"Minor Negative"</formula>
    </cfRule>
    <cfRule type="cellIs" dxfId="824" priority="29" operator="equal">
      <formula>"Uncertain"</formula>
    </cfRule>
    <cfRule type="cellIs" dxfId="823" priority="30" operator="equal">
      <formula>"Neutral"</formula>
    </cfRule>
    <cfRule type="cellIs" dxfId="822" priority="31" operator="equal">
      <formula>"Minor Positive"</formula>
    </cfRule>
    <cfRule type="cellIs" dxfId="821" priority="32" operator="equal">
      <formula>"Significant Positive"</formula>
    </cfRule>
  </conditionalFormatting>
  <conditionalFormatting sqref="J54">
    <cfRule type="cellIs" dxfId="820" priority="3" operator="equal">
      <formula>"Significant Negative"</formula>
    </cfRule>
    <cfRule type="cellIs" dxfId="819" priority="4" operator="equal">
      <formula>"Minor Negative"</formula>
    </cfRule>
    <cfRule type="cellIs" dxfId="818" priority="5" operator="equal">
      <formula>"Uncertain"</formula>
    </cfRule>
    <cfRule type="cellIs" dxfId="817" priority="6" operator="equal">
      <formula>"Neutral"</formula>
    </cfRule>
    <cfRule type="cellIs" dxfId="816" priority="7" operator="equal">
      <formula>"Minor Positive"</formula>
    </cfRule>
    <cfRule type="cellIs" dxfId="815" priority="8"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03256574-99C3-413A-A200-7F469B177B55}">
          <x14:formula1>
            <xm:f>'Drop downs'!$A$2:$A$3</xm:f>
          </x14:formula1>
          <xm:sqref>D8:D87</xm:sqref>
        </x14:dataValidation>
        <x14:dataValidation type="list" allowBlank="1" showInputMessage="1" showErrorMessage="1" xr:uid="{B641F0F9-453A-4224-B5AF-074FCDDBFB73}">
          <x14:formula1>
            <xm:f>'Drop downs'!$J$2:$J$3</xm:f>
          </x14:formula1>
          <xm:sqref>L8 L18 L20 L28 L36 L42 L84 L54 L57 L65 L72 L77 L47 L49</xm:sqref>
        </x14:dataValidation>
        <x14:dataValidation type="list" allowBlank="1" showInputMessage="1" showErrorMessage="1" xr:uid="{2F6F7FC2-4153-433B-89F6-A70C6AD7F47F}">
          <x14:formula1>
            <xm:f>'Drop downs'!$B$2:$B$4</xm:f>
          </x14:formula1>
          <xm:sqref>E8 E18 E20 E28 E36 E42 E84 E54 E57 E65 E72 E77 E47 E49</xm:sqref>
        </x14:dataValidation>
        <x14:dataValidation type="list" allowBlank="1" showInputMessage="1" showErrorMessage="1" xr:uid="{F72BABC5-9924-42CA-B04F-BDF432A15EA8}">
          <x14:formula1>
            <xm:f>'Drop downs'!$C$2:$C$5</xm:f>
          </x14:formula1>
          <xm:sqref>F8 F18 F20 F28 F36 F42 F84 F54 F57 F65 F72 F77 F47 F49</xm:sqref>
        </x14:dataValidation>
        <x14:dataValidation type="list" allowBlank="1" showInputMessage="1" showErrorMessage="1" xr:uid="{501EEEE8-EBC7-42FB-AC94-96B9948FA9F2}">
          <x14:formula1>
            <xm:f>'Drop downs'!$D$2:$D$7</xm:f>
          </x14:formula1>
          <xm:sqref>G8 G18 G20 G28 G36 G42 G84 G54 G57 G65 G72 G77 G47 G49</xm:sqref>
        </x14:dataValidation>
        <x14:dataValidation type="list" allowBlank="1" showInputMessage="1" showErrorMessage="1" xr:uid="{0EDB5FA0-1182-4123-9182-644AFD10EE25}">
          <x14:formula1>
            <xm:f>'Drop downs'!$E$2:$E$6</xm:f>
          </x14:formula1>
          <xm:sqref>H8 H18 H20 H28 H36 H42 H84 H54 H57 H65 H72 H77 H47 H49</xm:sqref>
        </x14:dataValidation>
        <x14:dataValidation type="list" allowBlank="1" showInputMessage="1" showErrorMessage="1" xr:uid="{7D88F3D6-4F52-4465-BB0C-645CFB1EFCDB}">
          <x14:formula1>
            <xm:f>'Drop downs'!$F$2:$F$6</xm:f>
          </x14:formula1>
          <xm:sqref>I8 I18 I20 I28 I36 I42 I84 I54 I57 I65 I72 I77 I47 I49</xm:sqref>
        </x14:dataValidation>
        <x14:dataValidation type="list" allowBlank="1" showInputMessage="1" showErrorMessage="1" xr:uid="{E7E24325-76BE-456B-AE50-DF6E80A4023D}">
          <x14:formula1>
            <xm:f>'Drop downs'!$G$2:$G$7</xm:f>
          </x14:formula1>
          <xm:sqref>J8 J18 J20 J28 J36 J42 J84 J54 J57 J65 J72 J77 J47 J49</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83103-0974-451D-868A-5C3C5D086409}">
  <sheetPr codeName="Sheet53">
    <tabColor theme="4" tint="0.79998168889431442"/>
  </sheetPr>
  <dimension ref="A1:V98"/>
  <sheetViews>
    <sheetView topLeftCell="A44" zoomScale="40" zoomScaleNormal="40" workbookViewId="0">
      <selection activeCell="D33" sqref="D33"/>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357" t="s">
        <v>1226</v>
      </c>
      <c r="D1" s="261"/>
      <c r="E1" s="261"/>
      <c r="F1" s="262"/>
      <c r="G1" s="16"/>
      <c r="I1" s="7"/>
      <c r="J1" s="7"/>
      <c r="K1" s="7"/>
    </row>
    <row r="2" spans="1:22" x14ac:dyDescent="0.35">
      <c r="A2" s="74" t="s">
        <v>29</v>
      </c>
      <c r="B2" s="9"/>
      <c r="C2" s="263" t="s">
        <v>1197</v>
      </c>
      <c r="D2" s="263"/>
      <c r="E2" s="263"/>
      <c r="F2" s="264"/>
      <c r="I2" s="8"/>
      <c r="J2" s="8"/>
      <c r="K2" s="8"/>
    </row>
    <row r="3" spans="1:22" ht="43.5" customHeight="1" x14ac:dyDescent="0.35">
      <c r="A3" s="75" t="s">
        <v>30</v>
      </c>
      <c r="B3" s="4"/>
      <c r="C3" s="263" t="s">
        <v>1227</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1228</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435</v>
      </c>
      <c r="L8" s="310"/>
      <c r="M8" s="314"/>
      <c r="N8" s="330"/>
      <c r="R8" s="12" t="str">
        <f>IF(OR(J8='Drop downs'!$G$7,J8='Drop downs'!$G$5), B8&amp;": "&amp;K8&amp;CHAR(10),"")</f>
        <v/>
      </c>
      <c r="S8" s="12" t="str">
        <f>IF(J8='Drop downs'!$G$2,B8&amp;": "&amp;K8&amp;""," ")</f>
        <v xml:space="preserve"> </v>
      </c>
      <c r="T8" s="12" t="str">
        <f>IF(GI3_Biodiversity!E8='Drop downs'!$B$6,GI3_Biodiversity!B8&amp;": "&amp;GI3_Biodiversity!K8&amp;"","")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ht="29"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ht="29" x14ac:dyDescent="0.35">
      <c r="A14" s="317"/>
      <c r="B14" s="328"/>
      <c r="C14" s="24" t="s">
        <v>327</v>
      </c>
      <c r="D14" s="24" t="s">
        <v>254</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15" thickBot="1" x14ac:dyDescent="0.4">
      <c r="A17" s="318"/>
      <c r="B17" s="267"/>
      <c r="C17" s="19" t="s">
        <v>330</v>
      </c>
      <c r="D17" s="19" t="s">
        <v>254</v>
      </c>
      <c r="E17" s="258"/>
      <c r="F17" s="258"/>
      <c r="G17" s="258"/>
      <c r="H17" s="258"/>
      <c r="I17" s="258"/>
      <c r="J17" s="270"/>
      <c r="K17" s="320"/>
      <c r="L17" s="270"/>
      <c r="M17" s="315"/>
      <c r="N17" s="332"/>
      <c r="R17" s="12"/>
      <c r="S17" s="12"/>
      <c r="T17" s="12"/>
    </row>
    <row r="18" spans="1:22" ht="39" customHeight="1" x14ac:dyDescent="0.35">
      <c r="A18" s="323" t="s">
        <v>331</v>
      </c>
      <c r="B18" s="307" t="s">
        <v>117</v>
      </c>
      <c r="C18" s="86" t="s">
        <v>332</v>
      </c>
      <c r="D18" s="86" t="s">
        <v>254</v>
      </c>
      <c r="E18" s="310" t="s">
        <v>101</v>
      </c>
      <c r="F18" s="310" t="s">
        <v>101</v>
      </c>
      <c r="G18" s="310" t="s">
        <v>101</v>
      </c>
      <c r="H18" s="310" t="s">
        <v>101</v>
      </c>
      <c r="I18" s="310" t="s">
        <v>101</v>
      </c>
      <c r="J18" s="310" t="s">
        <v>159</v>
      </c>
      <c r="K18" s="319" t="s">
        <v>435</v>
      </c>
      <c r="L18" s="310"/>
      <c r="M18" s="314"/>
      <c r="N18" s="330"/>
      <c r="R18" s="12" t="str">
        <f>IF(OR(J18='Drop downs'!$G$7,J18='Drop downs'!$G$5), B18&amp;": "&amp;K18&amp;CHAR(10),"")</f>
        <v/>
      </c>
      <c r="S18" s="12" t="str">
        <f>IF(J18='Drop downs'!$G$2,B18&amp;": "&amp;K18&amp;""," ")</f>
        <v xml:space="preserve"> </v>
      </c>
      <c r="T18" s="12" t="str">
        <f>IF(GI3_Biodiversity!E18='Drop downs'!$B$6,GI3_Biodiversity!B18&amp;": "&amp;GI3_Biodiversity!K18&amp;"","")</f>
        <v/>
      </c>
      <c r="U18" t="str">
        <f t="shared" ref="U18:U72" si="0">IF(M18&gt;0,B18&amp;":"&amp;M18&amp;"
","")</f>
        <v/>
      </c>
      <c r="V18" t="str">
        <f>IF(N18&gt;0,B18&amp;":"&amp;N18&amp;"
","")</f>
        <v/>
      </c>
    </row>
    <row r="19" spans="1:22" ht="50.25" customHeight="1" thickBot="1" x14ac:dyDescent="0.4">
      <c r="A19" s="324"/>
      <c r="B19" s="309"/>
      <c r="C19" s="19" t="s">
        <v>333</v>
      </c>
      <c r="D19" s="19" t="s">
        <v>254</v>
      </c>
      <c r="E19" s="270"/>
      <c r="F19" s="270"/>
      <c r="G19" s="270"/>
      <c r="H19" s="270"/>
      <c r="I19" s="270"/>
      <c r="J19" s="270"/>
      <c r="K19" s="320"/>
      <c r="L19" s="270"/>
      <c r="M19" s="315"/>
      <c r="N19" s="332"/>
      <c r="R19" s="12"/>
      <c r="S19" s="12"/>
      <c r="T19" s="12"/>
    </row>
    <row r="20" spans="1:22" ht="72.5" x14ac:dyDescent="0.35">
      <c r="A20" s="316" t="s">
        <v>334</v>
      </c>
      <c r="B20" s="307" t="s">
        <v>118</v>
      </c>
      <c r="C20" s="79" t="s">
        <v>335</v>
      </c>
      <c r="D20" s="79" t="s">
        <v>254</v>
      </c>
      <c r="E20" s="310" t="s">
        <v>101</v>
      </c>
      <c r="F20" s="310" t="s">
        <v>101</v>
      </c>
      <c r="G20" s="310" t="s">
        <v>101</v>
      </c>
      <c r="H20" s="310" t="s">
        <v>101</v>
      </c>
      <c r="I20" s="310" t="s">
        <v>101</v>
      </c>
      <c r="J20" s="310" t="s">
        <v>159</v>
      </c>
      <c r="K20" s="319" t="s">
        <v>435</v>
      </c>
      <c r="L20" s="310"/>
      <c r="M20" s="314"/>
      <c r="N20" s="330"/>
      <c r="R20" s="12" t="str">
        <f>IF(OR(J20='Drop downs'!$G$7,J20='Drop downs'!$G$5), B20&amp;": "&amp;K20&amp;CHAR(10),"")</f>
        <v/>
      </c>
      <c r="S20" s="12" t="str">
        <f>IF(J20='Drop downs'!$G$2,B20&amp;": "&amp;K20&amp;""," ")</f>
        <v xml:space="preserve"> </v>
      </c>
      <c r="T20" s="12" t="str">
        <f>IF(GI3_Biodiversity!E20='Drop downs'!$B$6,GI3_Biodiversity!B20&amp;": "&amp;GI3_Biodiversity!K20&amp;"","")</f>
        <v/>
      </c>
      <c r="U20" t="str">
        <f t="shared" si="0"/>
        <v/>
      </c>
      <c r="V20" t="str">
        <f>IF(N20&gt;0,B20&amp;":"&amp;N20&amp;"
","")</f>
        <v/>
      </c>
    </row>
    <row r="21" spans="1:22" ht="14.5" customHeight="1" x14ac:dyDescent="0.35">
      <c r="A21" s="317"/>
      <c r="B21" s="308"/>
      <c r="C21" s="3" t="s">
        <v>336</v>
      </c>
      <c r="D21" s="3" t="s">
        <v>254</v>
      </c>
      <c r="E21" s="298"/>
      <c r="F21" s="298"/>
      <c r="G21" s="298"/>
      <c r="H21" s="298"/>
      <c r="I21" s="298"/>
      <c r="J21" s="298"/>
      <c r="K21" s="236"/>
      <c r="L21" s="298"/>
      <c r="M21" s="233"/>
      <c r="N21" s="331"/>
      <c r="R21" s="12"/>
      <c r="S21" s="12"/>
      <c r="T21" s="12"/>
    </row>
    <row r="22" spans="1:22" ht="14.5" customHeight="1" x14ac:dyDescent="0.35">
      <c r="A22" s="317"/>
      <c r="B22" s="308"/>
      <c r="C22" s="3" t="s">
        <v>337</v>
      </c>
      <c r="D22" s="3" t="s">
        <v>254</v>
      </c>
      <c r="E22" s="298"/>
      <c r="F22" s="298"/>
      <c r="G22" s="298"/>
      <c r="H22" s="298"/>
      <c r="I22" s="298"/>
      <c r="J22" s="298"/>
      <c r="K22" s="236"/>
      <c r="L22" s="298"/>
      <c r="M22" s="233"/>
      <c r="N22" s="331"/>
      <c r="R22" s="12"/>
      <c r="S22" s="12"/>
      <c r="T22" s="12"/>
    </row>
    <row r="23" spans="1:22" x14ac:dyDescent="0.35">
      <c r="A23" s="317"/>
      <c r="B23" s="308"/>
      <c r="C23" s="3" t="s">
        <v>338</v>
      </c>
      <c r="D23" s="3" t="s">
        <v>254</v>
      </c>
      <c r="E23" s="298"/>
      <c r="F23" s="298"/>
      <c r="G23" s="298"/>
      <c r="H23" s="298"/>
      <c r="I23" s="298"/>
      <c r="J23" s="298"/>
      <c r="K23" s="236"/>
      <c r="L23" s="298"/>
      <c r="M23" s="233"/>
      <c r="N23" s="331"/>
      <c r="R23" s="12"/>
      <c r="S23" s="12"/>
      <c r="T23" s="12"/>
    </row>
    <row r="24" spans="1:22" ht="14.5" customHeight="1" x14ac:dyDescent="0.35">
      <c r="A24" s="317"/>
      <c r="B24" s="308"/>
      <c r="C24" s="3" t="s">
        <v>339</v>
      </c>
      <c r="D24" s="3" t="s">
        <v>254</v>
      </c>
      <c r="E24" s="298"/>
      <c r="F24" s="298"/>
      <c r="G24" s="298"/>
      <c r="H24" s="298"/>
      <c r="I24" s="298"/>
      <c r="J24" s="298"/>
      <c r="K24" s="236"/>
      <c r="L24" s="298"/>
      <c r="M24" s="233"/>
      <c r="N24" s="331"/>
      <c r="R24" s="12"/>
      <c r="S24" s="12"/>
      <c r="T24" s="12"/>
    </row>
    <row r="25" spans="1:22" ht="29" x14ac:dyDescent="0.35">
      <c r="A25" s="317"/>
      <c r="B25" s="308"/>
      <c r="C25" s="3" t="s">
        <v>340</v>
      </c>
      <c r="D25" s="3" t="s">
        <v>254</v>
      </c>
      <c r="E25" s="298"/>
      <c r="F25" s="298"/>
      <c r="G25" s="298"/>
      <c r="H25" s="298"/>
      <c r="I25" s="298"/>
      <c r="J25" s="298"/>
      <c r="K25" s="236"/>
      <c r="L25" s="298"/>
      <c r="M25" s="233"/>
      <c r="N25" s="331"/>
      <c r="R25" s="12"/>
      <c r="S25" s="12"/>
      <c r="T25" s="12"/>
    </row>
    <row r="26" spans="1:22" ht="14.5" customHeight="1" x14ac:dyDescent="0.35">
      <c r="A26" s="317"/>
      <c r="B26" s="308"/>
      <c r="C26" s="3" t="s">
        <v>341</v>
      </c>
      <c r="D26" s="3" t="s">
        <v>254</v>
      </c>
      <c r="E26" s="298"/>
      <c r="F26" s="298"/>
      <c r="G26" s="298"/>
      <c r="H26" s="298"/>
      <c r="I26" s="298"/>
      <c r="J26" s="298"/>
      <c r="K26" s="236"/>
      <c r="L26" s="298"/>
      <c r="M26" s="233"/>
      <c r="N26" s="331"/>
      <c r="R26" s="12"/>
      <c r="S26" s="12"/>
      <c r="T26" s="12"/>
    </row>
    <row r="27" spans="1:22" ht="29.5" thickBot="1" x14ac:dyDescent="0.4">
      <c r="A27" s="318"/>
      <c r="B27" s="309"/>
      <c r="C27" s="15" t="s">
        <v>342</v>
      </c>
      <c r="D27" s="15" t="s">
        <v>254</v>
      </c>
      <c r="E27" s="270"/>
      <c r="F27" s="270"/>
      <c r="G27" s="270"/>
      <c r="H27" s="270"/>
      <c r="I27" s="270"/>
      <c r="J27" s="270"/>
      <c r="K27" s="320"/>
      <c r="L27" s="270"/>
      <c r="M27" s="315"/>
      <c r="N27" s="332"/>
      <c r="R27" s="12"/>
      <c r="S27" s="12"/>
      <c r="T27" s="12"/>
    </row>
    <row r="28" spans="1:22" ht="29" x14ac:dyDescent="0.35">
      <c r="A28" s="316" t="s">
        <v>343</v>
      </c>
      <c r="B28" s="307" t="s">
        <v>119</v>
      </c>
      <c r="C28" s="85" t="s">
        <v>344</v>
      </c>
      <c r="D28" s="79" t="s">
        <v>254</v>
      </c>
      <c r="E28" s="310" t="s">
        <v>418</v>
      </c>
      <c r="F28" s="310" t="s">
        <v>419</v>
      </c>
      <c r="G28" s="310" t="s">
        <v>519</v>
      </c>
      <c r="H28" s="310" t="s">
        <v>628</v>
      </c>
      <c r="I28" s="310" t="s">
        <v>436</v>
      </c>
      <c r="J28" s="310" t="s">
        <v>157</v>
      </c>
      <c r="K28" s="319" t="s">
        <v>1229</v>
      </c>
      <c r="L28" s="310"/>
      <c r="M28" s="314"/>
      <c r="N28" s="330"/>
      <c r="R28" s="12" t="str">
        <f>IF(OR(J28='Drop downs'!$G$7,J28='Drop downs'!$G$5), B28&amp;": "&amp;K28&amp;CHAR(10),"")</f>
        <v/>
      </c>
      <c r="S28" s="12" t="str">
        <f>IF(J28='Drop downs'!$G$2,B28&amp;": "&amp;K28&amp;""," ")</f>
        <v xml:space="preserve"> </v>
      </c>
      <c r="T28" s="12" t="str">
        <f>IF(GI3_Biodiversity!E28='Drop downs'!$B$6,GI3_Biodiversity!B28&amp;": "&amp;GI3_Biodiversity!K28&amp;"","")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250</v>
      </c>
      <c r="E32" s="298"/>
      <c r="F32" s="298"/>
      <c r="G32" s="298"/>
      <c r="H32" s="298"/>
      <c r="I32" s="298"/>
      <c r="J32" s="298"/>
      <c r="K32" s="236"/>
      <c r="L32" s="298"/>
      <c r="M32" s="233"/>
      <c r="N32" s="331"/>
      <c r="R32" s="12"/>
      <c r="S32" s="12"/>
      <c r="T32" s="12"/>
    </row>
    <row r="33" spans="1:22" x14ac:dyDescent="0.35">
      <c r="A33" s="317"/>
      <c r="B33" s="308"/>
      <c r="C33" s="83" t="s">
        <v>349</v>
      </c>
      <c r="D33" s="3" t="s">
        <v>254</v>
      </c>
      <c r="E33" s="298"/>
      <c r="F33" s="298"/>
      <c r="G33" s="298"/>
      <c r="H33" s="298"/>
      <c r="I33" s="298"/>
      <c r="J33" s="298"/>
      <c r="K33" s="236"/>
      <c r="L33" s="298"/>
      <c r="M33" s="233"/>
      <c r="N33" s="331"/>
      <c r="R33" s="12"/>
      <c r="S33" s="12"/>
      <c r="T33" s="12"/>
    </row>
    <row r="34" spans="1:22" x14ac:dyDescent="0.35">
      <c r="A34" s="317"/>
      <c r="B34" s="308"/>
      <c r="C34" s="83" t="s">
        <v>350</v>
      </c>
      <c r="D34" s="3" t="s">
        <v>254</v>
      </c>
      <c r="E34" s="298"/>
      <c r="F34" s="298"/>
      <c r="G34" s="298"/>
      <c r="H34" s="298"/>
      <c r="I34" s="298"/>
      <c r="J34" s="298"/>
      <c r="K34" s="236"/>
      <c r="L34" s="298"/>
      <c r="M34" s="233"/>
      <c r="N34" s="331"/>
      <c r="R34" s="12"/>
      <c r="S34" s="12"/>
      <c r="T34" s="12"/>
    </row>
    <row r="35" spans="1:22" ht="15" thickBot="1" x14ac:dyDescent="0.4">
      <c r="A35" s="318"/>
      <c r="B35" s="309"/>
      <c r="C35" s="100" t="s">
        <v>351</v>
      </c>
      <c r="D35" s="15" t="s">
        <v>254</v>
      </c>
      <c r="E35" s="270"/>
      <c r="F35" s="270"/>
      <c r="G35" s="270"/>
      <c r="H35" s="270"/>
      <c r="I35" s="270"/>
      <c r="J35" s="270"/>
      <c r="K35" s="320"/>
      <c r="L35" s="270"/>
      <c r="M35" s="315"/>
      <c r="N35" s="332"/>
      <c r="R35" s="12"/>
      <c r="S35" s="12"/>
      <c r="T35" s="12"/>
    </row>
    <row r="36" spans="1:22" x14ac:dyDescent="0.35">
      <c r="A36" s="316" t="s">
        <v>352</v>
      </c>
      <c r="B36" s="307" t="s">
        <v>120</v>
      </c>
      <c r="C36" s="79" t="s">
        <v>353</v>
      </c>
      <c r="D36" s="79" t="s">
        <v>254</v>
      </c>
      <c r="E36" s="310" t="s">
        <v>101</v>
      </c>
      <c r="F36" s="310" t="s">
        <v>101</v>
      </c>
      <c r="G36" s="310" t="s">
        <v>101</v>
      </c>
      <c r="H36" s="310" t="s">
        <v>101</v>
      </c>
      <c r="I36" s="310" t="s">
        <v>101</v>
      </c>
      <c r="J36" s="310" t="s">
        <v>159</v>
      </c>
      <c r="K36" s="319" t="s">
        <v>435</v>
      </c>
      <c r="L36" s="310"/>
      <c r="M36" s="314"/>
      <c r="N36" s="330"/>
      <c r="R36" s="12" t="str">
        <f>IF(OR(J36='Drop downs'!$G$7,J36='Drop downs'!$G$5), B36&amp;": "&amp;K36&amp;CHAR(10),"")</f>
        <v/>
      </c>
      <c r="S36" s="12" t="str">
        <f>IF(J36='Drop downs'!$G$2,B36&amp;": "&amp;K36&amp;""," ")</f>
        <v xml:space="preserve"> </v>
      </c>
      <c r="T36" s="12" t="str">
        <f>IF(GI3_Biodiversity!E36='Drop downs'!$B$6,GI3_Biodiversity!B36&amp;": "&amp;GI3_Biodiversity!K36&amp;"","")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18"/>
      <c r="B41" s="309"/>
      <c r="C41" s="15" t="s">
        <v>358</v>
      </c>
      <c r="D41" s="15" t="s">
        <v>254</v>
      </c>
      <c r="E41" s="270"/>
      <c r="F41" s="270"/>
      <c r="G41" s="270"/>
      <c r="H41" s="270"/>
      <c r="I41" s="270"/>
      <c r="J41" s="270"/>
      <c r="K41" s="320"/>
      <c r="L41" s="270"/>
      <c r="M41" s="315"/>
      <c r="N41" s="332"/>
      <c r="R41" s="12"/>
      <c r="S41" s="12"/>
      <c r="T41" s="12"/>
    </row>
    <row r="42" spans="1:22" ht="29" x14ac:dyDescent="0.35">
      <c r="A42" s="316" t="s">
        <v>359</v>
      </c>
      <c r="B42" s="307" t="s">
        <v>121</v>
      </c>
      <c r="C42" s="79" t="s">
        <v>360</v>
      </c>
      <c r="D42" s="79" t="s">
        <v>254</v>
      </c>
      <c r="E42" s="310" t="s">
        <v>101</v>
      </c>
      <c r="F42" s="310" t="s">
        <v>101</v>
      </c>
      <c r="G42" s="310" t="s">
        <v>101</v>
      </c>
      <c r="H42" s="310" t="s">
        <v>101</v>
      </c>
      <c r="I42" s="310" t="s">
        <v>101</v>
      </c>
      <c r="J42" s="310" t="s">
        <v>159</v>
      </c>
      <c r="K42" s="319" t="s">
        <v>435</v>
      </c>
      <c r="L42" s="310"/>
      <c r="M42" s="314"/>
      <c r="N42" s="330"/>
      <c r="R42" s="12" t="str">
        <f>IF(OR(J42='Drop downs'!$G$7,J42='Drop downs'!$G$5), B42&amp;": "&amp;K42&amp;CHAR(10),"")</f>
        <v/>
      </c>
      <c r="S42" s="12" t="str">
        <f>IF(J42='Drop downs'!$G$2,B42&amp;": "&amp;K42&amp;""," ")</f>
        <v xml:space="preserve"> </v>
      </c>
      <c r="T42" s="12" t="str">
        <f>IF(GI3_Biodiversity!E42='Drop downs'!$B$6,GI3_Biodiversity!B42&amp;": "&amp;GI3_Biodiversity!K42&amp;"","")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ht="29"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18"/>
      <c r="B46" s="309"/>
      <c r="C46" s="15" t="s">
        <v>364</v>
      </c>
      <c r="D46" s="15" t="s">
        <v>254</v>
      </c>
      <c r="E46" s="270"/>
      <c r="F46" s="270"/>
      <c r="G46" s="270"/>
      <c r="H46" s="270"/>
      <c r="I46" s="270"/>
      <c r="J46" s="270"/>
      <c r="K46" s="320"/>
      <c r="L46" s="270"/>
      <c r="M46" s="315"/>
      <c r="N46" s="332"/>
      <c r="R46" s="12"/>
      <c r="S46" s="12"/>
      <c r="T46" s="12"/>
    </row>
    <row r="47" spans="1:22" ht="43.5" x14ac:dyDescent="0.35">
      <c r="A47" s="316" t="s">
        <v>365</v>
      </c>
      <c r="B47" s="307" t="s">
        <v>122</v>
      </c>
      <c r="C47" s="79" t="s">
        <v>366</v>
      </c>
      <c r="D47" s="79" t="s">
        <v>254</v>
      </c>
      <c r="E47" s="310" t="s">
        <v>101</v>
      </c>
      <c r="F47" s="310" t="s">
        <v>101</v>
      </c>
      <c r="G47" s="310" t="s">
        <v>101</v>
      </c>
      <c r="H47" s="310" t="s">
        <v>101</v>
      </c>
      <c r="I47" s="310" t="s">
        <v>101</v>
      </c>
      <c r="J47" s="310" t="s">
        <v>159</v>
      </c>
      <c r="K47" s="319" t="s">
        <v>435</v>
      </c>
      <c r="L47" s="310"/>
      <c r="M47" s="314"/>
      <c r="N47" s="330"/>
      <c r="R47" s="12" t="str">
        <f>IF(OR(J47='Drop downs'!$G$7,J47='Drop downs'!$G$5), B47&amp;": "&amp;K47&amp;CHAR(10),"")</f>
        <v/>
      </c>
      <c r="S47" s="12" t="str">
        <f>IF(J47='Drop downs'!$G$2,B47&amp;": "&amp;K47&amp;""," ")</f>
        <v xml:space="preserve"> </v>
      </c>
      <c r="T47" s="12" t="str">
        <f>IF(GI3_Biodiversity!E47='Drop downs'!$B$6,GI3_Biodiversity!B47&amp;": "&amp;GI3_Biodiversity!K47&amp;"","")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IF(GI3_Biodiversity!E48='Drop downs'!$B$6,GI3_Biodiversity!B48&amp;": "&amp;GI3_Biodiversity!K48&amp;"","")</f>
        <v xml:space="preserve">: </v>
      </c>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435</v>
      </c>
      <c r="L49" s="310"/>
      <c r="M49" s="314"/>
      <c r="N49" s="330"/>
      <c r="R49" s="12" t="str">
        <f>IF(OR(J49='Drop downs'!$G$7,J49='Drop downs'!$G$5), B49&amp;": "&amp;K49&amp;CHAR(10),"")</f>
        <v/>
      </c>
      <c r="S49" s="12" t="str">
        <f>IF(J49='Drop downs'!$G$2,B49&amp;": "&amp;K49&amp;""," ")</f>
        <v xml:space="preserve"> </v>
      </c>
      <c r="T49" s="12" t="str">
        <f>IF(GI3_Biodiversity!E49='Drop downs'!$B$6,GI3_Biodiversity!B49&amp;": "&amp;GI3_Biodiversity!K49&amp;"","")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233"/>
      <c r="N50" s="331"/>
      <c r="R50" s="12"/>
      <c r="S50" s="12"/>
      <c r="T50" s="12"/>
    </row>
    <row r="51" spans="1:22" x14ac:dyDescent="0.35">
      <c r="A51" s="317"/>
      <c r="B51" s="308"/>
      <c r="C51" s="97" t="s">
        <v>371</v>
      </c>
      <c r="D51" s="24" t="s">
        <v>254</v>
      </c>
      <c r="E51" s="298"/>
      <c r="F51" s="298"/>
      <c r="G51" s="298"/>
      <c r="H51" s="298"/>
      <c r="I51" s="298"/>
      <c r="J51" s="298"/>
      <c r="K51" s="236"/>
      <c r="L51" s="298"/>
      <c r="M51" s="233"/>
      <c r="N51" s="331"/>
      <c r="R51" s="12"/>
      <c r="S51" s="12"/>
      <c r="T51" s="12"/>
    </row>
    <row r="52" spans="1:22" x14ac:dyDescent="0.35">
      <c r="A52" s="317"/>
      <c r="B52" s="308"/>
      <c r="C52" s="24" t="s">
        <v>372</v>
      </c>
      <c r="D52" s="24" t="s">
        <v>254</v>
      </c>
      <c r="E52" s="298"/>
      <c r="F52" s="298"/>
      <c r="G52" s="298"/>
      <c r="H52" s="298"/>
      <c r="I52" s="298"/>
      <c r="J52" s="298"/>
      <c r="K52" s="236"/>
      <c r="L52" s="298"/>
      <c r="M52" s="233"/>
      <c r="N52" s="331"/>
      <c r="R52" s="12"/>
      <c r="S52" s="12"/>
      <c r="T52" s="12"/>
    </row>
    <row r="53" spans="1:22" ht="15" thickBot="1" x14ac:dyDescent="0.4">
      <c r="A53" s="318"/>
      <c r="B53" s="309"/>
      <c r="C53" s="19" t="s">
        <v>373</v>
      </c>
      <c r="D53" s="19" t="s">
        <v>254</v>
      </c>
      <c r="E53" s="270"/>
      <c r="F53" s="270"/>
      <c r="G53" s="270"/>
      <c r="H53" s="270"/>
      <c r="I53" s="270"/>
      <c r="J53" s="270"/>
      <c r="K53" s="320"/>
      <c r="L53" s="270"/>
      <c r="M53" s="315"/>
      <c r="N53" s="332"/>
      <c r="R53" s="12"/>
      <c r="S53" s="12"/>
      <c r="T53" s="12"/>
    </row>
    <row r="54" spans="1:22" ht="29.25" customHeight="1" x14ac:dyDescent="0.35">
      <c r="A54" s="316" t="s">
        <v>374</v>
      </c>
      <c r="B54" s="307" t="s">
        <v>124</v>
      </c>
      <c r="C54" s="95" t="s">
        <v>375</v>
      </c>
      <c r="D54" s="86" t="s">
        <v>254</v>
      </c>
      <c r="E54" s="310" t="s">
        <v>432</v>
      </c>
      <c r="F54" s="310" t="s">
        <v>419</v>
      </c>
      <c r="G54" s="310" t="s">
        <v>519</v>
      </c>
      <c r="H54" s="310" t="s">
        <v>628</v>
      </c>
      <c r="I54" s="310" t="s">
        <v>422</v>
      </c>
      <c r="J54" s="310" t="s">
        <v>157</v>
      </c>
      <c r="K54" s="319" t="s">
        <v>1230</v>
      </c>
      <c r="L54" s="310"/>
      <c r="M54" s="314"/>
      <c r="N54" s="330"/>
      <c r="R54" s="12" t="str">
        <f>IF(OR(J54='Drop downs'!$G$7,J54='Drop downs'!$G$5), B54&amp;": "&amp;K54&amp;CHAR(10),"")</f>
        <v/>
      </c>
      <c r="S54" s="12" t="str">
        <f>IF(J54='Drop downs'!$G$2,B54&amp;": "&amp;K54&amp;""," ")</f>
        <v xml:space="preserve"> </v>
      </c>
      <c r="T54" s="12" t="str">
        <f>IF(GI3_Biodiversity!E54='Drop downs'!$B$6,GI3_Biodiversity!B54&amp;": "&amp;GI3_Biodiversity!K54&amp;"","")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29.5" thickBot="1" x14ac:dyDescent="0.4">
      <c r="A56" s="318"/>
      <c r="B56" s="309"/>
      <c r="C56" s="98" t="s">
        <v>377</v>
      </c>
      <c r="D56" s="19" t="s">
        <v>250</v>
      </c>
      <c r="E56" s="270"/>
      <c r="F56" s="270"/>
      <c r="G56" s="270"/>
      <c r="H56" s="270"/>
      <c r="I56" s="270"/>
      <c r="J56" s="270"/>
      <c r="K56" s="320"/>
      <c r="L56" s="270"/>
      <c r="M56" s="315"/>
      <c r="N56" s="332"/>
      <c r="R56" s="12"/>
      <c r="S56" s="12"/>
      <c r="T56" s="12"/>
    </row>
    <row r="57" spans="1:22" x14ac:dyDescent="0.35">
      <c r="A57" s="316" t="s">
        <v>378</v>
      </c>
      <c r="B57" s="307" t="s">
        <v>125</v>
      </c>
      <c r="C57" s="86" t="s">
        <v>379</v>
      </c>
      <c r="D57" s="86" t="s">
        <v>250</v>
      </c>
      <c r="E57" s="310" t="s">
        <v>418</v>
      </c>
      <c r="F57" s="310" t="s">
        <v>475</v>
      </c>
      <c r="G57" s="310" t="s">
        <v>424</v>
      </c>
      <c r="H57" s="344" t="s">
        <v>430</v>
      </c>
      <c r="I57" s="310" t="s">
        <v>422</v>
      </c>
      <c r="J57" s="310" t="s">
        <v>154</v>
      </c>
      <c r="K57" s="319" t="s">
        <v>1231</v>
      </c>
      <c r="L57" s="310"/>
      <c r="M57" s="314"/>
      <c r="N57" s="330"/>
      <c r="R57" s="12" t="str">
        <f>IF(OR(J57='Drop downs'!$G$7,J57='Drop downs'!$G$5), B57&amp;": "&amp;K57&amp;CHAR(10),"")</f>
        <v/>
      </c>
      <c r="S57" s="12" t="str">
        <f>IF(J57='Drop downs'!$G$2,B57&amp;": "&amp;K57&amp;""," ")</f>
        <v>IIA10: The policy supports the achievement of this IIA objective as it highlights that new developments must protect biodiversity and natural capital; this should be evidenced in the proposal stage and the Ecological Mitigation Hierarchy should be used. Biodiversity loss and negative impacts to irreplaceable habitats/features, nationally or internationally designated sites, core Local Nature Recovery Strategy areas in London or Hertfordshire and other important sites must not be generated. All development proposals must submit a biodiversity gain plan to demonstrate how any negative impacts will be minimised/mitigated and any opportunity for net gain will be maximised. A minimum net uplift of 20% is required by developments. All developments should conserve and enhance biodiversity, utilise nature based solutions and strengthen natural capital where appropriate. The policy also states that developments should improve access to nature, where possible, and any developments that would increase deficiencies surrounding access to nature would be resisted. Therefore, a potential significant positive effect is recorded.</v>
      </c>
      <c r="T57" s="12" t="str">
        <f>IF(GI3_Biodiversity!E57='Drop downs'!$B$6,GI3_Biodiversity!B57&amp;": "&amp;GI3_Biodiversity!K57&amp;"","")</f>
        <v/>
      </c>
      <c r="U57" t="str">
        <f t="shared" si="0"/>
        <v/>
      </c>
      <c r="V57" t="str">
        <f>IF(N57&gt;0,B57&amp;":"&amp;N57&amp;"
","")</f>
        <v/>
      </c>
    </row>
    <row r="58" spans="1:22" x14ac:dyDescent="0.35">
      <c r="A58" s="317"/>
      <c r="B58" s="308"/>
      <c r="C58" s="24" t="s">
        <v>380</v>
      </c>
      <c r="D58" s="24" t="s">
        <v>250</v>
      </c>
      <c r="E58" s="298"/>
      <c r="F58" s="298"/>
      <c r="G58" s="298"/>
      <c r="H58" s="271"/>
      <c r="I58" s="298"/>
      <c r="J58" s="298"/>
      <c r="K58" s="236"/>
      <c r="L58" s="298"/>
      <c r="M58" s="233"/>
      <c r="N58" s="331"/>
      <c r="R58" s="12"/>
      <c r="S58" s="12"/>
      <c r="T58" s="12"/>
    </row>
    <row r="59" spans="1:22" x14ac:dyDescent="0.35">
      <c r="A59" s="317"/>
      <c r="B59" s="308"/>
      <c r="C59" s="24" t="s">
        <v>381</v>
      </c>
      <c r="D59" s="24" t="s">
        <v>250</v>
      </c>
      <c r="E59" s="298"/>
      <c r="F59" s="298"/>
      <c r="G59" s="298"/>
      <c r="H59" s="271"/>
      <c r="I59" s="298"/>
      <c r="J59" s="298"/>
      <c r="K59" s="236"/>
      <c r="L59" s="298"/>
      <c r="M59" s="233"/>
      <c r="N59" s="331"/>
      <c r="R59" s="12"/>
      <c r="S59" s="12"/>
      <c r="T59" s="12"/>
    </row>
    <row r="60" spans="1:22" x14ac:dyDescent="0.35">
      <c r="A60" s="317"/>
      <c r="B60" s="308"/>
      <c r="C60" s="24" t="s">
        <v>382</v>
      </c>
      <c r="D60" s="24" t="s">
        <v>250</v>
      </c>
      <c r="E60" s="298"/>
      <c r="F60" s="298"/>
      <c r="G60" s="298"/>
      <c r="H60" s="271"/>
      <c r="I60" s="298"/>
      <c r="J60" s="298"/>
      <c r="K60" s="236"/>
      <c r="L60" s="298"/>
      <c r="M60" s="233"/>
      <c r="N60" s="331"/>
      <c r="R60" s="12"/>
      <c r="S60" s="12"/>
      <c r="T60" s="12"/>
    </row>
    <row r="61" spans="1:22" x14ac:dyDescent="0.35">
      <c r="A61" s="317"/>
      <c r="B61" s="308"/>
      <c r="C61" s="24" t="s">
        <v>383</v>
      </c>
      <c r="D61" s="24" t="s">
        <v>250</v>
      </c>
      <c r="E61" s="298"/>
      <c r="F61" s="298"/>
      <c r="G61" s="298"/>
      <c r="H61" s="271"/>
      <c r="I61" s="298"/>
      <c r="J61" s="298"/>
      <c r="K61" s="236"/>
      <c r="L61" s="298"/>
      <c r="M61" s="233"/>
      <c r="N61" s="331"/>
      <c r="R61" s="12"/>
      <c r="S61" s="12"/>
      <c r="T61" s="12"/>
    </row>
    <row r="62" spans="1:22" x14ac:dyDescent="0.35">
      <c r="A62" s="317"/>
      <c r="B62" s="308"/>
      <c r="C62" s="24" t="s">
        <v>384</v>
      </c>
      <c r="D62" s="24" t="s">
        <v>250</v>
      </c>
      <c r="E62" s="298"/>
      <c r="F62" s="298"/>
      <c r="G62" s="298"/>
      <c r="H62" s="271"/>
      <c r="I62" s="298"/>
      <c r="J62" s="298"/>
      <c r="K62" s="236"/>
      <c r="L62" s="298"/>
      <c r="M62" s="233"/>
      <c r="N62" s="331"/>
      <c r="R62" s="12"/>
      <c r="S62" s="12"/>
      <c r="T62" s="12"/>
    </row>
    <row r="63" spans="1:22" ht="29" x14ac:dyDescent="0.35">
      <c r="A63" s="317"/>
      <c r="B63" s="308"/>
      <c r="C63" s="24" t="s">
        <v>385</v>
      </c>
      <c r="D63" s="24" t="s">
        <v>250</v>
      </c>
      <c r="E63" s="298"/>
      <c r="F63" s="298"/>
      <c r="G63" s="298"/>
      <c r="H63" s="271"/>
      <c r="I63" s="298"/>
      <c r="J63" s="298"/>
      <c r="K63" s="236"/>
      <c r="L63" s="298"/>
      <c r="M63" s="233"/>
      <c r="N63" s="331"/>
      <c r="R63" s="12"/>
      <c r="S63" s="12"/>
      <c r="T63" s="12"/>
    </row>
    <row r="64" spans="1:22" ht="15" thickBot="1" x14ac:dyDescent="0.4">
      <c r="A64" s="318"/>
      <c r="B64" s="309"/>
      <c r="C64" s="19" t="s">
        <v>386</v>
      </c>
      <c r="D64" s="19" t="s">
        <v>250</v>
      </c>
      <c r="E64" s="270"/>
      <c r="F64" s="270"/>
      <c r="G64" s="270"/>
      <c r="H64" s="271"/>
      <c r="I64" s="270"/>
      <c r="J64" s="270"/>
      <c r="K64" s="320"/>
      <c r="L64" s="270"/>
      <c r="M64" s="315"/>
      <c r="N64" s="332"/>
      <c r="R64" s="12"/>
      <c r="S64" s="12"/>
      <c r="T64" s="12"/>
    </row>
    <row r="65" spans="1:22" x14ac:dyDescent="0.35">
      <c r="A65" s="316" t="s">
        <v>387</v>
      </c>
      <c r="B65" s="307" t="s">
        <v>126</v>
      </c>
      <c r="C65" s="85" t="s">
        <v>388</v>
      </c>
      <c r="D65" s="86" t="s">
        <v>250</v>
      </c>
      <c r="E65" s="310" t="s">
        <v>418</v>
      </c>
      <c r="F65" s="310" t="s">
        <v>441</v>
      </c>
      <c r="G65" s="310" t="s">
        <v>519</v>
      </c>
      <c r="H65" s="310" t="s">
        <v>628</v>
      </c>
      <c r="I65" s="310" t="s">
        <v>422</v>
      </c>
      <c r="J65" s="310" t="s">
        <v>157</v>
      </c>
      <c r="K65" s="319" t="s">
        <v>1232</v>
      </c>
      <c r="L65" s="310"/>
      <c r="M65" s="314"/>
      <c r="N65" s="330"/>
      <c r="R65" s="12" t="str">
        <f>IF(OR(J65='Drop downs'!$G$7,J65='Drop downs'!$G$5), B65&amp;": "&amp;K65&amp;CHAR(10),"")</f>
        <v/>
      </c>
      <c r="S65" s="12" t="str">
        <f>IF(J65='Drop downs'!$G$2,B65&amp;": "&amp;K65&amp;""," ")</f>
        <v xml:space="preserve"> </v>
      </c>
      <c r="T65" s="12" t="str">
        <f>IF(GI3_Biodiversity!E65='Drop downs'!$B$6,GI3_Biodiversity!B65&amp;": "&amp;GI3_Biodiversity!K65&amp;"","")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22"/>
      <c r="B71" s="309"/>
      <c r="C71" s="93" t="s">
        <v>394</v>
      </c>
      <c r="D71" s="88" t="s">
        <v>254</v>
      </c>
      <c r="E71" s="299"/>
      <c r="F71" s="299"/>
      <c r="G71" s="299"/>
      <c r="H71" s="299"/>
      <c r="I71" s="299"/>
      <c r="J71" s="299"/>
      <c r="K71" s="301"/>
      <c r="L71" s="299"/>
      <c r="M71" s="303"/>
      <c r="N71" s="333"/>
      <c r="R71" s="12"/>
      <c r="S71" s="12"/>
      <c r="T71" s="12"/>
    </row>
    <row r="72" spans="1:22" x14ac:dyDescent="0.35">
      <c r="A72" s="321" t="s">
        <v>395</v>
      </c>
      <c r="B72" s="307" t="s">
        <v>127</v>
      </c>
      <c r="C72" s="91" t="s">
        <v>396</v>
      </c>
      <c r="D72" s="92" t="s">
        <v>254</v>
      </c>
      <c r="E72" s="272" t="s">
        <v>101</v>
      </c>
      <c r="F72" s="272" t="s">
        <v>101</v>
      </c>
      <c r="G72" s="272" t="s">
        <v>101</v>
      </c>
      <c r="H72" s="272" t="s">
        <v>101</v>
      </c>
      <c r="I72" s="272" t="s">
        <v>101</v>
      </c>
      <c r="J72" s="272" t="s">
        <v>159</v>
      </c>
      <c r="K72" s="366" t="s">
        <v>435</v>
      </c>
      <c r="L72" s="272"/>
      <c r="M72" s="302"/>
      <c r="N72" s="334"/>
      <c r="R72" s="12" t="str">
        <f>IF(OR(J72='Drop downs'!$G$7,J72='Drop downs'!$G$5), B72&amp;": "&amp;K72&amp;CHAR(10),"")</f>
        <v/>
      </c>
      <c r="S72" s="12" t="str">
        <f>IF(J72='Drop downs'!$G$2,B72&amp;": "&amp;K72&amp;""," ")</f>
        <v xml:space="preserve"> </v>
      </c>
      <c r="T72" s="12" t="str">
        <f>IF(GI3_Biodiversity!E72='Drop downs'!$B$6,GI3_Biodiversity!B72&amp;": "&amp;GI3_Biodiversity!K72&amp;"","")</f>
        <v/>
      </c>
      <c r="U72" t="str">
        <f t="shared" si="0"/>
        <v/>
      </c>
      <c r="V72" t="str">
        <f>IF(N72&gt;0,B72&amp;":"&amp;N72&amp;"
","")</f>
        <v/>
      </c>
    </row>
    <row r="73" spans="1:22" x14ac:dyDescent="0.35">
      <c r="A73" s="317"/>
      <c r="B73" s="308"/>
      <c r="C73" s="83" t="s">
        <v>397</v>
      </c>
      <c r="D73" s="24" t="s">
        <v>254</v>
      </c>
      <c r="E73" s="298"/>
      <c r="F73" s="298"/>
      <c r="G73" s="298"/>
      <c r="H73" s="298"/>
      <c r="I73" s="298"/>
      <c r="J73" s="298"/>
      <c r="K73" s="312"/>
      <c r="L73" s="298"/>
      <c r="M73" s="233"/>
      <c r="N73" s="331"/>
      <c r="R73" s="12"/>
      <c r="S73" s="12"/>
      <c r="T73" s="12"/>
    </row>
    <row r="74" spans="1:22" x14ac:dyDescent="0.35">
      <c r="A74" s="317"/>
      <c r="B74" s="308"/>
      <c r="C74" s="83" t="s">
        <v>398</v>
      </c>
      <c r="D74" s="24" t="s">
        <v>254</v>
      </c>
      <c r="E74" s="298"/>
      <c r="F74" s="298"/>
      <c r="G74" s="298"/>
      <c r="H74" s="298"/>
      <c r="I74" s="298"/>
      <c r="J74" s="298"/>
      <c r="K74" s="312"/>
      <c r="L74" s="298"/>
      <c r="M74" s="233"/>
      <c r="N74" s="331"/>
      <c r="R74" s="12"/>
      <c r="S74" s="12"/>
      <c r="T74" s="12"/>
    </row>
    <row r="75" spans="1:22" x14ac:dyDescent="0.35">
      <c r="A75" s="317"/>
      <c r="B75" s="308"/>
      <c r="C75" s="83" t="s">
        <v>399</v>
      </c>
      <c r="D75" s="24" t="s">
        <v>254</v>
      </c>
      <c r="E75" s="298"/>
      <c r="F75" s="298"/>
      <c r="G75" s="298"/>
      <c r="H75" s="298"/>
      <c r="I75" s="298"/>
      <c r="J75" s="298"/>
      <c r="K75" s="312"/>
      <c r="L75" s="298"/>
      <c r="M75" s="233"/>
      <c r="N75" s="331"/>
      <c r="R75" s="12"/>
      <c r="S75" s="12"/>
      <c r="T75" s="12"/>
    </row>
    <row r="76" spans="1:22" ht="15" thickBot="1" x14ac:dyDescent="0.4">
      <c r="A76" s="322"/>
      <c r="B76" s="309"/>
      <c r="C76" s="87" t="s">
        <v>400</v>
      </c>
      <c r="D76" s="88" t="s">
        <v>254</v>
      </c>
      <c r="E76" s="299"/>
      <c r="F76" s="299"/>
      <c r="G76" s="299"/>
      <c r="H76" s="299"/>
      <c r="I76" s="299"/>
      <c r="J76" s="299"/>
      <c r="K76" s="313"/>
      <c r="L76" s="299"/>
      <c r="M76" s="303"/>
      <c r="N76" s="333"/>
      <c r="R76" s="12"/>
      <c r="S76" s="12"/>
      <c r="T76" s="12"/>
    </row>
    <row r="77" spans="1:22" x14ac:dyDescent="0.35">
      <c r="A77" s="304" t="s">
        <v>401</v>
      </c>
      <c r="B77" s="307" t="s">
        <v>128</v>
      </c>
      <c r="C77" s="91" t="s">
        <v>402</v>
      </c>
      <c r="D77" s="82" t="s">
        <v>254</v>
      </c>
      <c r="E77" s="272" t="s">
        <v>432</v>
      </c>
      <c r="F77" s="272" t="s">
        <v>419</v>
      </c>
      <c r="G77" s="272" t="s">
        <v>519</v>
      </c>
      <c r="H77" s="272" t="s">
        <v>628</v>
      </c>
      <c r="I77" s="272" t="s">
        <v>422</v>
      </c>
      <c r="J77" s="272" t="s">
        <v>157</v>
      </c>
      <c r="K77" s="300" t="s">
        <v>1233</v>
      </c>
      <c r="L77" s="272"/>
      <c r="M77" s="302"/>
      <c r="N77" s="334"/>
      <c r="R77" s="12" t="str">
        <f>IF(OR(J77='Drop downs'!$G$7,J77='Drop downs'!$G$5), B77&amp;": "&amp;K77&amp;CHAR(10),"")</f>
        <v/>
      </c>
      <c r="S77" s="12" t="str">
        <f>IF(J77='Drop downs'!$G$2,B77&amp;": "&amp;K77&amp;""," ")</f>
        <v xml:space="preserve"> </v>
      </c>
      <c r="T77" s="12" t="str">
        <f>IF(GI3_Biodiversity!E77='Drop downs'!$B$6,GI3_Biodiversity!B77&amp;": "&amp;GI3_Biodiversity!K77&amp;"","")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33"/>
      <c r="N78" s="331"/>
      <c r="R78" s="12"/>
      <c r="S78" s="12"/>
      <c r="T78" s="12"/>
    </row>
    <row r="79" spans="1:22" x14ac:dyDescent="0.35">
      <c r="A79" s="305"/>
      <c r="B79" s="308"/>
      <c r="C79" s="83" t="s">
        <v>404</v>
      </c>
      <c r="D79" s="3" t="s">
        <v>254</v>
      </c>
      <c r="E79" s="298"/>
      <c r="F79" s="298"/>
      <c r="G79" s="298"/>
      <c r="H79" s="298"/>
      <c r="I79" s="298"/>
      <c r="J79" s="298"/>
      <c r="K79" s="236"/>
      <c r="L79" s="298"/>
      <c r="M79" s="233"/>
      <c r="N79" s="331"/>
      <c r="R79" s="12"/>
      <c r="S79" s="12"/>
      <c r="T79" s="12"/>
    </row>
    <row r="80" spans="1:22" x14ac:dyDescent="0.35">
      <c r="A80" s="305"/>
      <c r="B80" s="308"/>
      <c r="C80" s="84" t="s">
        <v>405</v>
      </c>
      <c r="D80" s="3" t="s">
        <v>250</v>
      </c>
      <c r="E80" s="298"/>
      <c r="F80" s="298"/>
      <c r="G80" s="298"/>
      <c r="H80" s="298"/>
      <c r="I80" s="298"/>
      <c r="J80" s="298"/>
      <c r="K80" s="236"/>
      <c r="L80" s="298"/>
      <c r="M80" s="233"/>
      <c r="N80" s="331"/>
      <c r="R80" s="12"/>
      <c r="S80" s="12"/>
      <c r="T80" s="12"/>
    </row>
    <row r="81" spans="1:22" ht="29" x14ac:dyDescent="0.35">
      <c r="A81" s="305"/>
      <c r="B81" s="308"/>
      <c r="C81" s="84" t="s">
        <v>406</v>
      </c>
      <c r="D81" s="3" t="s">
        <v>254</v>
      </c>
      <c r="E81" s="298"/>
      <c r="F81" s="298"/>
      <c r="G81" s="298"/>
      <c r="H81" s="298"/>
      <c r="I81" s="298"/>
      <c r="J81" s="298"/>
      <c r="K81" s="236"/>
      <c r="L81" s="298"/>
      <c r="M81" s="233"/>
      <c r="N81" s="331"/>
      <c r="R81" s="12"/>
      <c r="S81" s="12"/>
      <c r="T81" s="12"/>
    </row>
    <row r="82" spans="1:22" ht="29" x14ac:dyDescent="0.35">
      <c r="A82" s="305"/>
      <c r="B82" s="308"/>
      <c r="C82" s="84" t="s">
        <v>407</v>
      </c>
      <c r="D82" s="3" t="s">
        <v>250</v>
      </c>
      <c r="E82" s="298"/>
      <c r="F82" s="298"/>
      <c r="G82" s="298"/>
      <c r="H82" s="298"/>
      <c r="I82" s="298"/>
      <c r="J82" s="298"/>
      <c r="K82" s="236"/>
      <c r="L82" s="298"/>
      <c r="M82" s="233"/>
      <c r="N82" s="331"/>
      <c r="R82" s="12"/>
      <c r="S82" s="12"/>
      <c r="T82" s="12"/>
    </row>
    <row r="83" spans="1:22" ht="15" thickBot="1" x14ac:dyDescent="0.4">
      <c r="A83" s="324"/>
      <c r="B83" s="309"/>
      <c r="C83" s="98" t="s">
        <v>408</v>
      </c>
      <c r="D83" s="15" t="s">
        <v>254</v>
      </c>
      <c r="E83" s="270"/>
      <c r="F83" s="270"/>
      <c r="G83" s="270"/>
      <c r="H83" s="270"/>
      <c r="I83" s="270"/>
      <c r="J83" s="270"/>
      <c r="K83" s="320"/>
      <c r="L83" s="270"/>
      <c r="M83" s="315"/>
      <c r="N83" s="332"/>
      <c r="R83" s="12"/>
      <c r="S83" s="12"/>
      <c r="T83" s="12"/>
    </row>
    <row r="84" spans="1:22" x14ac:dyDescent="0.35">
      <c r="A84" s="323" t="s">
        <v>409</v>
      </c>
      <c r="B84" s="307" t="s">
        <v>129</v>
      </c>
      <c r="C84" s="99" t="s">
        <v>410</v>
      </c>
      <c r="D84" s="79" t="s">
        <v>254</v>
      </c>
      <c r="E84" s="310" t="s">
        <v>101</v>
      </c>
      <c r="F84" s="310" t="s">
        <v>101</v>
      </c>
      <c r="G84" s="310" t="s">
        <v>101</v>
      </c>
      <c r="H84" s="310" t="s">
        <v>101</v>
      </c>
      <c r="I84" s="310" t="s">
        <v>101</v>
      </c>
      <c r="J84" s="310" t="s">
        <v>159</v>
      </c>
      <c r="K84" s="319" t="s">
        <v>435</v>
      </c>
      <c r="L84" s="310"/>
      <c r="M84" s="314"/>
      <c r="N84" s="330"/>
      <c r="R84" s="12" t="str">
        <f>IF(OR(J84='Drop downs'!$G$7,J84='Drop downs'!$G$5), B84&amp;": "&amp;K84&amp;CHAR(10),"")</f>
        <v/>
      </c>
      <c r="S84" s="12" t="str">
        <f>IF(J84='Drop downs'!$G$2,B84&amp;": "&amp;K84&amp;""," ")</f>
        <v xml:space="preserve"> </v>
      </c>
      <c r="T84" s="12" t="str">
        <f>IF(GI3_Biodiversity!E84='Drop downs'!$B$6,GI3_Biodiversity!B84&amp;": "&amp;GI3_Biodiversity!K84&amp;"","")</f>
        <v/>
      </c>
      <c r="U84" t="str">
        <f t="shared" si="1"/>
        <v/>
      </c>
      <c r="V84" t="str">
        <f>IF(N84&gt;0,B84&amp;":"&amp;N84&amp;"
","")</f>
        <v/>
      </c>
    </row>
    <row r="85" spans="1:22" x14ac:dyDescent="0.35">
      <c r="A85" s="305"/>
      <c r="B85" s="308"/>
      <c r="C85" s="84" t="s">
        <v>411</v>
      </c>
      <c r="D85" s="3" t="s">
        <v>254</v>
      </c>
      <c r="E85" s="298"/>
      <c r="F85" s="298"/>
      <c r="G85" s="298"/>
      <c r="H85" s="298"/>
      <c r="I85" s="298"/>
      <c r="J85" s="298"/>
      <c r="K85" s="236"/>
      <c r="L85" s="298"/>
      <c r="M85" s="233"/>
      <c r="N85" s="331"/>
      <c r="R85" s="12"/>
      <c r="S85" s="12"/>
      <c r="T85" s="12"/>
    </row>
    <row r="86" spans="1:22" x14ac:dyDescent="0.35">
      <c r="A86" s="305"/>
      <c r="B86" s="308"/>
      <c r="C86" s="84" t="s">
        <v>412</v>
      </c>
      <c r="D86" s="3" t="s">
        <v>254</v>
      </c>
      <c r="E86" s="298"/>
      <c r="F86" s="298"/>
      <c r="G86" s="298"/>
      <c r="H86" s="298"/>
      <c r="I86" s="298"/>
      <c r="J86" s="298"/>
      <c r="K86" s="236"/>
      <c r="L86" s="298"/>
      <c r="M86" s="233"/>
      <c r="N86" s="331"/>
      <c r="R86" s="12"/>
      <c r="S86" s="12"/>
      <c r="T86" s="12"/>
    </row>
    <row r="87" spans="1:22" ht="15" thickBot="1" x14ac:dyDescent="0.4">
      <c r="A87" s="306"/>
      <c r="B87" s="309"/>
      <c r="C87" s="87" t="s">
        <v>413</v>
      </c>
      <c r="D87" s="80" t="s">
        <v>254</v>
      </c>
      <c r="E87" s="299"/>
      <c r="F87" s="299"/>
      <c r="G87" s="299"/>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IIA10: The policy supports the achievement of this IIA objective as it highlights that new developments must protect biodiversity and natural capital; this should be evidenced in the proposal stage and the Ecological Mitigation Hierarchy should be used. Biodiversity loss and negative impacts to irreplaceable habitats/features, nationally or internationally designated sites, core Local Nature Recovery Strategy areas in London or Hertfordshire and other important sites must not be generated. All development proposals must submit a biodiversity gain plan to demonstrate how any negative impacts will be minimised/mitigated and any opportunity for net gain will be maximised. A minimum net uplift of 20% is required by developments. All developments should conserve and enhance biodiversity, utilise nature based solutions and strengthen natural capital where appropriate. The policy also states that developments should improve access to nature, where possible, and any developments that would increase deficiencies surrounding access to nature would be resisted. Therefore, a potential significant positive effect is recorded.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waGHLdt29Vo85iNtqX6tuMjrf0if/poinglM4cCt9+Y7ekku9mRG8ePVtD0UiUhPkHBpcAMzowgVyQ3NrjbZ6w==" saltValue="6+IBClrSCm8SQtz2OEmdRA==" spinCount="100000" sheet="1" objects="1" scenarios="1"/>
  <autoFilter ref="A7:M87" xr:uid="{D2C47CAF-421C-4D58-AA7A-22430CCF83D7}"/>
  <mergeCells count="18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B84:B87"/>
    <mergeCell ref="K84:K87"/>
    <mergeCell ref="L84:L87"/>
    <mergeCell ref="M84:M87"/>
    <mergeCell ref="A77:A83"/>
    <mergeCell ref="M65:M71"/>
    <mergeCell ref="A72:A76"/>
    <mergeCell ref="E72:E76"/>
    <mergeCell ref="F72:F76"/>
    <mergeCell ref="N18:N19"/>
    <mergeCell ref="N20:N27"/>
    <mergeCell ref="N28:N35"/>
    <mergeCell ref="N36:N41"/>
    <mergeCell ref="N42:N46"/>
    <mergeCell ref="N47:N48"/>
    <mergeCell ref="N49:N53"/>
    <mergeCell ref="N54:N56"/>
    <mergeCell ref="N57:N64"/>
    <mergeCell ref="B28:B35"/>
    <mergeCell ref="B36:B41"/>
    <mergeCell ref="B42:B46"/>
    <mergeCell ref="B47:B48"/>
    <mergeCell ref="B49:B53"/>
    <mergeCell ref="B54:B56"/>
    <mergeCell ref="B57:B64"/>
    <mergeCell ref="B65:B71"/>
    <mergeCell ref="B72:B76"/>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K28:K35"/>
    <mergeCell ref="L28:L35"/>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G42:G46"/>
    <mergeCell ref="H42:H46"/>
    <mergeCell ref="I42:I46"/>
    <mergeCell ref="J42:J46"/>
    <mergeCell ref="K42:K46"/>
    <mergeCell ref="L42:L46"/>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M42:M46"/>
    <mergeCell ref="A47:A48"/>
    <mergeCell ref="A49:A53"/>
    <mergeCell ref="E49:E53"/>
    <mergeCell ref="F49:F53"/>
    <mergeCell ref="G49:G53"/>
    <mergeCell ref="H49:H53"/>
    <mergeCell ref="E47:E48"/>
    <mergeCell ref="F47:F48"/>
    <mergeCell ref="G47:G48"/>
    <mergeCell ref="H47:H48"/>
    <mergeCell ref="I47:I48"/>
    <mergeCell ref="J47:J48"/>
    <mergeCell ref="K47:K48"/>
    <mergeCell ref="L47:L48"/>
    <mergeCell ref="M47:M48"/>
    <mergeCell ref="I49:I53"/>
    <mergeCell ref="J49:J53"/>
    <mergeCell ref="K49:K53"/>
    <mergeCell ref="L49:L53"/>
    <mergeCell ref="M49:M53"/>
    <mergeCell ref="A42:A46"/>
    <mergeCell ref="E42:E46"/>
    <mergeCell ref="F42:F46"/>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A65:A71"/>
    <mergeCell ref="E65:E71"/>
    <mergeCell ref="F65:F71"/>
    <mergeCell ref="G65:G71"/>
    <mergeCell ref="H65:H71"/>
    <mergeCell ref="I65:I71"/>
    <mergeCell ref="J65:J71"/>
    <mergeCell ref="K65:K71"/>
    <mergeCell ref="L65:L71"/>
    <mergeCell ref="K77:K83"/>
    <mergeCell ref="L77:L83"/>
    <mergeCell ref="M77:M83"/>
    <mergeCell ref="G72:G76"/>
    <mergeCell ref="H72:H76"/>
    <mergeCell ref="I72:I76"/>
    <mergeCell ref="J72:J76"/>
    <mergeCell ref="K72:K76"/>
    <mergeCell ref="L72:L76"/>
    <mergeCell ref="M72:M76"/>
    <mergeCell ref="A84:A87"/>
    <mergeCell ref="E84:E87"/>
    <mergeCell ref="F84:F87"/>
    <mergeCell ref="G84:G87"/>
    <mergeCell ref="H84:H87"/>
    <mergeCell ref="I84:I87"/>
    <mergeCell ref="J84:J87"/>
    <mergeCell ref="E77:E83"/>
    <mergeCell ref="F77:F83"/>
    <mergeCell ref="G77:G83"/>
    <mergeCell ref="H77:H83"/>
    <mergeCell ref="I77:I83"/>
    <mergeCell ref="J77:J83"/>
  </mergeCells>
  <conditionalFormatting sqref="C8:C20">
    <cfRule type="expression" dxfId="814" priority="1">
      <formula>$D8="No"</formula>
    </cfRule>
  </conditionalFormatting>
  <conditionalFormatting sqref="C50:C53">
    <cfRule type="expression" dxfId="813" priority="2">
      <formula>$D50="No"</formula>
    </cfRule>
  </conditionalFormatting>
  <conditionalFormatting sqref="D8:D31 C21:D87">
    <cfRule type="expression" dxfId="812" priority="3">
      <formula>$D8="No"</formula>
    </cfRule>
  </conditionalFormatting>
  <conditionalFormatting sqref="J8 J18 J28 J49 J57 J65 J72 J77 J84">
    <cfRule type="cellIs" dxfId="811" priority="41" operator="equal">
      <formula>"Minor Negative"</formula>
    </cfRule>
    <cfRule type="cellIs" dxfId="810" priority="42" operator="equal">
      <formula>"Uncertain"</formula>
    </cfRule>
    <cfRule type="cellIs" dxfId="809" priority="43" operator="equal">
      <formula>"Neutral"</formula>
    </cfRule>
    <cfRule type="cellIs" dxfId="808" priority="44" operator="equal">
      <formula>"Minor Positive"</formula>
    </cfRule>
    <cfRule type="cellIs" dxfId="807" priority="45" operator="equal">
      <formula>"Significant Positive"</formula>
    </cfRule>
    <cfRule type="cellIs" dxfId="806" priority="40" operator="equal">
      <formula>"Significant Negative"</formula>
    </cfRule>
  </conditionalFormatting>
  <conditionalFormatting sqref="J20">
    <cfRule type="cellIs" dxfId="805" priority="32" operator="equal">
      <formula>"Minor Positive"</formula>
    </cfRule>
    <cfRule type="cellIs" dxfId="804" priority="33" operator="equal">
      <formula>"Significant Positive"</formula>
    </cfRule>
    <cfRule type="cellIs" dxfId="803" priority="28" operator="equal">
      <formula>"Significant Negative"</formula>
    </cfRule>
    <cfRule type="cellIs" dxfId="802" priority="29" operator="equal">
      <formula>"Minor Negative"</formula>
    </cfRule>
    <cfRule type="cellIs" dxfId="801" priority="30" operator="equal">
      <formula>"Uncertain"</formula>
    </cfRule>
    <cfRule type="cellIs" dxfId="800" priority="31" operator="equal">
      <formula>"Neutral"</formula>
    </cfRule>
  </conditionalFormatting>
  <conditionalFormatting sqref="J36">
    <cfRule type="cellIs" dxfId="799" priority="16" operator="equal">
      <formula>"Significant Negative"</formula>
    </cfRule>
    <cfRule type="cellIs" dxfId="798" priority="17" operator="equal">
      <formula>"Minor Negative"</formula>
    </cfRule>
    <cfRule type="cellIs" dxfId="797" priority="18" operator="equal">
      <formula>"Uncertain"</formula>
    </cfRule>
    <cfRule type="cellIs" dxfId="796" priority="19" operator="equal">
      <formula>"Neutral"</formula>
    </cfRule>
    <cfRule type="cellIs" dxfId="795" priority="21" operator="equal">
      <formula>"Significant Positive"</formula>
    </cfRule>
    <cfRule type="cellIs" dxfId="794" priority="20" operator="equal">
      <formula>"Minor Positive"</formula>
    </cfRule>
  </conditionalFormatting>
  <conditionalFormatting sqref="J42">
    <cfRule type="cellIs" dxfId="793" priority="10" operator="equal">
      <formula>"Significant Negative"</formula>
    </cfRule>
    <cfRule type="cellIs" dxfId="792" priority="11" operator="equal">
      <formula>"Minor Negative"</formula>
    </cfRule>
    <cfRule type="cellIs" dxfId="791" priority="12" operator="equal">
      <formula>"Uncertain"</formula>
    </cfRule>
    <cfRule type="cellIs" dxfId="790" priority="13" operator="equal">
      <formula>"Neutral"</formula>
    </cfRule>
    <cfRule type="cellIs" dxfId="789" priority="14" operator="equal">
      <formula>"Minor Positive"</formula>
    </cfRule>
    <cfRule type="cellIs" dxfId="788" priority="15" operator="equal">
      <formula>"Significant Positive"</formula>
    </cfRule>
  </conditionalFormatting>
  <conditionalFormatting sqref="J47">
    <cfRule type="cellIs" dxfId="787" priority="34" operator="equal">
      <formula>"Significant Negative"</formula>
    </cfRule>
    <cfRule type="cellIs" dxfId="786" priority="35" operator="equal">
      <formula>"Minor Negative"</formula>
    </cfRule>
    <cfRule type="cellIs" dxfId="785" priority="36" operator="equal">
      <formula>"Uncertain"</formula>
    </cfRule>
    <cfRule type="cellIs" dxfId="784" priority="37" operator="equal">
      <formula>"Neutral"</formula>
    </cfRule>
    <cfRule type="cellIs" dxfId="783" priority="38" operator="equal">
      <formula>"Minor Positive"</formula>
    </cfRule>
    <cfRule type="cellIs" dxfId="782" priority="39" operator="equal">
      <formula>"Significant Positive"</formula>
    </cfRule>
  </conditionalFormatting>
  <conditionalFormatting sqref="J54">
    <cfRule type="cellIs" dxfId="781" priority="4" operator="equal">
      <formula>"Significant Negative"</formula>
    </cfRule>
    <cfRule type="cellIs" dxfId="780" priority="5" operator="equal">
      <formula>"Minor Negative"</formula>
    </cfRule>
    <cfRule type="cellIs" dxfId="779" priority="6" operator="equal">
      <formula>"Uncertain"</formula>
    </cfRule>
    <cfRule type="cellIs" dxfId="778" priority="7" operator="equal">
      <formula>"Neutral"</formula>
    </cfRule>
    <cfRule type="cellIs" dxfId="777" priority="8" operator="equal">
      <formula>"Minor Positive"</formula>
    </cfRule>
    <cfRule type="cellIs" dxfId="776"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EA2F0EBD-D244-4D72-B9F8-FCD93CE43BAB}">
          <x14:formula1>
            <xm:f>'Drop downs'!$A$2:$A$3</xm:f>
          </x14:formula1>
          <xm:sqref>D8:D87</xm:sqref>
        </x14:dataValidation>
        <x14:dataValidation type="list" allowBlank="1" showInputMessage="1" showErrorMessage="1" xr:uid="{0B8FAF8C-BE04-464C-9DE6-88972E6A05ED}">
          <x14:formula1>
            <xm:f>'Drop downs'!$J$2:$J$3</xm:f>
          </x14:formula1>
          <xm:sqref>L8 L18 L20 L28 L36 L42 L84 L54 L57 L65 L72 L77 L47 L49</xm:sqref>
        </x14:dataValidation>
        <x14:dataValidation type="list" allowBlank="1" showInputMessage="1" showErrorMessage="1" xr:uid="{97BFC271-F04D-4622-8CF0-303E9D459D28}">
          <x14:formula1>
            <xm:f>'Drop downs'!$B$2:$B$4</xm:f>
          </x14:formula1>
          <xm:sqref>E8 E18 E20 E28 E36 E42 E84 E54 E57 E65 E72 E77 E47 E49</xm:sqref>
        </x14:dataValidation>
        <x14:dataValidation type="list" allowBlank="1" showInputMessage="1" showErrorMessage="1" xr:uid="{36BD2599-5168-47E3-8860-AD5DE59BB2AE}">
          <x14:formula1>
            <xm:f>'Drop downs'!$C$2:$C$5</xm:f>
          </x14:formula1>
          <xm:sqref>F8 F18 F20 F28 F36 F42 F84 F54 F57 F65 F72 F77 F47 F49</xm:sqref>
        </x14:dataValidation>
        <x14:dataValidation type="list" allowBlank="1" showInputMessage="1" showErrorMessage="1" xr:uid="{099440B9-0DB4-4A52-B857-3738D740519D}">
          <x14:formula1>
            <xm:f>'Drop downs'!$D$2:$D$7</xm:f>
          </x14:formula1>
          <xm:sqref>G8 G18 G20 G28 G36 G42 G84 G54 G57 G65 G72 G77 G47 G49</xm:sqref>
        </x14:dataValidation>
        <x14:dataValidation type="list" allowBlank="1" showInputMessage="1" showErrorMessage="1" xr:uid="{423EC074-5738-44D4-8A1C-37E9DD6074A0}">
          <x14:formula1>
            <xm:f>'Drop downs'!$E$2:$E$6</xm:f>
          </x14:formula1>
          <xm:sqref>H8 H18 H20 H28 H36 H42 H84 H54 H57 H65 H72 H77 H47 H49</xm:sqref>
        </x14:dataValidation>
        <x14:dataValidation type="list" allowBlank="1" showInputMessage="1" showErrorMessage="1" xr:uid="{15EBC085-B729-41F3-8176-7873A0EF5BF8}">
          <x14:formula1>
            <xm:f>'Drop downs'!$F$2:$F$6</xm:f>
          </x14:formula1>
          <xm:sqref>I8 I18 I20 I28 I36 I42 I84 I54 I57 I65 I72 I77 I47 I49</xm:sqref>
        </x14:dataValidation>
        <x14:dataValidation type="list" allowBlank="1" showInputMessage="1" showErrorMessage="1" xr:uid="{B0795D40-9D91-4C53-90A8-FA58DA4CE913}">
          <x14:formula1>
            <xm:f>'Drop downs'!$G$2:$G$7</xm:f>
          </x14:formula1>
          <xm:sqref>J8 J18 J20 J28 J36 J42 J84 J54 J57 J65 J72 J77 J47 J49</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51994-F820-4851-BB95-A539BA562F5F}">
  <sheetPr codeName="Sheet85">
    <tabColor rgb="FF7030A0"/>
  </sheetPr>
  <dimension ref="A1:L98"/>
  <sheetViews>
    <sheetView zoomScale="70" zoomScaleNormal="70" workbookViewId="0">
      <selection activeCell="C67" sqref="C67"/>
    </sheetView>
  </sheetViews>
  <sheetFormatPr defaultColWidth="8.54296875" defaultRowHeight="14.5" x14ac:dyDescent="0.35"/>
  <cols>
    <col min="1" max="1" width="46.453125" bestFit="1" customWidth="1"/>
    <col min="2" max="2" width="5.453125" hidden="1" customWidth="1"/>
    <col min="3" max="3" width="95.453125" customWidth="1"/>
    <col min="4" max="4" width="24.453125" customWidth="1"/>
    <col min="5" max="5" width="27.453125" customWidth="1"/>
    <col min="6" max="6" width="9.54296875" customWidth="1"/>
    <col min="7" max="7" width="10.54296875" customWidth="1"/>
    <col min="8" max="8" width="14.453125" customWidth="1"/>
    <col min="9" max="9" width="16.54296875" customWidth="1"/>
    <col min="10" max="10" width="56.453125" customWidth="1"/>
    <col min="11" max="11" width="16.54296875" customWidth="1"/>
    <col min="12" max="12" width="41.453125" customWidth="1"/>
  </cols>
  <sheetData>
    <row r="1" spans="1:12" x14ac:dyDescent="0.35">
      <c r="A1" s="74" t="s">
        <v>28</v>
      </c>
      <c r="C1" s="236" t="s">
        <v>1234</v>
      </c>
      <c r="D1" s="236"/>
      <c r="E1" s="236"/>
      <c r="F1" s="236"/>
      <c r="H1" s="7"/>
      <c r="I1" s="7"/>
      <c r="J1" s="7"/>
    </row>
    <row r="2" spans="1:12" x14ac:dyDescent="0.35">
      <c r="A2" s="74" t="s">
        <v>29</v>
      </c>
      <c r="B2" s="9"/>
      <c r="C2" s="232" t="s">
        <v>1197</v>
      </c>
      <c r="D2" s="232"/>
      <c r="E2" s="232"/>
      <c r="F2" s="232"/>
      <c r="H2" s="8"/>
      <c r="I2" s="8"/>
      <c r="J2" s="8"/>
    </row>
    <row r="3" spans="1:12" x14ac:dyDescent="0.35">
      <c r="A3" s="75" t="s">
        <v>30</v>
      </c>
      <c r="B3" s="4"/>
      <c r="C3" s="232" t="s">
        <v>1235</v>
      </c>
      <c r="D3" s="232"/>
      <c r="E3" s="232"/>
      <c r="F3" s="232"/>
      <c r="H3" s="8"/>
      <c r="I3" s="8"/>
      <c r="J3" s="8"/>
    </row>
    <row r="4" spans="1:12" ht="17.25" customHeight="1" x14ac:dyDescent="0.35">
      <c r="A4" s="75" t="s">
        <v>31</v>
      </c>
      <c r="B4" s="17"/>
      <c r="C4" s="440" t="s">
        <v>444</v>
      </c>
      <c r="D4" s="229"/>
      <c r="E4" s="229"/>
      <c r="F4" s="230"/>
      <c r="H4" s="8"/>
      <c r="I4" s="8"/>
      <c r="J4" s="8"/>
    </row>
    <row r="5" spans="1:12" ht="44.15" customHeight="1" x14ac:dyDescent="0.35">
      <c r="A5" s="74" t="s">
        <v>1103</v>
      </c>
      <c r="B5" s="13"/>
      <c r="C5" s="441" t="s">
        <v>1236</v>
      </c>
      <c r="D5" s="441"/>
      <c r="E5" s="441"/>
      <c r="F5" s="441"/>
    </row>
    <row r="6" spans="1:12" x14ac:dyDescent="0.35">
      <c r="A6" s="443"/>
      <c r="B6" s="443"/>
      <c r="C6" s="443"/>
      <c r="D6" s="104"/>
      <c r="E6" s="176"/>
      <c r="F6" s="176"/>
      <c r="G6" s="176"/>
      <c r="H6" s="176"/>
      <c r="I6" s="176"/>
      <c r="J6" s="176"/>
      <c r="K6" s="176"/>
      <c r="L6" s="176"/>
    </row>
    <row r="7" spans="1:12" ht="15.5" x14ac:dyDescent="0.35">
      <c r="A7" s="225" t="s">
        <v>33</v>
      </c>
      <c r="B7" s="225"/>
      <c r="C7" s="225"/>
      <c r="D7" s="76"/>
      <c r="E7" s="112"/>
      <c r="F7" s="105"/>
      <c r="G7" s="105"/>
      <c r="H7" s="105"/>
      <c r="I7" s="105"/>
      <c r="J7" s="105"/>
      <c r="K7" s="105"/>
      <c r="L7" s="105"/>
    </row>
    <row r="8" spans="1:12" ht="31" x14ac:dyDescent="0.35">
      <c r="A8" s="78" t="s">
        <v>1105</v>
      </c>
      <c r="B8" s="78" t="s">
        <v>35</v>
      </c>
      <c r="C8" s="78" t="s">
        <v>68</v>
      </c>
      <c r="D8" s="78" t="s">
        <v>45</v>
      </c>
      <c r="E8" s="78" t="s">
        <v>1106</v>
      </c>
      <c r="F8" s="59"/>
      <c r="G8" s="59"/>
      <c r="H8" s="59"/>
      <c r="I8" s="6"/>
      <c r="J8" s="6"/>
      <c r="K8" s="6"/>
      <c r="L8" s="6"/>
    </row>
    <row r="9" spans="1:12" ht="72.5" x14ac:dyDescent="0.35">
      <c r="A9" s="28" t="s">
        <v>1234</v>
      </c>
      <c r="B9" s="28"/>
      <c r="C9" s="14" t="s">
        <v>1237</v>
      </c>
      <c r="D9" s="28"/>
      <c r="E9" s="28"/>
      <c r="F9" s="59"/>
      <c r="G9" s="59"/>
      <c r="H9" s="59"/>
      <c r="I9" s="6"/>
      <c r="J9" s="6"/>
      <c r="K9" s="6"/>
      <c r="L9" s="6"/>
    </row>
    <row r="10" spans="1:12" x14ac:dyDescent="0.35">
      <c r="A10" s="110"/>
      <c r="B10" s="108"/>
      <c r="C10" s="59"/>
      <c r="D10" s="6"/>
      <c r="E10" s="59"/>
      <c r="F10" s="59"/>
      <c r="G10" s="59"/>
      <c r="H10" s="59"/>
      <c r="I10" s="6"/>
      <c r="J10" s="6"/>
      <c r="K10" s="6"/>
      <c r="L10" s="6"/>
    </row>
    <row r="11" spans="1:12" x14ac:dyDescent="0.35">
      <c r="A11" s="110"/>
      <c r="B11" s="108"/>
      <c r="C11" s="59"/>
      <c r="D11" s="6"/>
      <c r="E11" s="59"/>
      <c r="F11" s="59"/>
      <c r="G11" s="59"/>
      <c r="H11" s="59"/>
      <c r="I11" s="6"/>
      <c r="J11" s="6"/>
      <c r="K11" s="6"/>
      <c r="L11" s="6"/>
    </row>
    <row r="12" spans="1:12" x14ac:dyDescent="0.35">
      <c r="A12" s="110"/>
      <c r="B12" s="108"/>
      <c r="C12" s="59"/>
      <c r="D12" s="6"/>
      <c r="E12" s="59"/>
      <c r="F12" s="59"/>
      <c r="G12" s="59"/>
      <c r="H12" s="59"/>
      <c r="I12" s="6"/>
      <c r="J12" s="6"/>
      <c r="K12" s="6"/>
      <c r="L12" s="6"/>
    </row>
    <row r="13" spans="1:12" x14ac:dyDescent="0.35">
      <c r="A13" s="110"/>
      <c r="B13" s="108"/>
      <c r="C13" s="59"/>
      <c r="D13" s="6"/>
      <c r="E13" s="59"/>
      <c r="F13" s="59"/>
      <c r="G13" s="59"/>
      <c r="H13" s="59"/>
      <c r="I13" s="6"/>
      <c r="J13" s="6"/>
      <c r="K13" s="6"/>
      <c r="L13" s="6"/>
    </row>
    <row r="14" spans="1:12" x14ac:dyDescent="0.35">
      <c r="A14" s="110"/>
      <c r="B14" s="108"/>
      <c r="C14" s="59"/>
      <c r="D14" s="6"/>
      <c r="E14" s="59"/>
      <c r="F14" s="59"/>
      <c r="G14" s="59"/>
      <c r="H14" s="59"/>
      <c r="I14" s="6"/>
      <c r="J14" s="6"/>
      <c r="K14" s="6"/>
      <c r="L14" s="6"/>
    </row>
    <row r="15" spans="1:12" x14ac:dyDescent="0.35">
      <c r="A15" s="110"/>
      <c r="B15" s="108"/>
      <c r="C15" s="59"/>
      <c r="D15" s="6"/>
      <c r="E15" s="59"/>
      <c r="F15" s="59"/>
      <c r="G15" s="59"/>
      <c r="H15" s="59"/>
      <c r="I15" s="6"/>
      <c r="J15" s="6"/>
      <c r="K15" s="6"/>
      <c r="L15" s="6"/>
    </row>
    <row r="16" spans="1:12" x14ac:dyDescent="0.35">
      <c r="A16" s="110"/>
      <c r="B16" s="108"/>
      <c r="C16" s="59"/>
      <c r="D16" s="6"/>
      <c r="E16" s="59"/>
      <c r="F16" s="59"/>
      <c r="G16" s="59"/>
      <c r="H16" s="59"/>
      <c r="I16" s="6"/>
      <c r="J16" s="6"/>
      <c r="K16" s="6"/>
      <c r="L16" s="6"/>
    </row>
    <row r="17" spans="1:12" x14ac:dyDescent="0.35">
      <c r="A17" s="110"/>
      <c r="B17" s="108"/>
      <c r="C17" s="59"/>
      <c r="D17" s="6"/>
      <c r="E17" s="59"/>
      <c r="F17" s="59"/>
      <c r="G17" s="59"/>
      <c r="H17" s="59"/>
      <c r="I17" s="6"/>
      <c r="J17" s="6"/>
      <c r="K17" s="6"/>
      <c r="L17" s="6"/>
    </row>
    <row r="18" spans="1:12" ht="39" customHeight="1" x14ac:dyDescent="0.35">
      <c r="A18" s="111"/>
      <c r="B18" s="59"/>
      <c r="C18" s="59"/>
      <c r="D18" s="6"/>
      <c r="E18" s="6"/>
      <c r="F18" s="6"/>
      <c r="G18" s="6"/>
      <c r="H18" s="6"/>
      <c r="I18" s="6"/>
      <c r="J18" s="6"/>
      <c r="K18" s="6"/>
      <c r="L18" s="6"/>
    </row>
    <row r="19" spans="1:12" ht="50.25" customHeight="1" x14ac:dyDescent="0.35">
      <c r="A19" s="111"/>
      <c r="B19" s="59"/>
      <c r="C19" s="59"/>
      <c r="D19" s="59"/>
      <c r="E19" s="6"/>
      <c r="F19" s="6"/>
      <c r="G19" s="6"/>
      <c r="H19" s="6"/>
      <c r="I19" s="6"/>
      <c r="J19" s="6"/>
      <c r="K19" s="6"/>
      <c r="L19" s="6"/>
    </row>
    <row r="20" spans="1:12" x14ac:dyDescent="0.35">
      <c r="A20" s="110"/>
      <c r="B20" s="59"/>
      <c r="C20" s="59"/>
      <c r="D20" s="59"/>
      <c r="E20" s="6"/>
      <c r="F20" s="6"/>
      <c r="G20" s="6"/>
      <c r="H20" s="6"/>
      <c r="I20" s="6"/>
      <c r="J20" s="6"/>
      <c r="K20" s="6"/>
      <c r="L20" s="6"/>
    </row>
    <row r="21" spans="1:12" x14ac:dyDescent="0.35">
      <c r="A21" s="110"/>
      <c r="B21" s="59"/>
      <c r="C21" s="59"/>
      <c r="D21" s="59"/>
      <c r="E21" s="6"/>
      <c r="F21" s="6"/>
      <c r="G21" s="6"/>
      <c r="H21" s="6"/>
      <c r="I21" s="6"/>
      <c r="J21" s="6"/>
      <c r="K21" s="6"/>
      <c r="L21" s="6"/>
    </row>
    <row r="22" spans="1:12" ht="14.5" customHeight="1" x14ac:dyDescent="0.35">
      <c r="A22" s="110"/>
      <c r="B22" s="59"/>
      <c r="C22" s="59"/>
      <c r="D22" s="59"/>
      <c r="E22" s="6"/>
      <c r="F22" s="6"/>
      <c r="G22" s="6"/>
      <c r="H22" s="6"/>
      <c r="I22" s="6"/>
      <c r="J22" s="6"/>
      <c r="K22" s="6"/>
      <c r="L22" s="6"/>
    </row>
    <row r="23" spans="1:12" x14ac:dyDescent="0.35">
      <c r="A23" s="110"/>
      <c r="B23" s="59"/>
      <c r="C23" s="59"/>
      <c r="D23" s="59"/>
      <c r="E23" s="6"/>
      <c r="F23" s="6"/>
      <c r="G23" s="6"/>
      <c r="H23" s="6"/>
      <c r="I23" s="6"/>
      <c r="J23" s="6"/>
      <c r="K23" s="6"/>
      <c r="L23" s="6"/>
    </row>
    <row r="24" spans="1:12" ht="14.5" customHeight="1" x14ac:dyDescent="0.35">
      <c r="A24" s="110"/>
      <c r="B24" s="59"/>
      <c r="C24" s="59"/>
      <c r="D24" s="59"/>
      <c r="E24" s="6"/>
      <c r="F24" s="6"/>
      <c r="G24" s="6"/>
      <c r="H24" s="6"/>
      <c r="I24" s="6"/>
      <c r="J24" s="6"/>
      <c r="K24" s="6"/>
      <c r="L24" s="6"/>
    </row>
    <row r="25" spans="1:12" x14ac:dyDescent="0.35">
      <c r="A25" s="110"/>
      <c r="B25" s="59"/>
      <c r="C25" s="59"/>
      <c r="D25" s="59"/>
      <c r="E25" s="6"/>
      <c r="F25" s="6"/>
      <c r="G25" s="6"/>
      <c r="H25" s="6"/>
      <c r="I25" s="6"/>
      <c r="J25" s="6"/>
      <c r="K25" s="6"/>
      <c r="L25" s="6"/>
    </row>
    <row r="26" spans="1:12" ht="14.5" customHeight="1" x14ac:dyDescent="0.35">
      <c r="A26" s="110"/>
      <c r="B26" s="59"/>
      <c r="C26" s="59"/>
      <c r="D26" s="59"/>
      <c r="E26" s="6"/>
      <c r="F26" s="6"/>
      <c r="G26" s="6"/>
      <c r="H26" s="6"/>
      <c r="I26" s="6"/>
      <c r="J26" s="6"/>
      <c r="K26" s="6"/>
      <c r="L26" s="6"/>
    </row>
    <row r="27" spans="1:12" x14ac:dyDescent="0.35">
      <c r="A27" s="110"/>
      <c r="B27" s="59"/>
      <c r="C27" s="59"/>
      <c r="D27" s="59"/>
      <c r="E27" s="6"/>
      <c r="F27" s="6"/>
      <c r="G27" s="6"/>
      <c r="H27" s="6"/>
      <c r="I27" s="6"/>
      <c r="J27" s="6"/>
      <c r="K27" s="6"/>
      <c r="L27" s="6"/>
    </row>
    <row r="28" spans="1:12" x14ac:dyDescent="0.35">
      <c r="A28" s="110"/>
      <c r="B28" s="59"/>
      <c r="C28" s="106"/>
      <c r="D28" s="59"/>
      <c r="E28" s="6"/>
      <c r="F28" s="6"/>
      <c r="G28" s="6"/>
      <c r="H28" s="6"/>
      <c r="I28" s="6"/>
      <c r="J28" s="6"/>
      <c r="K28" s="6"/>
      <c r="L28" s="6"/>
    </row>
    <row r="29" spans="1:12" x14ac:dyDescent="0.35">
      <c r="A29" s="110"/>
      <c r="B29" s="59"/>
      <c r="C29" s="106"/>
      <c r="D29" s="59"/>
      <c r="E29" s="6"/>
      <c r="F29" s="6"/>
      <c r="G29" s="6"/>
      <c r="H29" s="6"/>
      <c r="I29" s="6"/>
      <c r="J29" s="6"/>
      <c r="K29" s="6"/>
      <c r="L29" s="6"/>
    </row>
    <row r="30" spans="1:12" x14ac:dyDescent="0.35">
      <c r="A30" s="110"/>
      <c r="B30" s="59"/>
      <c r="C30" s="106"/>
      <c r="D30" s="59"/>
      <c r="E30" s="6"/>
      <c r="F30" s="6"/>
      <c r="G30" s="6"/>
      <c r="H30" s="6"/>
      <c r="I30" s="6"/>
      <c r="J30" s="6"/>
      <c r="K30" s="6"/>
      <c r="L30" s="6"/>
    </row>
    <row r="31" spans="1:12" ht="30" customHeight="1" x14ac:dyDescent="0.35">
      <c r="A31" s="110"/>
      <c r="B31" s="59"/>
      <c r="C31" s="106"/>
      <c r="D31" s="59"/>
      <c r="E31" s="6"/>
      <c r="F31" s="6"/>
      <c r="G31" s="6"/>
      <c r="H31" s="6"/>
      <c r="I31" s="6"/>
      <c r="J31" s="6"/>
      <c r="K31" s="6"/>
      <c r="L31" s="6"/>
    </row>
    <row r="32" spans="1:12" x14ac:dyDescent="0.35">
      <c r="A32" s="110"/>
      <c r="B32" s="59"/>
      <c r="C32" s="106"/>
      <c r="D32" s="59"/>
      <c r="E32" s="6"/>
      <c r="F32" s="6"/>
      <c r="G32" s="6"/>
      <c r="H32" s="6"/>
      <c r="I32" s="6"/>
      <c r="J32" s="6"/>
      <c r="K32" s="6"/>
      <c r="L32" s="6"/>
    </row>
    <row r="33" spans="1:12" x14ac:dyDescent="0.35">
      <c r="A33" s="110"/>
      <c r="B33" s="59"/>
      <c r="C33" s="106"/>
      <c r="D33" s="59"/>
      <c r="E33" s="6"/>
      <c r="F33" s="6"/>
      <c r="G33" s="6"/>
      <c r="H33" s="6"/>
      <c r="I33" s="6"/>
      <c r="J33" s="6"/>
      <c r="K33" s="6"/>
      <c r="L33" s="6"/>
    </row>
    <row r="34" spans="1:12" x14ac:dyDescent="0.35">
      <c r="A34" s="110"/>
      <c r="B34" s="59"/>
      <c r="C34" s="106"/>
      <c r="D34" s="59"/>
      <c r="E34" s="6"/>
      <c r="F34" s="6"/>
      <c r="G34" s="6"/>
      <c r="H34" s="6"/>
      <c r="I34" s="6"/>
      <c r="J34" s="6"/>
      <c r="K34" s="6"/>
      <c r="L34" s="6"/>
    </row>
    <row r="35" spans="1:12" x14ac:dyDescent="0.35">
      <c r="A35" s="110"/>
      <c r="B35" s="59"/>
      <c r="C35" s="106"/>
      <c r="D35" s="59"/>
      <c r="E35" s="6"/>
      <c r="F35" s="6"/>
      <c r="G35" s="6"/>
      <c r="H35" s="6"/>
      <c r="I35" s="6"/>
      <c r="J35" s="6"/>
      <c r="K35" s="6"/>
      <c r="L35" s="6"/>
    </row>
    <row r="36" spans="1:12" x14ac:dyDescent="0.35">
      <c r="A36" s="110"/>
      <c r="B36" s="59"/>
      <c r="C36" s="59"/>
      <c r="D36" s="59"/>
      <c r="E36" s="6"/>
      <c r="F36" s="6"/>
      <c r="G36" s="6"/>
      <c r="H36" s="6"/>
      <c r="I36" s="6"/>
      <c r="J36" s="6"/>
      <c r="K36" s="6"/>
      <c r="L36" s="6"/>
    </row>
    <row r="37" spans="1:12" x14ac:dyDescent="0.35">
      <c r="A37" s="110"/>
      <c r="B37" s="59"/>
      <c r="C37" s="59"/>
      <c r="D37" s="59"/>
      <c r="E37" s="6"/>
      <c r="F37" s="6"/>
      <c r="G37" s="6"/>
      <c r="H37" s="6"/>
      <c r="I37" s="6"/>
      <c r="J37" s="6"/>
      <c r="K37" s="6"/>
      <c r="L37" s="6"/>
    </row>
    <row r="38" spans="1:12" x14ac:dyDescent="0.35">
      <c r="A38" s="110"/>
      <c r="B38" s="59"/>
      <c r="C38" s="59"/>
      <c r="D38" s="59"/>
      <c r="E38" s="6"/>
      <c r="F38" s="6"/>
      <c r="G38" s="6"/>
      <c r="H38" s="6"/>
      <c r="I38" s="6"/>
      <c r="J38" s="6"/>
      <c r="K38" s="6"/>
      <c r="L38" s="6"/>
    </row>
    <row r="39" spans="1:12" x14ac:dyDescent="0.35">
      <c r="A39" s="110"/>
      <c r="B39" s="59"/>
      <c r="C39" s="59"/>
      <c r="D39" s="59"/>
      <c r="E39" s="6"/>
      <c r="F39" s="6"/>
      <c r="G39" s="6"/>
      <c r="H39" s="6"/>
      <c r="I39" s="6"/>
      <c r="J39" s="6"/>
      <c r="K39" s="6"/>
      <c r="L39" s="6"/>
    </row>
    <row r="40" spans="1:12" x14ac:dyDescent="0.35">
      <c r="A40" s="110"/>
      <c r="B40" s="59"/>
      <c r="C40" s="59"/>
      <c r="D40" s="59"/>
      <c r="E40" s="6"/>
      <c r="F40" s="6"/>
      <c r="G40" s="6"/>
      <c r="H40" s="6"/>
      <c r="I40" s="6"/>
      <c r="J40" s="6"/>
      <c r="K40" s="6"/>
      <c r="L40" s="6"/>
    </row>
    <row r="41" spans="1:12" x14ac:dyDescent="0.35">
      <c r="A41" s="110"/>
      <c r="B41" s="59"/>
      <c r="C41" s="59"/>
      <c r="D41" s="59"/>
      <c r="E41" s="6"/>
      <c r="F41" s="6"/>
      <c r="G41" s="6"/>
      <c r="H41" s="6"/>
      <c r="I41" s="6"/>
      <c r="J41" s="6"/>
      <c r="K41" s="6"/>
      <c r="L41" s="6"/>
    </row>
    <row r="42" spans="1:12" x14ac:dyDescent="0.35">
      <c r="A42" s="110"/>
      <c r="B42" s="59"/>
      <c r="C42" s="59"/>
      <c r="D42" s="59"/>
      <c r="E42" s="6"/>
      <c r="F42" s="6"/>
      <c r="G42" s="6"/>
      <c r="H42" s="6"/>
      <c r="I42" s="6"/>
      <c r="J42" s="6"/>
      <c r="K42" s="6"/>
      <c r="L42" s="6"/>
    </row>
    <row r="43" spans="1:12" ht="30" customHeight="1" x14ac:dyDescent="0.35">
      <c r="A43" s="110"/>
      <c r="B43" s="59"/>
      <c r="C43" s="59"/>
      <c r="D43" s="59"/>
      <c r="E43" s="6"/>
      <c r="F43" s="6"/>
      <c r="G43" s="6"/>
      <c r="H43" s="6"/>
      <c r="I43" s="6"/>
      <c r="J43" s="6"/>
      <c r="K43" s="6"/>
      <c r="L43" s="6"/>
    </row>
    <row r="44" spans="1:12" x14ac:dyDescent="0.35">
      <c r="A44" s="110"/>
      <c r="B44" s="59"/>
      <c r="C44" s="59"/>
      <c r="D44" s="59"/>
      <c r="E44" s="6"/>
      <c r="F44" s="6"/>
      <c r="G44" s="6"/>
      <c r="H44" s="6"/>
      <c r="I44" s="6"/>
      <c r="J44" s="6"/>
      <c r="K44" s="6"/>
      <c r="L44" s="6"/>
    </row>
    <row r="45" spans="1:12" x14ac:dyDescent="0.35">
      <c r="A45" s="110"/>
      <c r="B45" s="59"/>
      <c r="C45" s="59"/>
      <c r="D45" s="59"/>
      <c r="E45" s="6"/>
      <c r="F45" s="6"/>
      <c r="G45" s="6"/>
      <c r="H45" s="6"/>
      <c r="I45" s="6"/>
      <c r="J45" s="6"/>
      <c r="K45" s="6"/>
      <c r="L45" s="6"/>
    </row>
    <row r="46" spans="1:12" x14ac:dyDescent="0.35">
      <c r="A46" s="110"/>
      <c r="B46" s="59"/>
      <c r="C46" s="59"/>
      <c r="D46" s="59"/>
      <c r="E46" s="6"/>
      <c r="F46" s="6"/>
      <c r="G46" s="6"/>
      <c r="H46" s="6"/>
      <c r="I46" s="6"/>
      <c r="J46" s="6"/>
      <c r="K46" s="6"/>
      <c r="L46" s="6"/>
    </row>
    <row r="47" spans="1:12" x14ac:dyDescent="0.35">
      <c r="A47" s="110"/>
      <c r="B47" s="59"/>
      <c r="C47" s="59"/>
      <c r="D47" s="59"/>
      <c r="E47" s="6"/>
      <c r="F47" s="6"/>
      <c r="G47" s="6"/>
      <c r="H47" s="6"/>
      <c r="I47" s="6"/>
      <c r="J47" s="6"/>
      <c r="K47" s="6"/>
      <c r="L47" s="6"/>
    </row>
    <row r="48" spans="1:12" ht="52.5" customHeight="1" x14ac:dyDescent="0.35">
      <c r="A48" s="110"/>
      <c r="B48" s="59"/>
      <c r="C48" s="59"/>
      <c r="D48" s="59"/>
      <c r="E48" s="6"/>
      <c r="F48" s="6"/>
      <c r="G48" s="6"/>
      <c r="H48" s="6"/>
      <c r="I48" s="6"/>
      <c r="J48" s="6"/>
      <c r="K48" s="6"/>
      <c r="L48" s="6"/>
    </row>
    <row r="49" spans="1:12" x14ac:dyDescent="0.35">
      <c r="A49" s="110"/>
      <c r="B49" s="59"/>
      <c r="C49" s="59"/>
      <c r="D49" s="59"/>
      <c r="E49" s="6"/>
      <c r="F49" s="6"/>
      <c r="G49" s="6"/>
      <c r="H49" s="6"/>
      <c r="I49" s="6"/>
      <c r="J49" s="6"/>
      <c r="K49" s="6"/>
      <c r="L49" s="6"/>
    </row>
    <row r="50" spans="1:12" x14ac:dyDescent="0.35">
      <c r="A50" s="110"/>
      <c r="B50" s="59"/>
      <c r="C50" s="59"/>
      <c r="D50" s="59"/>
      <c r="E50" s="6"/>
      <c r="F50" s="6"/>
      <c r="G50" s="6"/>
      <c r="H50" s="6"/>
      <c r="I50" s="6"/>
      <c r="J50" s="6"/>
      <c r="K50" s="6"/>
      <c r="L50" s="6"/>
    </row>
    <row r="51" spans="1:12" x14ac:dyDescent="0.35">
      <c r="A51" s="110"/>
      <c r="B51" s="59"/>
      <c r="C51" s="107"/>
      <c r="D51" s="59"/>
      <c r="E51" s="6"/>
      <c r="F51" s="6"/>
      <c r="G51" s="6"/>
      <c r="H51" s="6"/>
      <c r="I51" s="6"/>
      <c r="J51" s="6"/>
      <c r="K51" s="6"/>
      <c r="L51" s="6"/>
    </row>
    <row r="52" spans="1:12" x14ac:dyDescent="0.35">
      <c r="A52" s="110"/>
      <c r="B52" s="59"/>
      <c r="C52" s="59"/>
      <c r="D52" s="59"/>
      <c r="E52" s="6"/>
      <c r="F52" s="6"/>
      <c r="G52" s="6"/>
      <c r="H52" s="6"/>
      <c r="I52" s="6"/>
      <c r="J52" s="6"/>
      <c r="K52" s="6"/>
      <c r="L52" s="6"/>
    </row>
    <row r="53" spans="1:12" x14ac:dyDescent="0.35">
      <c r="A53" s="110"/>
      <c r="B53" s="59"/>
      <c r="C53" s="59"/>
      <c r="D53" s="59"/>
      <c r="E53" s="6"/>
      <c r="F53" s="6"/>
      <c r="G53" s="6"/>
      <c r="H53" s="6"/>
      <c r="I53" s="6"/>
      <c r="J53" s="6"/>
      <c r="K53" s="6"/>
      <c r="L53" s="6"/>
    </row>
    <row r="54" spans="1:12" ht="29.25" customHeight="1" x14ac:dyDescent="0.35">
      <c r="A54" s="110"/>
      <c r="B54" s="59"/>
      <c r="C54" s="108"/>
      <c r="D54" s="59"/>
      <c r="E54" s="6"/>
      <c r="F54" s="6"/>
      <c r="G54" s="6"/>
      <c r="H54" s="6"/>
      <c r="I54" s="6"/>
      <c r="J54" s="6"/>
      <c r="K54" s="6"/>
      <c r="L54" s="6"/>
    </row>
    <row r="55" spans="1:12" ht="14.5" customHeight="1" x14ac:dyDescent="0.35">
      <c r="A55" s="110"/>
      <c r="B55" s="59"/>
      <c r="C55" s="108"/>
      <c r="D55" s="59"/>
      <c r="E55" s="6"/>
      <c r="F55" s="6"/>
      <c r="G55" s="6"/>
      <c r="H55" s="6"/>
      <c r="I55" s="6"/>
      <c r="J55" s="6"/>
      <c r="K55" s="6"/>
      <c r="L55" s="6"/>
    </row>
    <row r="56" spans="1:12" x14ac:dyDescent="0.35">
      <c r="A56" s="110"/>
      <c r="B56" s="59"/>
      <c r="C56" s="2"/>
      <c r="D56" s="59"/>
      <c r="E56" s="6"/>
      <c r="F56" s="6"/>
      <c r="G56" s="6"/>
      <c r="H56" s="6"/>
      <c r="I56" s="6"/>
      <c r="J56" s="6"/>
      <c r="K56" s="6"/>
      <c r="L56" s="6"/>
    </row>
    <row r="57" spans="1:12" x14ac:dyDescent="0.35">
      <c r="A57" s="110"/>
      <c r="B57" s="59"/>
      <c r="C57" s="59"/>
      <c r="D57" s="59"/>
      <c r="E57" s="6"/>
      <c r="F57" s="6"/>
      <c r="G57" s="6"/>
      <c r="H57" s="6"/>
      <c r="I57" s="6"/>
      <c r="J57" s="6"/>
      <c r="K57" s="6"/>
      <c r="L57" s="6"/>
    </row>
    <row r="58" spans="1:12" x14ac:dyDescent="0.35">
      <c r="A58" s="110"/>
      <c r="B58" s="59"/>
      <c r="C58" s="59"/>
      <c r="D58" s="59"/>
      <c r="E58" s="6"/>
      <c r="F58" s="6"/>
      <c r="G58" s="6"/>
      <c r="H58" s="6"/>
      <c r="I58" s="6"/>
      <c r="J58" s="6"/>
      <c r="K58" s="6"/>
      <c r="L58" s="6"/>
    </row>
    <row r="59" spans="1:12" x14ac:dyDescent="0.35">
      <c r="A59" s="110"/>
      <c r="B59" s="59"/>
      <c r="C59" s="59"/>
      <c r="D59" s="59"/>
      <c r="E59" s="6"/>
      <c r="F59" s="6"/>
      <c r="G59" s="6"/>
      <c r="H59" s="6"/>
      <c r="I59" s="6"/>
      <c r="J59" s="6"/>
      <c r="K59" s="6"/>
      <c r="L59" s="6"/>
    </row>
    <row r="60" spans="1:12" x14ac:dyDescent="0.35">
      <c r="A60" s="110"/>
      <c r="B60" s="59"/>
      <c r="C60" s="59"/>
      <c r="D60" s="59"/>
      <c r="E60" s="6"/>
      <c r="F60" s="6"/>
      <c r="G60" s="6"/>
      <c r="H60" s="6"/>
      <c r="I60" s="6"/>
      <c r="J60" s="6"/>
      <c r="K60" s="6"/>
      <c r="L60" s="6"/>
    </row>
    <row r="61" spans="1:12" x14ac:dyDescent="0.35">
      <c r="A61" s="110"/>
      <c r="B61" s="59"/>
      <c r="C61" s="59"/>
      <c r="D61" s="59"/>
      <c r="E61" s="6"/>
      <c r="F61" s="6"/>
      <c r="G61" s="6"/>
      <c r="H61" s="6"/>
      <c r="I61" s="6"/>
      <c r="J61" s="6"/>
      <c r="K61" s="6"/>
      <c r="L61" s="6"/>
    </row>
    <row r="62" spans="1:12" x14ac:dyDescent="0.35">
      <c r="A62" s="110"/>
      <c r="B62" s="59"/>
      <c r="C62" s="59"/>
      <c r="D62" s="59"/>
      <c r="E62" s="6"/>
      <c r="F62" s="6"/>
      <c r="G62" s="6"/>
      <c r="H62" s="6"/>
      <c r="I62" s="6"/>
      <c r="J62" s="6"/>
      <c r="K62" s="6"/>
      <c r="L62" s="6"/>
    </row>
    <row r="63" spans="1:12" x14ac:dyDescent="0.35">
      <c r="A63" s="110"/>
      <c r="B63" s="59"/>
      <c r="C63" s="59"/>
      <c r="D63" s="59"/>
      <c r="E63" s="6"/>
      <c r="F63" s="6"/>
      <c r="G63" s="6"/>
      <c r="H63" s="6"/>
      <c r="I63" s="6"/>
      <c r="J63" s="6"/>
      <c r="K63" s="6"/>
      <c r="L63" s="6"/>
    </row>
    <row r="64" spans="1:12" ht="15" thickBot="1" x14ac:dyDescent="0.4">
      <c r="A64" s="110"/>
      <c r="B64" s="59"/>
      <c r="C64" s="59"/>
      <c r="D64" s="59"/>
      <c r="E64" s="6"/>
      <c r="F64" s="6"/>
      <c r="G64" s="6"/>
      <c r="H64" s="6"/>
      <c r="I64" s="6"/>
      <c r="J64" s="6"/>
      <c r="K64" s="6"/>
      <c r="L64" s="6"/>
    </row>
    <row r="65" spans="1:12" x14ac:dyDescent="0.35">
      <c r="A65" s="110"/>
      <c r="B65" s="59"/>
      <c r="C65" s="85" t="s">
        <v>452</v>
      </c>
      <c r="D65" s="59"/>
      <c r="E65" s="6"/>
      <c r="F65" s="6"/>
      <c r="G65" s="6"/>
      <c r="H65" s="6"/>
      <c r="I65" s="6"/>
      <c r="J65" s="6"/>
      <c r="K65" s="6"/>
      <c r="L65" s="6"/>
    </row>
    <row r="66" spans="1:12" x14ac:dyDescent="0.35">
      <c r="A66" s="110"/>
      <c r="B66" s="59"/>
      <c r="C66" s="83" t="s">
        <v>389</v>
      </c>
      <c r="D66" s="59"/>
      <c r="E66" s="6"/>
      <c r="F66" s="6"/>
      <c r="G66" s="6"/>
      <c r="H66" s="6"/>
      <c r="I66" s="6"/>
      <c r="J66" s="6"/>
      <c r="K66" s="6"/>
      <c r="L66" s="6"/>
    </row>
    <row r="67" spans="1:12" ht="29" x14ac:dyDescent="0.35">
      <c r="A67" s="110"/>
      <c r="B67" s="59"/>
      <c r="C67" s="83" t="s">
        <v>390</v>
      </c>
      <c r="D67" s="59"/>
      <c r="E67" s="6"/>
      <c r="F67" s="6"/>
      <c r="G67" s="6"/>
      <c r="H67" s="6"/>
      <c r="I67" s="6"/>
      <c r="J67" s="6"/>
      <c r="K67" s="6"/>
      <c r="L67" s="6"/>
    </row>
    <row r="68" spans="1:12" x14ac:dyDescent="0.35">
      <c r="A68" s="110"/>
      <c r="B68" s="59"/>
      <c r="C68" s="83" t="s">
        <v>391</v>
      </c>
      <c r="D68" s="59"/>
      <c r="E68" s="6"/>
      <c r="F68" s="6"/>
      <c r="G68" s="6"/>
      <c r="H68" s="6"/>
      <c r="I68" s="6"/>
      <c r="J68" s="6"/>
      <c r="K68" s="6"/>
      <c r="L68" s="6"/>
    </row>
    <row r="69" spans="1:12" x14ac:dyDescent="0.35">
      <c r="A69" s="110"/>
      <c r="B69" s="59"/>
      <c r="C69" s="83" t="s">
        <v>454</v>
      </c>
      <c r="D69" s="59"/>
      <c r="E69" s="6"/>
      <c r="F69" s="6"/>
      <c r="G69" s="6"/>
      <c r="H69" s="6"/>
      <c r="I69" s="6"/>
      <c r="J69" s="6"/>
      <c r="K69" s="6"/>
      <c r="L69" s="6"/>
    </row>
    <row r="70" spans="1:12" x14ac:dyDescent="0.35">
      <c r="A70" s="110"/>
      <c r="B70" s="59"/>
      <c r="C70" s="106"/>
      <c r="D70" s="59"/>
      <c r="E70" s="6"/>
      <c r="F70" s="6"/>
      <c r="G70" s="6"/>
      <c r="H70" s="6"/>
      <c r="I70" s="6"/>
      <c r="J70" s="6"/>
      <c r="K70" s="6"/>
      <c r="L70" s="6"/>
    </row>
    <row r="71" spans="1:12" x14ac:dyDescent="0.35">
      <c r="A71" s="110"/>
      <c r="B71" s="59"/>
      <c r="C71" s="106"/>
      <c r="D71" s="59"/>
      <c r="E71" s="6"/>
      <c r="F71" s="6"/>
      <c r="G71" s="6"/>
      <c r="H71" s="6"/>
      <c r="I71" s="6"/>
      <c r="J71" s="6"/>
      <c r="K71" s="6"/>
      <c r="L71" s="6"/>
    </row>
    <row r="72" spans="1:12" x14ac:dyDescent="0.35">
      <c r="A72" s="110"/>
      <c r="B72" s="59"/>
      <c r="C72" s="106"/>
      <c r="D72" s="59"/>
      <c r="E72" s="6"/>
      <c r="F72" s="6"/>
      <c r="G72" s="6"/>
      <c r="H72" s="6"/>
      <c r="I72" s="6"/>
      <c r="J72" s="6"/>
      <c r="K72" s="6"/>
      <c r="L72" s="6"/>
    </row>
    <row r="73" spans="1:12" x14ac:dyDescent="0.35">
      <c r="A73" s="110"/>
      <c r="B73" s="59"/>
      <c r="C73" s="106"/>
      <c r="D73" s="59"/>
      <c r="E73" s="6"/>
      <c r="F73" s="6"/>
      <c r="G73" s="6"/>
      <c r="H73" s="6"/>
      <c r="I73" s="6"/>
      <c r="J73" s="6"/>
      <c r="K73" s="6"/>
      <c r="L73" s="6"/>
    </row>
    <row r="74" spans="1:12" x14ac:dyDescent="0.35">
      <c r="A74" s="110"/>
      <c r="B74" s="59"/>
      <c r="C74" s="106"/>
      <c r="D74" s="59"/>
      <c r="E74" s="6"/>
      <c r="F74" s="6"/>
      <c r="G74" s="6"/>
      <c r="H74" s="6"/>
      <c r="I74" s="6"/>
      <c r="J74" s="6"/>
      <c r="K74" s="6"/>
      <c r="L74" s="6"/>
    </row>
    <row r="75" spans="1:12" x14ac:dyDescent="0.35">
      <c r="A75" s="110"/>
      <c r="B75" s="59"/>
      <c r="C75" s="106"/>
      <c r="D75" s="59"/>
      <c r="E75" s="6"/>
      <c r="F75" s="6"/>
      <c r="G75" s="6"/>
      <c r="H75" s="6"/>
      <c r="I75" s="6"/>
      <c r="J75" s="6"/>
      <c r="K75" s="6"/>
      <c r="L75" s="6"/>
    </row>
    <row r="76" spans="1:12" x14ac:dyDescent="0.35">
      <c r="A76" s="110"/>
      <c r="B76" s="59"/>
      <c r="C76" s="109"/>
      <c r="D76" s="59"/>
      <c r="E76" s="6"/>
      <c r="F76" s="6"/>
      <c r="G76" s="6"/>
      <c r="H76" s="6"/>
      <c r="I76" s="6"/>
      <c r="J76" s="6"/>
      <c r="K76" s="6"/>
      <c r="L76" s="6"/>
    </row>
    <row r="77" spans="1:12" x14ac:dyDescent="0.35">
      <c r="A77" s="111"/>
      <c r="B77" s="59"/>
      <c r="C77" s="106"/>
      <c r="D77" s="59"/>
      <c r="E77" s="6"/>
      <c r="F77" s="6"/>
      <c r="G77" s="6"/>
      <c r="H77" s="6"/>
      <c r="I77" s="6"/>
      <c r="J77" s="6"/>
      <c r="K77" s="6"/>
      <c r="L77" s="6"/>
    </row>
    <row r="78" spans="1:12" x14ac:dyDescent="0.35">
      <c r="A78" s="111"/>
      <c r="B78" s="59"/>
      <c r="C78" s="106"/>
      <c r="D78" s="59"/>
      <c r="E78" s="6"/>
      <c r="F78" s="6"/>
      <c r="G78" s="6"/>
      <c r="H78" s="6"/>
      <c r="I78" s="6"/>
      <c r="J78" s="6"/>
      <c r="K78" s="6"/>
      <c r="L78" s="6"/>
    </row>
    <row r="79" spans="1:12" x14ac:dyDescent="0.35">
      <c r="A79" s="111"/>
      <c r="B79" s="59"/>
      <c r="C79" s="106"/>
      <c r="D79" s="59"/>
      <c r="E79" s="6"/>
      <c r="F79" s="6"/>
      <c r="G79" s="6"/>
      <c r="H79" s="6"/>
      <c r="I79" s="6"/>
      <c r="J79" s="6"/>
      <c r="K79" s="6"/>
      <c r="L79" s="6"/>
    </row>
    <row r="80" spans="1:12" x14ac:dyDescent="0.35">
      <c r="A80" s="111"/>
      <c r="B80" s="59"/>
      <c r="C80" s="109"/>
      <c r="D80" s="59"/>
      <c r="E80" s="6"/>
      <c r="F80" s="6"/>
      <c r="G80" s="6"/>
      <c r="H80" s="6"/>
      <c r="I80" s="6"/>
      <c r="J80" s="6"/>
      <c r="K80" s="6"/>
      <c r="L80" s="6"/>
    </row>
    <row r="81" spans="1:12" x14ac:dyDescent="0.35">
      <c r="A81" s="111"/>
      <c r="B81" s="59"/>
      <c r="C81" s="109"/>
      <c r="D81" s="59"/>
      <c r="E81" s="6"/>
      <c r="F81" s="6"/>
      <c r="G81" s="6"/>
      <c r="H81" s="6"/>
      <c r="I81" s="6"/>
      <c r="J81" s="6"/>
      <c r="K81" s="6"/>
      <c r="L81" s="6"/>
    </row>
    <row r="82" spans="1:12" x14ac:dyDescent="0.35">
      <c r="A82" s="111"/>
      <c r="B82" s="59"/>
      <c r="C82" s="109"/>
      <c r="D82" s="59"/>
      <c r="E82" s="6"/>
      <c r="F82" s="6"/>
      <c r="G82" s="6"/>
      <c r="H82" s="6"/>
      <c r="I82" s="6"/>
      <c r="J82" s="6"/>
      <c r="K82" s="6"/>
      <c r="L82" s="6"/>
    </row>
    <row r="83" spans="1:12" x14ac:dyDescent="0.35">
      <c r="A83" s="111"/>
      <c r="B83" s="59"/>
      <c r="C83" s="2"/>
      <c r="D83" s="59"/>
      <c r="E83" s="6"/>
      <c r="F83" s="6"/>
      <c r="G83" s="6"/>
      <c r="H83" s="6"/>
      <c r="I83" s="6"/>
      <c r="J83" s="6"/>
      <c r="K83" s="6"/>
      <c r="L83" s="6"/>
    </row>
    <row r="84" spans="1:12" x14ac:dyDescent="0.35">
      <c r="A84" s="111"/>
      <c r="B84" s="59"/>
      <c r="C84" s="109"/>
      <c r="D84" s="59"/>
      <c r="E84" s="6"/>
      <c r="F84" s="6"/>
      <c r="G84" s="6"/>
      <c r="H84" s="6"/>
      <c r="I84" s="6"/>
      <c r="J84" s="6"/>
      <c r="K84" s="6"/>
      <c r="L84" s="6"/>
    </row>
    <row r="85" spans="1:12" x14ac:dyDescent="0.35">
      <c r="A85" s="111"/>
      <c r="B85" s="59"/>
      <c r="C85" s="109"/>
      <c r="D85" s="59"/>
      <c r="E85" s="6"/>
      <c r="F85" s="6"/>
      <c r="G85" s="6"/>
      <c r="H85" s="6"/>
      <c r="I85" s="6"/>
      <c r="J85" s="6"/>
      <c r="K85" s="6"/>
      <c r="L85" s="6"/>
    </row>
    <row r="86" spans="1:12" x14ac:dyDescent="0.35">
      <c r="A86" s="111"/>
      <c r="B86" s="59"/>
      <c r="C86" s="109"/>
      <c r="D86" s="59"/>
      <c r="E86" s="6"/>
      <c r="F86" s="6"/>
      <c r="G86" s="6"/>
      <c r="H86" s="6"/>
      <c r="I86" s="6"/>
      <c r="J86" s="6"/>
      <c r="K86" s="6"/>
      <c r="L86" s="6"/>
    </row>
    <row r="87" spans="1:12" x14ac:dyDescent="0.35">
      <c r="A87" s="111"/>
      <c r="B87" s="59"/>
      <c r="C87" s="109"/>
      <c r="D87" s="6"/>
      <c r="E87" s="6"/>
      <c r="F87" s="6"/>
      <c r="G87" s="6"/>
      <c r="H87" s="6"/>
      <c r="I87" s="6"/>
      <c r="J87" s="6"/>
      <c r="K87" s="6"/>
      <c r="L87" s="6"/>
    </row>
    <row r="88" spans="1:12" ht="15" thickBot="1" x14ac:dyDescent="0.4"/>
    <row r="89" spans="1:12" x14ac:dyDescent="0.35">
      <c r="A89" s="447"/>
      <c r="B89" s="448"/>
      <c r="C89" s="448"/>
      <c r="D89" s="448"/>
      <c r="E89" s="448"/>
      <c r="F89" s="448"/>
      <c r="G89" s="448"/>
      <c r="H89" s="448"/>
      <c r="I89" s="448"/>
      <c r="J89" s="448"/>
      <c r="K89" s="448"/>
      <c r="L89" s="448"/>
    </row>
    <row r="90" spans="1:12" s="2" customFormat="1" ht="129" customHeight="1" x14ac:dyDescent="0.35">
      <c r="A90" s="338"/>
      <c r="B90" s="339"/>
      <c r="C90" s="339"/>
      <c r="D90" s="339"/>
      <c r="E90" s="339"/>
      <c r="F90" s="339"/>
      <c r="G90" s="339"/>
      <c r="H90" s="339"/>
      <c r="I90" s="339"/>
      <c r="J90" s="339"/>
      <c r="K90" s="339"/>
      <c r="L90" s="339"/>
    </row>
    <row r="91" spans="1:12" x14ac:dyDescent="0.35">
      <c r="A91" s="450"/>
      <c r="B91" s="451"/>
      <c r="C91" s="451"/>
      <c r="D91" s="451"/>
      <c r="E91" s="451"/>
      <c r="F91" s="451"/>
      <c r="G91" s="451"/>
      <c r="H91" s="451"/>
      <c r="I91" s="451"/>
      <c r="J91" s="451"/>
      <c r="K91" s="451"/>
      <c r="L91" s="451"/>
    </row>
    <row r="92" spans="1:12" ht="50.5" customHeight="1" x14ac:dyDescent="0.35">
      <c r="A92" s="338"/>
      <c r="B92" s="339"/>
      <c r="C92" s="339"/>
      <c r="D92" s="339"/>
      <c r="E92" s="339"/>
      <c r="F92" s="339"/>
      <c r="G92" s="339"/>
      <c r="H92" s="339"/>
      <c r="I92" s="339"/>
      <c r="J92" s="339"/>
      <c r="K92" s="339"/>
      <c r="L92" s="339"/>
    </row>
    <row r="93" spans="1:12" x14ac:dyDescent="0.35">
      <c r="A93" s="450"/>
      <c r="B93" s="451"/>
      <c r="C93" s="451"/>
      <c r="D93" s="451"/>
      <c r="E93" s="451"/>
      <c r="F93" s="451"/>
      <c r="G93" s="451"/>
      <c r="H93" s="451"/>
      <c r="I93" s="451"/>
      <c r="J93" s="451"/>
      <c r="K93" s="451"/>
      <c r="L93" s="451"/>
    </row>
    <row r="94" spans="1:12" ht="150" customHeight="1" x14ac:dyDescent="0.35">
      <c r="A94" s="292"/>
      <c r="B94" s="293"/>
      <c r="C94" s="293"/>
      <c r="D94" s="293"/>
      <c r="E94" s="293"/>
      <c r="F94" s="293"/>
      <c r="G94" s="293"/>
      <c r="H94" s="293"/>
      <c r="I94" s="293"/>
      <c r="J94" s="293"/>
      <c r="K94" s="293"/>
      <c r="L94" s="293"/>
    </row>
    <row r="95" spans="1:12" x14ac:dyDescent="0.35">
      <c r="A95" s="450" t="s">
        <v>63</v>
      </c>
      <c r="B95" s="451"/>
      <c r="C95" s="451"/>
      <c r="D95" s="451"/>
      <c r="E95" s="451"/>
      <c r="F95" s="451"/>
      <c r="G95" s="451"/>
      <c r="H95" s="451"/>
      <c r="I95" s="451"/>
      <c r="J95" s="451"/>
      <c r="K95" s="451"/>
      <c r="L95" s="451"/>
    </row>
    <row r="96" spans="1:12" ht="186.75" customHeight="1" thickBot="1" x14ac:dyDescent="0.4">
      <c r="A96" s="341"/>
      <c r="B96" s="342"/>
      <c r="C96" s="342"/>
      <c r="D96" s="342"/>
      <c r="E96" s="342"/>
      <c r="F96" s="342"/>
      <c r="G96" s="342"/>
      <c r="H96" s="342"/>
      <c r="I96" s="342"/>
      <c r="J96" s="342"/>
      <c r="K96" s="342"/>
      <c r="L96" s="342"/>
    </row>
    <row r="97" spans="1:12" x14ac:dyDescent="0.35">
      <c r="A97" s="450" t="s">
        <v>320</v>
      </c>
      <c r="B97" s="451"/>
      <c r="C97" s="451"/>
      <c r="D97" s="451"/>
      <c r="E97" s="451"/>
      <c r="F97" s="451"/>
      <c r="G97" s="451"/>
      <c r="H97" s="451"/>
      <c r="I97" s="451"/>
      <c r="J97" s="451"/>
      <c r="K97" s="451"/>
      <c r="L97" s="451"/>
    </row>
    <row r="98" spans="1:12" ht="186.75" customHeight="1" thickBot="1" x14ac:dyDescent="0.4">
      <c r="A98" s="341"/>
      <c r="B98" s="342"/>
      <c r="C98" s="342"/>
      <c r="D98" s="342"/>
      <c r="E98" s="342"/>
      <c r="F98" s="342"/>
      <c r="G98" s="342"/>
      <c r="H98" s="342"/>
      <c r="I98" s="342"/>
      <c r="J98" s="342"/>
      <c r="K98" s="342"/>
      <c r="L98" s="342"/>
    </row>
  </sheetData>
  <sheetProtection algorithmName="SHA-512" hashValue="//oB4Ai9jELZK+eIUPkuujV5zEfLKvC1ZoJYAsmeqQpitGpvKRgNdilU+0DRurBhD8BQ4zKIr8/7sJWTViy+RA==" saltValue="TXvWVRPQKf4cqPpyTjHGWQ==" spinCount="100000" sheet="1" objects="1" scenarios="1"/>
  <mergeCells count="17">
    <mergeCell ref="A94:L94"/>
    <mergeCell ref="A95:L95"/>
    <mergeCell ref="A96:L96"/>
    <mergeCell ref="A97:L97"/>
    <mergeCell ref="A98:L98"/>
    <mergeCell ref="A89:L89"/>
    <mergeCell ref="A90:L90"/>
    <mergeCell ref="A91:L91"/>
    <mergeCell ref="A92:L92"/>
    <mergeCell ref="A93:L93"/>
    <mergeCell ref="A6:C6"/>
    <mergeCell ref="A7:C7"/>
    <mergeCell ref="C1:F1"/>
    <mergeCell ref="C2:F2"/>
    <mergeCell ref="C3:F3"/>
    <mergeCell ref="C5:F5"/>
    <mergeCell ref="C4:F4"/>
  </mergeCells>
  <conditionalFormatting sqref="C8:C20">
    <cfRule type="expression" dxfId="775" priority="2">
      <formula>$D8="No"</formula>
    </cfRule>
  </conditionalFormatting>
  <conditionalFormatting sqref="C50:C53">
    <cfRule type="expression" dxfId="774" priority="3">
      <formula>$D50="No"</formula>
    </cfRule>
  </conditionalFormatting>
  <conditionalFormatting sqref="C21:D87">
    <cfRule type="expression" dxfId="773" priority="1">
      <formula>$D21="No"</formula>
    </cfRule>
  </conditionalFormatting>
  <conditionalFormatting sqref="D8 D19:D20">
    <cfRule type="expression" dxfId="772" priority="4">
      <formula>$D8="No"</formula>
    </cfRule>
  </conditionalFormatting>
  <conditionalFormatting sqref="I8 I18 I28 I49 I57 I65 I72 I77 I84">
    <cfRule type="cellIs" dxfId="771" priority="36" operator="equal">
      <formula>"Minor Negative"</formula>
    </cfRule>
    <cfRule type="cellIs" dxfId="770" priority="37" operator="equal">
      <formula>"Uncertain"</formula>
    </cfRule>
    <cfRule type="cellIs" dxfId="769" priority="38" operator="equal">
      <formula>"Neutral"</formula>
    </cfRule>
    <cfRule type="cellIs" dxfId="768" priority="39" operator="equal">
      <formula>"Minor Positive"</formula>
    </cfRule>
    <cfRule type="cellIs" dxfId="767" priority="40" operator="equal">
      <formula>"Significant Positive"</formula>
    </cfRule>
    <cfRule type="cellIs" dxfId="766" priority="35" operator="equal">
      <formula>"Significant Negative"</formula>
    </cfRule>
  </conditionalFormatting>
  <conditionalFormatting sqref="I20">
    <cfRule type="cellIs" dxfId="765" priority="27" operator="equal">
      <formula>"Minor Positive"</formula>
    </cfRule>
    <cfRule type="cellIs" dxfId="764" priority="28" operator="equal">
      <formula>"Significant Positive"</formula>
    </cfRule>
    <cfRule type="cellIs" dxfId="763" priority="23" operator="equal">
      <formula>"Significant Negative"</formula>
    </cfRule>
    <cfRule type="cellIs" dxfId="762" priority="24" operator="equal">
      <formula>"Minor Negative"</formula>
    </cfRule>
    <cfRule type="cellIs" dxfId="761" priority="25" operator="equal">
      <formula>"Uncertain"</formula>
    </cfRule>
    <cfRule type="cellIs" dxfId="760" priority="26" operator="equal">
      <formula>"Neutral"</formula>
    </cfRule>
  </conditionalFormatting>
  <conditionalFormatting sqref="I36">
    <cfRule type="cellIs" dxfId="759" priority="17" operator="equal">
      <formula>"Significant Negative"</formula>
    </cfRule>
    <cfRule type="cellIs" dxfId="758" priority="18" operator="equal">
      <formula>"Minor Negative"</formula>
    </cfRule>
    <cfRule type="cellIs" dxfId="757" priority="19" operator="equal">
      <formula>"Uncertain"</formula>
    </cfRule>
    <cfRule type="cellIs" dxfId="756" priority="20" operator="equal">
      <formula>"Neutral"</formula>
    </cfRule>
    <cfRule type="cellIs" dxfId="755" priority="22" operator="equal">
      <formula>"Significant Positive"</formula>
    </cfRule>
    <cfRule type="cellIs" dxfId="754" priority="21" operator="equal">
      <formula>"Minor Positive"</formula>
    </cfRule>
  </conditionalFormatting>
  <conditionalFormatting sqref="I42">
    <cfRule type="cellIs" dxfId="753" priority="11" operator="equal">
      <formula>"Significant Negative"</formula>
    </cfRule>
    <cfRule type="cellIs" dxfId="752" priority="12" operator="equal">
      <formula>"Minor Negative"</formula>
    </cfRule>
    <cfRule type="cellIs" dxfId="751" priority="13" operator="equal">
      <formula>"Uncertain"</formula>
    </cfRule>
    <cfRule type="cellIs" dxfId="750" priority="14" operator="equal">
      <formula>"Neutral"</formula>
    </cfRule>
    <cfRule type="cellIs" dxfId="749" priority="15" operator="equal">
      <formula>"Minor Positive"</formula>
    </cfRule>
    <cfRule type="cellIs" dxfId="748" priority="16" operator="equal">
      <formula>"Significant Positive"</formula>
    </cfRule>
  </conditionalFormatting>
  <conditionalFormatting sqref="I47">
    <cfRule type="cellIs" dxfId="747" priority="29" operator="equal">
      <formula>"Significant Negative"</formula>
    </cfRule>
    <cfRule type="cellIs" dxfId="746" priority="30" operator="equal">
      <formula>"Minor Negative"</formula>
    </cfRule>
    <cfRule type="cellIs" dxfId="745" priority="31" operator="equal">
      <formula>"Uncertain"</formula>
    </cfRule>
    <cfRule type="cellIs" dxfId="744" priority="32" operator="equal">
      <formula>"Neutral"</formula>
    </cfRule>
    <cfRule type="cellIs" dxfId="743" priority="33" operator="equal">
      <formula>"Minor Positive"</formula>
    </cfRule>
    <cfRule type="cellIs" dxfId="742" priority="34" operator="equal">
      <formula>"Significant Positive"</formula>
    </cfRule>
  </conditionalFormatting>
  <conditionalFormatting sqref="I54">
    <cfRule type="cellIs" dxfId="741" priority="5" operator="equal">
      <formula>"Significant Negative"</formula>
    </cfRule>
    <cfRule type="cellIs" dxfId="740" priority="6" operator="equal">
      <formula>"Minor Negative"</formula>
    </cfRule>
    <cfRule type="cellIs" dxfId="739" priority="7" operator="equal">
      <formula>"Uncertain"</formula>
    </cfRule>
    <cfRule type="cellIs" dxfId="738" priority="8" operator="equal">
      <formula>"Neutral"</formula>
    </cfRule>
    <cfRule type="cellIs" dxfId="737" priority="9" operator="equal">
      <formula>"Minor Positive"</formula>
    </cfRule>
    <cfRule type="cellIs" dxfId="736" priority="10"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7">
        <x14:dataValidation type="list" allowBlank="1" showInputMessage="1" showErrorMessage="1" xr:uid="{47DFF5E1-562D-4C0D-8EDA-DAA6998D332D}">
          <x14:formula1>
            <xm:f>'Drop downs'!$G$2:$G$7</xm:f>
          </x14:formula1>
          <xm:sqref>I8 I18 I20 I28 I36 I42 I84 I54 I57 I65 I72 I77 I47 I49</xm:sqref>
        </x14:dataValidation>
        <x14:dataValidation type="list" allowBlank="1" showInputMessage="1" showErrorMessage="1" xr:uid="{DC962B4C-3E0A-4F77-9813-39B50AB8DED3}">
          <x14:formula1>
            <xm:f>'Drop downs'!$F$2:$F$6</xm:f>
          </x14:formula1>
          <xm:sqref>H8 H18 H20 H28 H36 H42 H84 H54 H57 H65 H72 H77 H47 H49</xm:sqref>
        </x14:dataValidation>
        <x14:dataValidation type="list" allowBlank="1" showInputMessage="1" showErrorMessage="1" xr:uid="{3AB63E99-6C5F-46D2-B83A-455415C4B714}">
          <x14:formula1>
            <xm:f>'Drop downs'!$E$2:$E$6</xm:f>
          </x14:formula1>
          <xm:sqref>G8 G18 G20 G28 G36 G42 G84 G54 G57 G65 G72 G77 G47 G49</xm:sqref>
        </x14:dataValidation>
        <x14:dataValidation type="list" allowBlank="1" showInputMessage="1" showErrorMessage="1" xr:uid="{67C9D577-D65B-49B6-9AB1-CEB802DDACFD}">
          <x14:formula1>
            <xm:f>'Drop downs'!$D$2:$D$7</xm:f>
          </x14:formula1>
          <xm:sqref>F8 F18 F20 F28 F36 F42 F84 F54 F57 F65 F72 F77 F47 F49</xm:sqref>
        </x14:dataValidation>
        <x14:dataValidation type="list" allowBlank="1" showInputMessage="1" showErrorMessage="1" xr:uid="{DC6E6A47-4CC3-4657-AA6D-8CE908BD2093}">
          <x14:formula1>
            <xm:f>'Drop downs'!$B$2:$B$4</xm:f>
          </x14:formula1>
          <xm:sqref>E8 E18 E20 E28 E36 E42 E84 E54 E57 E65 E72 E77 E47 E49</xm:sqref>
        </x14:dataValidation>
        <x14:dataValidation type="list" allowBlank="1" showInputMessage="1" showErrorMessage="1" xr:uid="{8BB4709B-5183-4E4A-AAEF-B90991AAF112}">
          <x14:formula1>
            <xm:f>'Drop downs'!$J$2:$J$3</xm:f>
          </x14:formula1>
          <xm:sqref>K8 K18 K20 K28 K36 K42 K84 K54 K57 K65 K72 K77 K47 K49</xm:sqref>
        </x14:dataValidation>
        <x14:dataValidation type="list" allowBlank="1" showInputMessage="1" showErrorMessage="1" xr:uid="{B8EDD7F7-5603-4758-A2C6-F11B92392052}">
          <x14:formula1>
            <xm:f>'Drop downs'!$A$2:$A$3</xm:f>
          </x14:formula1>
          <xm:sqref>D8 D19:D87</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67354-A76A-4E09-A5E6-7CF5FECAF35E}">
  <sheetPr codeName="Sheet52">
    <tabColor theme="4" tint="0.79998168889431442"/>
  </sheetPr>
  <dimension ref="A1:V98"/>
  <sheetViews>
    <sheetView zoomScale="40" zoomScaleNormal="40" workbookViewId="0">
      <selection activeCell="N7" sqref="N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357" t="s">
        <v>1238</v>
      </c>
      <c r="D1" s="261"/>
      <c r="E1" s="261"/>
      <c r="F1" s="262"/>
      <c r="G1" s="16"/>
      <c r="I1" s="7"/>
      <c r="J1" s="7"/>
      <c r="K1" s="7"/>
    </row>
    <row r="2" spans="1:22" x14ac:dyDescent="0.35">
      <c r="A2" s="74" t="s">
        <v>29</v>
      </c>
      <c r="B2" s="9"/>
      <c r="C2" s="263" t="s">
        <v>1197</v>
      </c>
      <c r="D2" s="263"/>
      <c r="E2" s="263"/>
      <c r="F2" s="264"/>
      <c r="I2" s="8"/>
      <c r="J2" s="8"/>
      <c r="K2" s="8"/>
    </row>
    <row r="3" spans="1:22" ht="52" customHeight="1" x14ac:dyDescent="0.35">
      <c r="A3" s="75" t="s">
        <v>30</v>
      </c>
      <c r="B3" s="4"/>
      <c r="C3" s="263" t="s">
        <v>1239</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5" thickBot="1" x14ac:dyDescent="0.4">
      <c r="A8" s="316" t="s">
        <v>251</v>
      </c>
      <c r="B8" s="327" t="s">
        <v>116</v>
      </c>
      <c r="C8" s="86" t="s">
        <v>321</v>
      </c>
      <c r="D8" s="86" t="s">
        <v>254</v>
      </c>
      <c r="E8" s="325" t="s">
        <v>101</v>
      </c>
      <c r="F8" s="325" t="s">
        <v>101</v>
      </c>
      <c r="G8" s="325" t="s">
        <v>101</v>
      </c>
      <c r="H8" s="325" t="s">
        <v>101</v>
      </c>
      <c r="I8" s="325" t="s">
        <v>101</v>
      </c>
      <c r="J8" s="310" t="s">
        <v>159</v>
      </c>
      <c r="K8" s="319" t="s">
        <v>435</v>
      </c>
      <c r="L8" s="310"/>
      <c r="M8" s="314"/>
      <c r="N8" s="330"/>
      <c r="R8" s="12" t="str">
        <f>IF(OR(J8='Drop downs'!$G$7,J8='Drop downs'!$G$5), B8&amp;": "&amp;K8&amp;CHAR(10),"")</f>
        <v/>
      </c>
      <c r="S8" s="12" t="str">
        <f>IF(J8='Drop downs'!$G$2,B8&amp;": "&amp;K8&amp;""," ")</f>
        <v xml:space="preserve"> </v>
      </c>
      <c r="T8" s="12" t="str">
        <f>IF(GI4_Greening_Landscaping_Trees!E8='Drop downs'!$B$6,GI4_Greening_Landscaping_Trees!B8&amp;": "&amp;GI4_Greening_Landscaping_Trees!K8&amp;"","")</f>
        <v/>
      </c>
      <c r="U8" t="str">
        <f>IF(M8&gt;0,B8&amp;":"&amp;M8&amp;"
","")</f>
        <v/>
      </c>
      <c r="V8" t="str">
        <f>IF(N8&gt;0,B8&amp;":"&amp;N8&amp;"
","")</f>
        <v/>
      </c>
    </row>
    <row r="9" spans="1:22" ht="15" thickBot="1" x14ac:dyDescent="0.4">
      <c r="A9" s="317"/>
      <c r="B9" s="328"/>
      <c r="C9" s="24" t="s">
        <v>322</v>
      </c>
      <c r="D9" s="86" t="s">
        <v>254</v>
      </c>
      <c r="E9" s="326"/>
      <c r="F9" s="326"/>
      <c r="G9" s="326"/>
      <c r="H9" s="326"/>
      <c r="I9" s="326"/>
      <c r="J9" s="298"/>
      <c r="K9" s="236"/>
      <c r="L9" s="298"/>
      <c r="M9" s="233"/>
      <c r="N9" s="331"/>
      <c r="R9" s="12"/>
      <c r="S9" s="12"/>
      <c r="T9" s="12"/>
    </row>
    <row r="10" spans="1:22" ht="15" thickBot="1" x14ac:dyDescent="0.4">
      <c r="A10" s="317"/>
      <c r="B10" s="328"/>
      <c r="C10" s="24" t="s">
        <v>323</v>
      </c>
      <c r="D10" s="86" t="s">
        <v>254</v>
      </c>
      <c r="E10" s="326"/>
      <c r="F10" s="326"/>
      <c r="G10" s="326"/>
      <c r="H10" s="326"/>
      <c r="I10" s="326"/>
      <c r="J10" s="298"/>
      <c r="K10" s="236"/>
      <c r="L10" s="298"/>
      <c r="M10" s="233"/>
      <c r="N10" s="331"/>
      <c r="R10" s="12"/>
      <c r="S10" s="12"/>
      <c r="T10" s="12"/>
    </row>
    <row r="11" spans="1:22" ht="15" thickBot="1" x14ac:dyDescent="0.4">
      <c r="A11" s="317"/>
      <c r="B11" s="328"/>
      <c r="C11" s="24" t="s">
        <v>324</v>
      </c>
      <c r="D11" s="86" t="s">
        <v>254</v>
      </c>
      <c r="E11" s="326"/>
      <c r="F11" s="326"/>
      <c r="G11" s="326"/>
      <c r="H11" s="326"/>
      <c r="I11" s="326"/>
      <c r="J11" s="298"/>
      <c r="K11" s="236"/>
      <c r="L11" s="298"/>
      <c r="M11" s="233"/>
      <c r="N11" s="331"/>
      <c r="R11" s="12"/>
      <c r="S11" s="12"/>
      <c r="T11" s="12"/>
    </row>
    <row r="12" spans="1:22" ht="29.5" thickBot="1" x14ac:dyDescent="0.4">
      <c r="A12" s="317"/>
      <c r="B12" s="328"/>
      <c r="C12" s="24" t="s">
        <v>325</v>
      </c>
      <c r="D12" s="86" t="s">
        <v>254</v>
      </c>
      <c r="E12" s="326"/>
      <c r="F12" s="326"/>
      <c r="G12" s="326"/>
      <c r="H12" s="326"/>
      <c r="I12" s="326"/>
      <c r="J12" s="298"/>
      <c r="K12" s="236"/>
      <c r="L12" s="298"/>
      <c r="M12" s="233"/>
      <c r="N12" s="331"/>
      <c r="R12" s="12"/>
      <c r="S12" s="12"/>
      <c r="T12" s="12"/>
    </row>
    <row r="13" spans="1:22" ht="15" thickBot="1" x14ac:dyDescent="0.4">
      <c r="A13" s="317"/>
      <c r="B13" s="328"/>
      <c r="C13" s="24" t="s">
        <v>326</v>
      </c>
      <c r="D13" s="86" t="s">
        <v>254</v>
      </c>
      <c r="E13" s="326"/>
      <c r="F13" s="326"/>
      <c r="G13" s="326"/>
      <c r="H13" s="326"/>
      <c r="I13" s="326"/>
      <c r="J13" s="298"/>
      <c r="K13" s="236"/>
      <c r="L13" s="298"/>
      <c r="M13" s="233"/>
      <c r="N13" s="331"/>
      <c r="R13" s="12"/>
      <c r="S13" s="12"/>
      <c r="T13" s="12"/>
    </row>
    <row r="14" spans="1:22" ht="29.5" thickBot="1" x14ac:dyDescent="0.4">
      <c r="A14" s="317"/>
      <c r="B14" s="328"/>
      <c r="C14" s="24" t="s">
        <v>327</v>
      </c>
      <c r="D14" s="86" t="s">
        <v>254</v>
      </c>
      <c r="E14" s="326"/>
      <c r="F14" s="326"/>
      <c r="G14" s="326"/>
      <c r="H14" s="326"/>
      <c r="I14" s="326"/>
      <c r="J14" s="298"/>
      <c r="K14" s="236"/>
      <c r="L14" s="298"/>
      <c r="M14" s="233"/>
      <c r="N14" s="331"/>
      <c r="R14" s="12"/>
      <c r="S14" s="12"/>
      <c r="T14" s="12"/>
    </row>
    <row r="15" spans="1:22" ht="15" thickBot="1" x14ac:dyDescent="0.4">
      <c r="A15" s="317"/>
      <c r="B15" s="328"/>
      <c r="C15" s="24" t="s">
        <v>328</v>
      </c>
      <c r="D15" s="86" t="s">
        <v>254</v>
      </c>
      <c r="E15" s="326"/>
      <c r="F15" s="326"/>
      <c r="G15" s="326"/>
      <c r="H15" s="326"/>
      <c r="I15" s="326"/>
      <c r="J15" s="298"/>
      <c r="K15" s="236"/>
      <c r="L15" s="298"/>
      <c r="M15" s="233"/>
      <c r="N15" s="331"/>
      <c r="R15" s="12"/>
      <c r="S15" s="12"/>
      <c r="T15" s="12"/>
    </row>
    <row r="16" spans="1:22" ht="29.5" thickBot="1" x14ac:dyDescent="0.4">
      <c r="A16" s="317"/>
      <c r="B16" s="328"/>
      <c r="C16" s="24" t="s">
        <v>329</v>
      </c>
      <c r="D16" s="86" t="s">
        <v>254</v>
      </c>
      <c r="E16" s="326"/>
      <c r="F16" s="326"/>
      <c r="G16" s="326"/>
      <c r="H16" s="326"/>
      <c r="I16" s="326"/>
      <c r="J16" s="298"/>
      <c r="K16" s="236"/>
      <c r="L16" s="298"/>
      <c r="M16" s="233"/>
      <c r="N16" s="331"/>
      <c r="R16" s="12"/>
      <c r="S16" s="12"/>
      <c r="T16" s="12"/>
    </row>
    <row r="17" spans="1:22" ht="15" thickBot="1" x14ac:dyDescent="0.4">
      <c r="A17" s="318"/>
      <c r="B17" s="267"/>
      <c r="C17" s="19" t="s">
        <v>330</v>
      </c>
      <c r="D17" s="86" t="s">
        <v>254</v>
      </c>
      <c r="E17" s="258"/>
      <c r="F17" s="258"/>
      <c r="G17" s="258"/>
      <c r="H17" s="258"/>
      <c r="I17" s="258"/>
      <c r="J17" s="270"/>
      <c r="K17" s="320"/>
      <c r="L17" s="270"/>
      <c r="M17" s="315"/>
      <c r="N17" s="332"/>
      <c r="R17" s="12"/>
      <c r="S17" s="12"/>
      <c r="T17" s="12"/>
    </row>
    <row r="18" spans="1:22" ht="39" customHeight="1" thickBot="1" x14ac:dyDescent="0.4">
      <c r="A18" s="323" t="s">
        <v>331</v>
      </c>
      <c r="B18" s="307" t="s">
        <v>117</v>
      </c>
      <c r="C18" s="86" t="s">
        <v>332</v>
      </c>
      <c r="D18" s="86" t="s">
        <v>254</v>
      </c>
      <c r="E18" s="310" t="s">
        <v>101</v>
      </c>
      <c r="F18" s="310" t="s">
        <v>101</v>
      </c>
      <c r="G18" s="310" t="s">
        <v>101</v>
      </c>
      <c r="H18" s="310" t="s">
        <v>101</v>
      </c>
      <c r="I18" s="310" t="s">
        <v>101</v>
      </c>
      <c r="J18" s="310" t="s">
        <v>159</v>
      </c>
      <c r="K18" s="319" t="s">
        <v>435</v>
      </c>
      <c r="L18" s="310"/>
      <c r="M18" s="314"/>
      <c r="N18" s="330"/>
      <c r="R18" s="12" t="str">
        <f>IF(OR(J18='Drop downs'!$G$7,J18='Drop downs'!$G$5), B18&amp;": "&amp;K18&amp;CHAR(10),"")</f>
        <v/>
      </c>
      <c r="S18" s="12" t="str">
        <f>IF(J18='Drop downs'!$G$2,B18&amp;": "&amp;K18&amp;""," ")</f>
        <v xml:space="preserve"> </v>
      </c>
      <c r="T18" s="12" t="str">
        <f>IF(GI4_Greening_Landscaping_Trees!E18='Drop downs'!$B$6,GI4_Greening_Landscaping_Trees!B18&amp;": "&amp;GI4_Greening_Landscaping_Trees!K18&amp;"","")</f>
        <v/>
      </c>
      <c r="U18" t="str">
        <f t="shared" ref="U18:U72" si="0">IF(M18&gt;0,B18&amp;":"&amp;M18&amp;"
","")</f>
        <v/>
      </c>
      <c r="V18" t="str">
        <f>IF(N18&gt;0,B18&amp;":"&amp;N18&amp;"
","")</f>
        <v/>
      </c>
    </row>
    <row r="19" spans="1:22" ht="50.25" customHeight="1" thickBot="1" x14ac:dyDescent="0.4">
      <c r="A19" s="324"/>
      <c r="B19" s="309"/>
      <c r="C19" s="19" t="s">
        <v>333</v>
      </c>
      <c r="D19" s="86" t="s">
        <v>254</v>
      </c>
      <c r="E19" s="270"/>
      <c r="F19" s="270"/>
      <c r="G19" s="270"/>
      <c r="H19" s="270"/>
      <c r="I19" s="270"/>
      <c r="J19" s="270"/>
      <c r="K19" s="320"/>
      <c r="L19" s="270"/>
      <c r="M19" s="315"/>
      <c r="N19" s="332"/>
      <c r="R19" s="12"/>
      <c r="S19" s="12"/>
      <c r="T19" s="12"/>
    </row>
    <row r="20" spans="1:22" ht="73" thickBot="1" x14ac:dyDescent="0.4">
      <c r="A20" s="316" t="s">
        <v>334</v>
      </c>
      <c r="B20" s="307" t="s">
        <v>118</v>
      </c>
      <c r="C20" s="79" t="s">
        <v>335</v>
      </c>
      <c r="D20" s="86" t="s">
        <v>254</v>
      </c>
      <c r="E20" s="310" t="s">
        <v>101</v>
      </c>
      <c r="F20" s="310" t="s">
        <v>101</v>
      </c>
      <c r="G20" s="310" t="s">
        <v>101</v>
      </c>
      <c r="H20" s="310" t="s">
        <v>101</v>
      </c>
      <c r="I20" s="310" t="s">
        <v>101</v>
      </c>
      <c r="J20" s="310" t="s">
        <v>159</v>
      </c>
      <c r="K20" s="319" t="s">
        <v>435</v>
      </c>
      <c r="L20" s="310"/>
      <c r="M20" s="314"/>
      <c r="N20" s="330"/>
      <c r="R20" s="12" t="str">
        <f>IF(OR(J20='Drop downs'!$G$7,J20='Drop downs'!$G$5), B20&amp;": "&amp;K20&amp;CHAR(10),"")</f>
        <v/>
      </c>
      <c r="S20" s="12" t="str">
        <f>IF(J20='Drop downs'!$G$2,B20&amp;": "&amp;K20&amp;""," ")</f>
        <v xml:space="preserve"> </v>
      </c>
      <c r="T20" s="12" t="str">
        <f>IF(GI4_Greening_Landscaping_Trees!E20='Drop downs'!$B$6,GI4_Greening_Landscaping_Trees!B20&amp;": "&amp;GI4_Greening_Landscaping_Trees!K20&amp;"","")</f>
        <v/>
      </c>
      <c r="U20" t="str">
        <f t="shared" si="0"/>
        <v/>
      </c>
      <c r="V20" t="str">
        <f>IF(N20&gt;0,B20&amp;":"&amp;N20&amp;"
","")</f>
        <v/>
      </c>
    </row>
    <row r="21" spans="1:22" ht="15" customHeight="1" thickBot="1" x14ac:dyDescent="0.4">
      <c r="A21" s="317"/>
      <c r="B21" s="308"/>
      <c r="C21" s="3" t="s">
        <v>336</v>
      </c>
      <c r="D21" s="86" t="s">
        <v>254</v>
      </c>
      <c r="E21" s="298"/>
      <c r="F21" s="298"/>
      <c r="G21" s="298"/>
      <c r="H21" s="298"/>
      <c r="I21" s="298"/>
      <c r="J21" s="298"/>
      <c r="K21" s="236"/>
      <c r="L21" s="298"/>
      <c r="M21" s="233"/>
      <c r="N21" s="331"/>
      <c r="R21" s="12"/>
      <c r="S21" s="12"/>
      <c r="T21" s="12"/>
    </row>
    <row r="22" spans="1:22" ht="14.5" customHeight="1" thickBot="1" x14ac:dyDescent="0.4">
      <c r="A22" s="317"/>
      <c r="B22" s="308"/>
      <c r="C22" s="3" t="s">
        <v>337</v>
      </c>
      <c r="D22" s="86" t="s">
        <v>254</v>
      </c>
      <c r="E22" s="298"/>
      <c r="F22" s="298"/>
      <c r="G22" s="298"/>
      <c r="H22" s="298"/>
      <c r="I22" s="298"/>
      <c r="J22" s="298"/>
      <c r="K22" s="236"/>
      <c r="L22" s="298"/>
      <c r="M22" s="233"/>
      <c r="N22" s="331"/>
      <c r="R22" s="12"/>
      <c r="S22" s="12"/>
      <c r="T22" s="12"/>
    </row>
    <row r="23" spans="1:22" ht="15" thickBot="1" x14ac:dyDescent="0.4">
      <c r="A23" s="317"/>
      <c r="B23" s="308"/>
      <c r="C23" s="3" t="s">
        <v>338</v>
      </c>
      <c r="D23" s="86" t="s">
        <v>254</v>
      </c>
      <c r="E23" s="298"/>
      <c r="F23" s="298"/>
      <c r="G23" s="298"/>
      <c r="H23" s="298"/>
      <c r="I23" s="298"/>
      <c r="J23" s="298"/>
      <c r="K23" s="236"/>
      <c r="L23" s="298"/>
      <c r="M23" s="233"/>
      <c r="N23" s="331"/>
      <c r="R23" s="12"/>
      <c r="S23" s="12"/>
      <c r="T23" s="12"/>
    </row>
    <row r="24" spans="1:22" ht="14.5" customHeight="1" thickBot="1" x14ac:dyDescent="0.4">
      <c r="A24" s="317"/>
      <c r="B24" s="308"/>
      <c r="C24" s="3" t="s">
        <v>339</v>
      </c>
      <c r="D24" s="86" t="s">
        <v>254</v>
      </c>
      <c r="E24" s="298"/>
      <c r="F24" s="298"/>
      <c r="G24" s="298"/>
      <c r="H24" s="298"/>
      <c r="I24" s="298"/>
      <c r="J24" s="298"/>
      <c r="K24" s="236"/>
      <c r="L24" s="298"/>
      <c r="M24" s="233"/>
      <c r="N24" s="331"/>
      <c r="R24" s="12"/>
      <c r="S24" s="12"/>
      <c r="T24" s="12"/>
    </row>
    <row r="25" spans="1:22" ht="29.5" thickBot="1" x14ac:dyDescent="0.4">
      <c r="A25" s="317"/>
      <c r="B25" s="308"/>
      <c r="C25" s="3" t="s">
        <v>340</v>
      </c>
      <c r="D25" s="86" t="s">
        <v>254</v>
      </c>
      <c r="E25" s="298"/>
      <c r="F25" s="298"/>
      <c r="G25" s="298"/>
      <c r="H25" s="298"/>
      <c r="I25" s="298"/>
      <c r="J25" s="298"/>
      <c r="K25" s="236"/>
      <c r="L25" s="298"/>
      <c r="M25" s="233"/>
      <c r="N25" s="331"/>
      <c r="R25" s="12"/>
      <c r="S25" s="12"/>
      <c r="T25" s="12"/>
    </row>
    <row r="26" spans="1:22" ht="14.5" customHeight="1" thickBot="1" x14ac:dyDescent="0.4">
      <c r="A26" s="317"/>
      <c r="B26" s="308"/>
      <c r="C26" s="3" t="s">
        <v>341</v>
      </c>
      <c r="D26" s="86" t="s">
        <v>254</v>
      </c>
      <c r="E26" s="298"/>
      <c r="F26" s="298"/>
      <c r="G26" s="298"/>
      <c r="H26" s="298"/>
      <c r="I26" s="298"/>
      <c r="J26" s="298"/>
      <c r="K26" s="236"/>
      <c r="L26" s="298"/>
      <c r="M26" s="233"/>
      <c r="N26" s="331"/>
      <c r="R26" s="12"/>
      <c r="S26" s="12"/>
      <c r="T26" s="12"/>
    </row>
    <row r="27" spans="1:22" ht="29.5" thickBot="1" x14ac:dyDescent="0.4">
      <c r="A27" s="318"/>
      <c r="B27" s="309"/>
      <c r="C27" s="15" t="s">
        <v>342</v>
      </c>
      <c r="D27" s="86" t="s">
        <v>254</v>
      </c>
      <c r="E27" s="270"/>
      <c r="F27" s="270"/>
      <c r="G27" s="270"/>
      <c r="H27" s="270"/>
      <c r="I27" s="270"/>
      <c r="J27" s="270"/>
      <c r="K27" s="320"/>
      <c r="L27" s="270"/>
      <c r="M27" s="315"/>
      <c r="N27" s="332"/>
      <c r="R27" s="12"/>
      <c r="S27" s="12"/>
      <c r="T27" s="12"/>
    </row>
    <row r="28" spans="1:22" ht="29.5" thickBot="1" x14ac:dyDescent="0.4">
      <c r="A28" s="316" t="s">
        <v>343</v>
      </c>
      <c r="B28" s="307" t="s">
        <v>119</v>
      </c>
      <c r="C28" s="85" t="s">
        <v>344</v>
      </c>
      <c r="D28" s="79" t="s">
        <v>254</v>
      </c>
      <c r="E28" s="310" t="s">
        <v>101</v>
      </c>
      <c r="F28" s="310" t="s">
        <v>101</v>
      </c>
      <c r="G28" s="310" t="s">
        <v>101</v>
      </c>
      <c r="H28" s="310" t="s">
        <v>101</v>
      </c>
      <c r="I28" s="310" t="s">
        <v>101</v>
      </c>
      <c r="J28" s="310" t="s">
        <v>159</v>
      </c>
      <c r="K28" s="363" t="s">
        <v>435</v>
      </c>
      <c r="L28" s="310"/>
      <c r="M28" s="314"/>
      <c r="N28" s="330"/>
      <c r="R28" s="12" t="str">
        <f>IF(OR(J28='Drop downs'!$G$7,J28='Drop downs'!$G$5), B28&amp;": "&amp;K28&amp;CHAR(10),"")</f>
        <v/>
      </c>
      <c r="S28" s="12" t="str">
        <f>IF(J28='Drop downs'!$G$2,B28&amp;": "&amp;K28&amp;""," ")</f>
        <v xml:space="preserve"> </v>
      </c>
      <c r="T28" s="12" t="str">
        <f>IF(GI4_Greening_Landscaping_Trees!E28='Drop downs'!$B$6,GI4_Greening_Landscaping_Trees!B28&amp;": "&amp;GI4_Greening_Landscaping_Trees!K28&amp;"","")</f>
        <v/>
      </c>
      <c r="U28" t="str">
        <f t="shared" si="0"/>
        <v/>
      </c>
      <c r="V28" t="str">
        <f>IF(N28&gt;0,B28&amp;":"&amp;N28&amp;"
","")</f>
        <v/>
      </c>
    </row>
    <row r="29" spans="1:22" ht="29.5" thickBot="1" x14ac:dyDescent="0.4">
      <c r="A29" s="317"/>
      <c r="B29" s="308"/>
      <c r="C29" s="83" t="s">
        <v>345</v>
      </c>
      <c r="D29" s="79" t="s">
        <v>254</v>
      </c>
      <c r="E29" s="298"/>
      <c r="F29" s="298"/>
      <c r="G29" s="298"/>
      <c r="H29" s="298"/>
      <c r="I29" s="298"/>
      <c r="J29" s="298"/>
      <c r="K29" s="364"/>
      <c r="L29" s="298"/>
      <c r="M29" s="233"/>
      <c r="N29" s="331"/>
      <c r="R29" s="12"/>
      <c r="S29" s="12"/>
      <c r="T29" s="12"/>
    </row>
    <row r="30" spans="1:22" ht="15" thickBot="1" x14ac:dyDescent="0.4">
      <c r="A30" s="317"/>
      <c r="B30" s="308"/>
      <c r="C30" s="83" t="s">
        <v>346</v>
      </c>
      <c r="D30" s="79" t="s">
        <v>254</v>
      </c>
      <c r="E30" s="298"/>
      <c r="F30" s="298"/>
      <c r="G30" s="298"/>
      <c r="H30" s="298"/>
      <c r="I30" s="298"/>
      <c r="J30" s="298"/>
      <c r="K30" s="364"/>
      <c r="L30" s="298"/>
      <c r="M30" s="233"/>
      <c r="N30" s="331"/>
      <c r="R30" s="12"/>
      <c r="S30" s="12"/>
      <c r="T30" s="12"/>
    </row>
    <row r="31" spans="1:22" ht="30" customHeight="1" thickBot="1" x14ac:dyDescent="0.4">
      <c r="A31" s="317"/>
      <c r="B31" s="308"/>
      <c r="C31" s="83" t="s">
        <v>347</v>
      </c>
      <c r="D31" s="79" t="s">
        <v>254</v>
      </c>
      <c r="E31" s="298"/>
      <c r="F31" s="298"/>
      <c r="G31" s="298"/>
      <c r="H31" s="298"/>
      <c r="I31" s="298"/>
      <c r="J31" s="298"/>
      <c r="K31" s="364"/>
      <c r="L31" s="298"/>
      <c r="M31" s="233"/>
      <c r="N31" s="331"/>
      <c r="R31" s="12"/>
      <c r="S31" s="12"/>
      <c r="T31" s="12"/>
    </row>
    <row r="32" spans="1:22" ht="15" thickBot="1" x14ac:dyDescent="0.4">
      <c r="A32" s="317"/>
      <c r="B32" s="308"/>
      <c r="C32" s="83" t="s">
        <v>348</v>
      </c>
      <c r="D32" s="79" t="s">
        <v>254</v>
      </c>
      <c r="E32" s="298"/>
      <c r="F32" s="298"/>
      <c r="G32" s="298"/>
      <c r="H32" s="298"/>
      <c r="I32" s="298"/>
      <c r="J32" s="298"/>
      <c r="K32" s="364"/>
      <c r="L32" s="298"/>
      <c r="M32" s="233"/>
      <c r="N32" s="331"/>
      <c r="R32" s="12"/>
      <c r="S32" s="12"/>
      <c r="T32" s="12"/>
    </row>
    <row r="33" spans="1:22" ht="15" thickBot="1" x14ac:dyDescent="0.4">
      <c r="A33" s="317"/>
      <c r="B33" s="308"/>
      <c r="C33" s="83" t="s">
        <v>349</v>
      </c>
      <c r="D33" s="79" t="s">
        <v>254</v>
      </c>
      <c r="E33" s="298"/>
      <c r="F33" s="298"/>
      <c r="G33" s="298"/>
      <c r="H33" s="298"/>
      <c r="I33" s="298"/>
      <c r="J33" s="298"/>
      <c r="K33" s="364"/>
      <c r="L33" s="298"/>
      <c r="M33" s="233"/>
      <c r="N33" s="331"/>
      <c r="R33" s="12"/>
      <c r="S33" s="12"/>
      <c r="T33" s="12"/>
    </row>
    <row r="34" spans="1:22" ht="15" thickBot="1" x14ac:dyDescent="0.4">
      <c r="A34" s="317"/>
      <c r="B34" s="308"/>
      <c r="C34" s="83" t="s">
        <v>350</v>
      </c>
      <c r="D34" s="79" t="s">
        <v>254</v>
      </c>
      <c r="E34" s="298"/>
      <c r="F34" s="298"/>
      <c r="G34" s="298"/>
      <c r="H34" s="298"/>
      <c r="I34" s="298"/>
      <c r="J34" s="298"/>
      <c r="K34" s="364"/>
      <c r="L34" s="298"/>
      <c r="M34" s="233"/>
      <c r="N34" s="331"/>
      <c r="R34" s="12"/>
      <c r="S34" s="12"/>
      <c r="T34" s="12"/>
    </row>
    <row r="35" spans="1:22" ht="15" thickBot="1" x14ac:dyDescent="0.4">
      <c r="A35" s="318"/>
      <c r="B35" s="309"/>
      <c r="C35" s="100" t="s">
        <v>351</v>
      </c>
      <c r="D35" s="79" t="s">
        <v>254</v>
      </c>
      <c r="E35" s="270"/>
      <c r="F35" s="270"/>
      <c r="G35" s="270"/>
      <c r="H35" s="270"/>
      <c r="I35" s="270"/>
      <c r="J35" s="270"/>
      <c r="K35" s="365"/>
      <c r="L35" s="270"/>
      <c r="M35" s="315"/>
      <c r="N35" s="332"/>
      <c r="R35" s="12"/>
      <c r="S35" s="12"/>
      <c r="T35" s="12"/>
    </row>
    <row r="36" spans="1:22" ht="15" thickBot="1" x14ac:dyDescent="0.4">
      <c r="A36" s="316" t="s">
        <v>352</v>
      </c>
      <c r="B36" s="307" t="s">
        <v>120</v>
      </c>
      <c r="C36" s="79" t="s">
        <v>353</v>
      </c>
      <c r="D36" s="79" t="s">
        <v>254</v>
      </c>
      <c r="E36" s="310" t="s">
        <v>101</v>
      </c>
      <c r="F36" s="310" t="s">
        <v>101</v>
      </c>
      <c r="G36" s="310" t="s">
        <v>101</v>
      </c>
      <c r="H36" s="310" t="s">
        <v>101</v>
      </c>
      <c r="I36" s="310" t="s">
        <v>101</v>
      </c>
      <c r="J36" s="310" t="s">
        <v>159</v>
      </c>
      <c r="K36" s="319" t="s">
        <v>435</v>
      </c>
      <c r="L36" s="310"/>
      <c r="M36" s="314"/>
      <c r="N36" s="330"/>
      <c r="R36" s="12" t="str">
        <f>IF(OR(J36='Drop downs'!$G$7,J36='Drop downs'!$G$5), B36&amp;": "&amp;K36&amp;CHAR(10),"")</f>
        <v/>
      </c>
      <c r="S36" s="12" t="str">
        <f>IF(J36='Drop downs'!$G$2,B36&amp;": "&amp;K36&amp;""," ")</f>
        <v xml:space="preserve"> </v>
      </c>
      <c r="T36" s="12" t="str">
        <f>IF(GI4_Greening_Landscaping_Trees!E36='Drop downs'!$B$6,GI4_Greening_Landscaping_Trees!B36&amp;": "&amp;GI4_Greening_Landscaping_Trees!K36&amp;"","")</f>
        <v/>
      </c>
      <c r="U36" t="str">
        <f t="shared" si="0"/>
        <v/>
      </c>
      <c r="V36" t="str">
        <f>IF(N36&gt;0,B36&amp;":"&amp;N36&amp;"
","")</f>
        <v/>
      </c>
    </row>
    <row r="37" spans="1:22" ht="29.5" thickBot="1" x14ac:dyDescent="0.4">
      <c r="A37" s="317"/>
      <c r="B37" s="308"/>
      <c r="C37" s="3" t="s">
        <v>354</v>
      </c>
      <c r="D37" s="79" t="s">
        <v>254</v>
      </c>
      <c r="E37" s="298"/>
      <c r="F37" s="298"/>
      <c r="G37" s="298"/>
      <c r="H37" s="298"/>
      <c r="I37" s="298"/>
      <c r="J37" s="298"/>
      <c r="K37" s="236"/>
      <c r="L37" s="298"/>
      <c r="M37" s="233"/>
      <c r="N37" s="331"/>
      <c r="R37" s="12"/>
      <c r="S37" s="12"/>
      <c r="T37" s="12"/>
    </row>
    <row r="38" spans="1:22" ht="15" thickBot="1" x14ac:dyDescent="0.4">
      <c r="A38" s="317"/>
      <c r="B38" s="308"/>
      <c r="C38" s="3" t="s">
        <v>355</v>
      </c>
      <c r="D38" s="79" t="s">
        <v>254</v>
      </c>
      <c r="E38" s="298"/>
      <c r="F38" s="298"/>
      <c r="G38" s="298"/>
      <c r="H38" s="298"/>
      <c r="I38" s="298"/>
      <c r="J38" s="298"/>
      <c r="K38" s="236"/>
      <c r="L38" s="298"/>
      <c r="M38" s="233"/>
      <c r="N38" s="331"/>
      <c r="R38" s="12"/>
      <c r="S38" s="12"/>
      <c r="T38" s="12"/>
    </row>
    <row r="39" spans="1:22" ht="29.5" thickBot="1" x14ac:dyDescent="0.4">
      <c r="A39" s="317"/>
      <c r="B39" s="308"/>
      <c r="C39" s="3" t="s">
        <v>356</v>
      </c>
      <c r="D39" s="79" t="s">
        <v>254</v>
      </c>
      <c r="E39" s="298"/>
      <c r="F39" s="298"/>
      <c r="G39" s="298"/>
      <c r="H39" s="298"/>
      <c r="I39" s="298"/>
      <c r="J39" s="298"/>
      <c r="K39" s="236"/>
      <c r="L39" s="298"/>
      <c r="M39" s="233"/>
      <c r="N39" s="331"/>
      <c r="R39" s="12"/>
      <c r="S39" s="12"/>
      <c r="T39" s="12"/>
    </row>
    <row r="40" spans="1:22" ht="44" thickBot="1" x14ac:dyDescent="0.4">
      <c r="A40" s="317"/>
      <c r="B40" s="308"/>
      <c r="C40" s="3" t="s">
        <v>357</v>
      </c>
      <c r="D40" s="79" t="s">
        <v>254</v>
      </c>
      <c r="E40" s="298"/>
      <c r="F40" s="298"/>
      <c r="G40" s="298"/>
      <c r="H40" s="298"/>
      <c r="I40" s="298"/>
      <c r="J40" s="298"/>
      <c r="K40" s="236"/>
      <c r="L40" s="298"/>
      <c r="M40" s="233"/>
      <c r="N40" s="331"/>
      <c r="R40" s="12"/>
      <c r="S40" s="12"/>
      <c r="T40" s="12"/>
    </row>
    <row r="41" spans="1:22" ht="29.5" thickBot="1" x14ac:dyDescent="0.4">
      <c r="A41" s="318"/>
      <c r="B41" s="309"/>
      <c r="C41" s="15" t="s">
        <v>358</v>
      </c>
      <c r="D41" s="79" t="s">
        <v>254</v>
      </c>
      <c r="E41" s="270"/>
      <c r="F41" s="270"/>
      <c r="G41" s="270"/>
      <c r="H41" s="270"/>
      <c r="I41" s="270"/>
      <c r="J41" s="270"/>
      <c r="K41" s="320"/>
      <c r="L41" s="270"/>
      <c r="M41" s="315"/>
      <c r="N41" s="332"/>
      <c r="R41" s="12"/>
      <c r="S41" s="12"/>
      <c r="T41" s="12"/>
    </row>
    <row r="42" spans="1:22" ht="29.5" thickBot="1" x14ac:dyDescent="0.4">
      <c r="A42" s="316" t="s">
        <v>359</v>
      </c>
      <c r="B42" s="307" t="s">
        <v>121</v>
      </c>
      <c r="C42" s="79" t="s">
        <v>360</v>
      </c>
      <c r="D42" s="79" t="s">
        <v>254</v>
      </c>
      <c r="E42" s="310" t="s">
        <v>101</v>
      </c>
      <c r="F42" s="310" t="s">
        <v>101</v>
      </c>
      <c r="G42" s="310" t="s">
        <v>101</v>
      </c>
      <c r="H42" s="310" t="s">
        <v>101</v>
      </c>
      <c r="I42" s="310" t="s">
        <v>101</v>
      </c>
      <c r="J42" s="310" t="s">
        <v>159</v>
      </c>
      <c r="K42" s="319" t="s">
        <v>435</v>
      </c>
      <c r="L42" s="310"/>
      <c r="M42" s="314"/>
      <c r="N42" s="330"/>
      <c r="R42" s="12" t="str">
        <f>IF(OR(J42='Drop downs'!$G$7,J42='Drop downs'!$G$5), B42&amp;": "&amp;K42&amp;CHAR(10),"")</f>
        <v/>
      </c>
      <c r="S42" s="12" t="str">
        <f>IF(J42='Drop downs'!$G$2,B42&amp;": "&amp;K42&amp;""," ")</f>
        <v xml:space="preserve"> </v>
      </c>
      <c r="T42" s="12" t="str">
        <f>IF(GI4_Greening_Landscaping_Trees!E42='Drop downs'!$B$6,GI4_Greening_Landscaping_Trees!B42&amp;": "&amp;GI4_Greening_Landscaping_Trees!K42&amp;"","")</f>
        <v/>
      </c>
      <c r="U42" t="str">
        <f t="shared" si="0"/>
        <v/>
      </c>
      <c r="V42" t="str">
        <f>IF(N42&gt;0,B42&amp;":"&amp;N42&amp;"
","")</f>
        <v/>
      </c>
    </row>
    <row r="43" spans="1:22" ht="30" customHeight="1" thickBot="1" x14ac:dyDescent="0.4">
      <c r="A43" s="317"/>
      <c r="B43" s="308"/>
      <c r="C43" s="3" t="s">
        <v>361</v>
      </c>
      <c r="D43" s="79" t="s">
        <v>254</v>
      </c>
      <c r="E43" s="298"/>
      <c r="F43" s="298"/>
      <c r="G43" s="298"/>
      <c r="H43" s="298"/>
      <c r="I43" s="298"/>
      <c r="J43" s="298"/>
      <c r="K43" s="236"/>
      <c r="L43" s="298"/>
      <c r="M43" s="233"/>
      <c r="N43" s="331"/>
      <c r="R43" s="12"/>
      <c r="S43" s="12"/>
      <c r="T43" s="12"/>
    </row>
    <row r="44" spans="1:22" ht="15" thickBot="1" x14ac:dyDescent="0.4">
      <c r="A44" s="317"/>
      <c r="B44" s="308"/>
      <c r="C44" s="3" t="s">
        <v>362</v>
      </c>
      <c r="D44" s="79" t="s">
        <v>254</v>
      </c>
      <c r="E44" s="298"/>
      <c r="F44" s="298"/>
      <c r="G44" s="298"/>
      <c r="H44" s="298"/>
      <c r="I44" s="298"/>
      <c r="J44" s="298"/>
      <c r="K44" s="236"/>
      <c r="L44" s="298"/>
      <c r="M44" s="233"/>
      <c r="N44" s="331"/>
      <c r="R44" s="12"/>
      <c r="S44" s="12"/>
      <c r="T44" s="12"/>
    </row>
    <row r="45" spans="1:22" ht="29.5" thickBot="1" x14ac:dyDescent="0.4">
      <c r="A45" s="317"/>
      <c r="B45" s="308"/>
      <c r="C45" s="3" t="s">
        <v>363</v>
      </c>
      <c r="D45" s="79" t="s">
        <v>254</v>
      </c>
      <c r="E45" s="298"/>
      <c r="F45" s="298"/>
      <c r="G45" s="298"/>
      <c r="H45" s="298"/>
      <c r="I45" s="298"/>
      <c r="J45" s="298"/>
      <c r="K45" s="236"/>
      <c r="L45" s="298"/>
      <c r="M45" s="233"/>
      <c r="N45" s="331"/>
      <c r="R45" s="12"/>
      <c r="S45" s="12"/>
      <c r="T45" s="12"/>
    </row>
    <row r="46" spans="1:22" ht="29.5" thickBot="1" x14ac:dyDescent="0.4">
      <c r="A46" s="318"/>
      <c r="B46" s="309"/>
      <c r="C46" s="15" t="s">
        <v>364</v>
      </c>
      <c r="D46" s="79" t="s">
        <v>254</v>
      </c>
      <c r="E46" s="270"/>
      <c r="F46" s="270"/>
      <c r="G46" s="270"/>
      <c r="H46" s="270"/>
      <c r="I46" s="270"/>
      <c r="J46" s="270"/>
      <c r="K46" s="320"/>
      <c r="L46" s="270"/>
      <c r="M46" s="315"/>
      <c r="N46" s="332"/>
      <c r="R46" s="12"/>
      <c r="S46" s="12"/>
      <c r="T46" s="12"/>
    </row>
    <row r="47" spans="1:22" ht="43.5" x14ac:dyDescent="0.35">
      <c r="A47" s="316" t="s">
        <v>365</v>
      </c>
      <c r="B47" s="307" t="s">
        <v>122</v>
      </c>
      <c r="C47" s="79" t="s">
        <v>366</v>
      </c>
      <c r="D47" s="79" t="s">
        <v>250</v>
      </c>
      <c r="E47" s="310" t="s">
        <v>432</v>
      </c>
      <c r="F47" s="310" t="s">
        <v>441</v>
      </c>
      <c r="G47" s="310" t="s">
        <v>519</v>
      </c>
      <c r="H47" s="310" t="s">
        <v>628</v>
      </c>
      <c r="I47" s="310" t="s">
        <v>557</v>
      </c>
      <c r="J47" s="310" t="s">
        <v>157</v>
      </c>
      <c r="K47" s="319" t="s">
        <v>1240</v>
      </c>
      <c r="L47" s="310"/>
      <c r="M47" s="314"/>
      <c r="N47" s="330"/>
      <c r="R47" s="12" t="str">
        <f>IF(OR(J47='Drop downs'!$G$7,J47='Drop downs'!$G$5), B47&amp;": "&amp;K47&amp;CHAR(10),"")</f>
        <v/>
      </c>
      <c r="S47" s="12" t="str">
        <f>IF(J47='Drop downs'!$G$2,B47&amp;": "&amp;K47&amp;""," ")</f>
        <v xml:space="preserve"> </v>
      </c>
      <c r="T47" s="12" t="str">
        <f>IF(GI4_Greening_Landscaping_Trees!E47='Drop downs'!$B$6,GI4_Greening_Landscaping_Trees!B47&amp;": "&amp;GI4_Greening_Landscaping_Trees!K47&amp;"","")</f>
        <v/>
      </c>
      <c r="U47" t="str">
        <f t="shared" si="0"/>
        <v/>
      </c>
      <c r="V47" t="str">
        <f>IF(N47&gt;0,B47&amp;":"&amp;N47&amp;"
","")</f>
        <v/>
      </c>
    </row>
    <row r="48" spans="1:22" ht="52.5" customHeight="1" thickBot="1" x14ac:dyDescent="0.4">
      <c r="A48" s="318"/>
      <c r="B48" s="309"/>
      <c r="C48" s="15" t="s">
        <v>367</v>
      </c>
      <c r="D48" s="15" t="s">
        <v>254</v>
      </c>
      <c r="E48" s="270"/>
      <c r="F48" s="270"/>
      <c r="G48" s="270"/>
      <c r="H48" s="270"/>
      <c r="I48" s="270"/>
      <c r="J48" s="270"/>
      <c r="K48" s="320"/>
      <c r="L48" s="270"/>
      <c r="M48" s="315"/>
      <c r="N48" s="332"/>
      <c r="R48" s="12" t="str">
        <f>IF(OR(J48='Drop downs'!$G$7,J48='Drop downs'!$G$5), B48&amp;": "&amp;K48&amp;CHAR(10),"")</f>
        <v/>
      </c>
      <c r="S48" s="12" t="str">
        <f>IF(J48='Drop downs'!$G$2,B48&amp;": "&amp;K48&amp;""," ")</f>
        <v xml:space="preserve"> </v>
      </c>
      <c r="T48" s="12" t="str">
        <f>IF(GI4_Greening_Landscaping_Trees!E48='Drop downs'!$B$6,GI4_Greening_Landscaping_Trees!B48&amp;": "&amp;GI4_Greening_Landscaping_Trees!K48&amp;"","")</f>
        <v xml:space="preserve">: </v>
      </c>
    </row>
    <row r="49" spans="1:22" ht="29" x14ac:dyDescent="0.35">
      <c r="A49" s="316" t="s">
        <v>368</v>
      </c>
      <c r="B49" s="307" t="s">
        <v>123</v>
      </c>
      <c r="C49" s="86" t="s">
        <v>369</v>
      </c>
      <c r="D49" s="86" t="s">
        <v>254</v>
      </c>
      <c r="E49" s="310" t="s">
        <v>101</v>
      </c>
      <c r="F49" s="310" t="s">
        <v>101</v>
      </c>
      <c r="G49" s="310" t="s">
        <v>101</v>
      </c>
      <c r="H49" s="310" t="s">
        <v>101</v>
      </c>
      <c r="I49" s="310" t="s">
        <v>101</v>
      </c>
      <c r="J49" s="310" t="s">
        <v>159</v>
      </c>
      <c r="K49" s="319" t="s">
        <v>435</v>
      </c>
      <c r="L49" s="310"/>
      <c r="M49" s="314"/>
      <c r="N49" s="330"/>
      <c r="R49" s="12" t="str">
        <f>IF(OR(J49='Drop downs'!$G$7,J49='Drop downs'!$G$5), B49&amp;": "&amp;K49&amp;CHAR(10),"")</f>
        <v/>
      </c>
      <c r="S49" s="12" t="str">
        <f>IF(J49='Drop downs'!$G$2,B49&amp;": "&amp;K49&amp;""," ")</f>
        <v xml:space="preserve"> </v>
      </c>
      <c r="T49" s="12" t="str">
        <f>IF(GI4_Greening_Landscaping_Trees!E49='Drop downs'!$B$6,GI4_Greening_Landscaping_Trees!B49&amp;": "&amp;GI4_Greening_Landscaping_Trees!K49&amp;"","")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233"/>
      <c r="N50" s="331"/>
      <c r="R50" s="12"/>
      <c r="S50" s="12"/>
      <c r="T50" s="12"/>
    </row>
    <row r="51" spans="1:22" x14ac:dyDescent="0.35">
      <c r="A51" s="317"/>
      <c r="B51" s="308"/>
      <c r="C51" s="97" t="s">
        <v>371</v>
      </c>
      <c r="D51" s="24" t="s">
        <v>254</v>
      </c>
      <c r="E51" s="298"/>
      <c r="F51" s="298"/>
      <c r="G51" s="298"/>
      <c r="H51" s="298"/>
      <c r="I51" s="298"/>
      <c r="J51" s="298"/>
      <c r="K51" s="236"/>
      <c r="L51" s="298"/>
      <c r="M51" s="233"/>
      <c r="N51" s="331"/>
      <c r="R51" s="12"/>
      <c r="S51" s="12"/>
      <c r="T51" s="12"/>
    </row>
    <row r="52" spans="1:22" x14ac:dyDescent="0.35">
      <c r="A52" s="317"/>
      <c r="B52" s="308"/>
      <c r="C52" s="24" t="s">
        <v>372</v>
      </c>
      <c r="D52" s="24" t="s">
        <v>254</v>
      </c>
      <c r="E52" s="298"/>
      <c r="F52" s="298"/>
      <c r="G52" s="298"/>
      <c r="H52" s="298"/>
      <c r="I52" s="298"/>
      <c r="J52" s="298"/>
      <c r="K52" s="236"/>
      <c r="L52" s="298"/>
      <c r="M52" s="233"/>
      <c r="N52" s="331"/>
      <c r="R52" s="12"/>
      <c r="S52" s="12"/>
      <c r="T52" s="12"/>
    </row>
    <row r="53" spans="1:22" ht="15" thickBot="1" x14ac:dyDescent="0.4">
      <c r="A53" s="318"/>
      <c r="B53" s="309"/>
      <c r="C53" s="19" t="s">
        <v>373</v>
      </c>
      <c r="D53" s="24" t="s">
        <v>254</v>
      </c>
      <c r="E53" s="270"/>
      <c r="F53" s="270"/>
      <c r="G53" s="270"/>
      <c r="H53" s="270"/>
      <c r="I53" s="270"/>
      <c r="J53" s="270"/>
      <c r="K53" s="320"/>
      <c r="L53" s="270"/>
      <c r="M53" s="315"/>
      <c r="N53" s="332"/>
      <c r="R53" s="12"/>
      <c r="S53" s="12"/>
      <c r="T53" s="12"/>
    </row>
    <row r="54" spans="1:22" ht="29.25" customHeight="1" x14ac:dyDescent="0.35">
      <c r="A54" s="316" t="s">
        <v>374</v>
      </c>
      <c r="B54" s="307" t="s">
        <v>124</v>
      </c>
      <c r="C54" s="95" t="s">
        <v>375</v>
      </c>
      <c r="D54" s="86" t="s">
        <v>250</v>
      </c>
      <c r="E54" s="310" t="s">
        <v>418</v>
      </c>
      <c r="F54" s="310" t="s">
        <v>419</v>
      </c>
      <c r="G54" s="310" t="s">
        <v>424</v>
      </c>
      <c r="H54" s="310" t="s">
        <v>628</v>
      </c>
      <c r="I54" s="310" t="s">
        <v>436</v>
      </c>
      <c r="J54" s="310" t="s">
        <v>157</v>
      </c>
      <c r="K54" s="319" t="s">
        <v>1241</v>
      </c>
      <c r="L54" s="310"/>
      <c r="M54" s="314"/>
      <c r="N54" s="330"/>
      <c r="R54" s="12" t="str">
        <f>IF(OR(J54='Drop downs'!$G$7,J54='Drop downs'!$G$5), B54&amp;": "&amp;K54&amp;CHAR(10),"")</f>
        <v/>
      </c>
      <c r="S54" s="12" t="str">
        <f>IF(J54='Drop downs'!$G$2,B54&amp;": "&amp;K54&amp;""," ")</f>
        <v xml:space="preserve"> </v>
      </c>
      <c r="T54" s="12" t="str">
        <f>IF(GI4_Greening_Landscaping_Trees!E54='Drop downs'!$B$6,GI4_Greening_Landscaping_Trees!B54&amp;": "&amp;GI4_Greening_Landscaping_Trees!K54&amp;"","")</f>
        <v/>
      </c>
      <c r="U54" t="str">
        <f t="shared" si="0"/>
        <v/>
      </c>
      <c r="V54" t="str">
        <f>IF(N54&gt;0,B54&amp;":"&amp;N54&amp;"
","")</f>
        <v/>
      </c>
    </row>
    <row r="55" spans="1:22" ht="14.5" customHeight="1" x14ac:dyDescent="0.35">
      <c r="A55" s="317"/>
      <c r="B55" s="308"/>
      <c r="C55" s="94" t="s">
        <v>376</v>
      </c>
      <c r="D55" s="24" t="s">
        <v>250</v>
      </c>
      <c r="E55" s="298"/>
      <c r="F55" s="298"/>
      <c r="G55" s="298"/>
      <c r="H55" s="298"/>
      <c r="I55" s="298"/>
      <c r="J55" s="298"/>
      <c r="K55" s="236"/>
      <c r="L55" s="298"/>
      <c r="M55" s="233"/>
      <c r="N55" s="331"/>
      <c r="R55" s="12"/>
      <c r="S55" s="12"/>
      <c r="T55" s="12"/>
    </row>
    <row r="56" spans="1:22" ht="29.5" thickBot="1" x14ac:dyDescent="0.4">
      <c r="A56" s="318"/>
      <c r="B56" s="309"/>
      <c r="C56" s="98" t="s">
        <v>377</v>
      </c>
      <c r="D56" s="19"/>
      <c r="E56" s="270"/>
      <c r="F56" s="270"/>
      <c r="G56" s="270"/>
      <c r="H56" s="270"/>
      <c r="I56" s="270"/>
      <c r="J56" s="270"/>
      <c r="K56" s="320"/>
      <c r="L56" s="270"/>
      <c r="M56" s="315"/>
      <c r="N56" s="332"/>
      <c r="R56" s="12"/>
      <c r="S56" s="12"/>
      <c r="T56" s="12"/>
    </row>
    <row r="57" spans="1:22" ht="15" thickBot="1" x14ac:dyDescent="0.4">
      <c r="A57" s="316" t="s">
        <v>378</v>
      </c>
      <c r="B57" s="307" t="s">
        <v>125</v>
      </c>
      <c r="C57" s="86" t="s">
        <v>379</v>
      </c>
      <c r="D57" s="86" t="s">
        <v>254</v>
      </c>
      <c r="E57" s="310" t="s">
        <v>418</v>
      </c>
      <c r="F57" s="310" t="s">
        <v>419</v>
      </c>
      <c r="G57" s="310" t="s">
        <v>424</v>
      </c>
      <c r="H57" s="310" t="s">
        <v>628</v>
      </c>
      <c r="I57" s="310" t="s">
        <v>436</v>
      </c>
      <c r="J57" s="310" t="s">
        <v>154</v>
      </c>
      <c r="K57" s="319" t="s">
        <v>1242</v>
      </c>
      <c r="L57" s="310"/>
      <c r="M57" s="314"/>
      <c r="N57" s="330"/>
      <c r="R57" s="12" t="str">
        <f>IF(OR(J57='Drop downs'!$G$7,J57='Drop downs'!$G$5), B57&amp;": "&amp;K57&amp;CHAR(10),"")</f>
        <v/>
      </c>
      <c r="S57" s="12" t="str">
        <f>IF(J57='Drop downs'!$G$2,B57&amp;": "&amp;K57&amp;""," ")</f>
        <v>IIA10: The policy supports objective IIA10 as it states that new developments must maximise opportunities for local greening and habitat creation. Examples include incorporating: species diverse landscaping, trees, wildlife habitats, green roofs and green walls. The policy highlights that developments that support native species should be prioritised, as well as those that retain and protect existing trees, woodlands and hedgerows. For any trees lost during development, two must be planted in its place. Provision for hard and  soft landscaping in new developments must support biodiversity and provide sufficient space for new or existing trees. The planting of street trees and shrubs will be supported, and grass verges will be restored/maintained where possible. Major development proposals must also increase the overall value of green cover on site to achieve the London Plan recommended Urban Greening Factor (UGF), unless it is demonstrated that this is not feasible. Therefore, there is potential for a minor positive effect to be recorded.</v>
      </c>
      <c r="T57" s="12" t="str">
        <f>IF(GI4_Greening_Landscaping_Trees!E57='Drop downs'!$B$6,GI4_Greening_Landscaping_Trees!B57&amp;": "&amp;GI4_Greening_Landscaping_Trees!K57&amp;"","")</f>
        <v/>
      </c>
      <c r="U57" t="str">
        <f t="shared" si="0"/>
        <v/>
      </c>
      <c r="V57" t="str">
        <f>IF(N57&gt;0,B57&amp;":"&amp;N57&amp;"
","")</f>
        <v/>
      </c>
    </row>
    <row r="58" spans="1:22" ht="15" thickBot="1" x14ac:dyDescent="0.4">
      <c r="A58" s="317"/>
      <c r="B58" s="308"/>
      <c r="C58" s="24" t="s">
        <v>380</v>
      </c>
      <c r="D58" s="86" t="s">
        <v>254</v>
      </c>
      <c r="E58" s="298"/>
      <c r="F58" s="298"/>
      <c r="G58" s="298"/>
      <c r="H58" s="298"/>
      <c r="I58" s="298"/>
      <c r="J58" s="298"/>
      <c r="K58" s="236"/>
      <c r="L58" s="298"/>
      <c r="M58" s="233"/>
      <c r="N58" s="331"/>
      <c r="R58" s="12"/>
      <c r="S58" s="12"/>
      <c r="T58" s="12"/>
    </row>
    <row r="59" spans="1:22" ht="15" thickBot="1" x14ac:dyDescent="0.4">
      <c r="A59" s="317"/>
      <c r="B59" s="308"/>
      <c r="C59" s="24" t="s">
        <v>381</v>
      </c>
      <c r="D59" s="86" t="s">
        <v>254</v>
      </c>
      <c r="E59" s="298"/>
      <c r="F59" s="298"/>
      <c r="G59" s="298"/>
      <c r="H59" s="298"/>
      <c r="I59" s="298"/>
      <c r="J59" s="298"/>
      <c r="K59" s="236"/>
      <c r="L59" s="298"/>
      <c r="M59" s="233"/>
      <c r="N59" s="331"/>
      <c r="R59" s="12"/>
      <c r="S59" s="12"/>
      <c r="T59" s="12"/>
    </row>
    <row r="60" spans="1:22" x14ac:dyDescent="0.35">
      <c r="A60" s="317"/>
      <c r="B60" s="308"/>
      <c r="C60" s="24" t="s">
        <v>382</v>
      </c>
      <c r="D60" s="86" t="s">
        <v>250</v>
      </c>
      <c r="E60" s="298"/>
      <c r="F60" s="298"/>
      <c r="G60" s="298"/>
      <c r="H60" s="298"/>
      <c r="I60" s="298"/>
      <c r="J60" s="298"/>
      <c r="K60" s="236"/>
      <c r="L60" s="298"/>
      <c r="M60" s="233"/>
      <c r="N60" s="331"/>
      <c r="R60" s="12"/>
      <c r="S60" s="12"/>
      <c r="T60" s="12"/>
    </row>
    <row r="61" spans="1:22" x14ac:dyDescent="0.35">
      <c r="A61" s="317"/>
      <c r="B61" s="308"/>
      <c r="C61" s="24" t="s">
        <v>383</v>
      </c>
      <c r="D61" s="24" t="s">
        <v>250</v>
      </c>
      <c r="E61" s="298"/>
      <c r="F61" s="298"/>
      <c r="G61" s="298"/>
      <c r="H61" s="298"/>
      <c r="I61" s="298"/>
      <c r="J61" s="298"/>
      <c r="K61" s="236"/>
      <c r="L61" s="298"/>
      <c r="M61" s="233"/>
      <c r="N61" s="331"/>
      <c r="R61" s="12"/>
      <c r="S61" s="12"/>
      <c r="T61" s="12"/>
    </row>
    <row r="62" spans="1:22" x14ac:dyDescent="0.35">
      <c r="A62" s="317"/>
      <c r="B62" s="308"/>
      <c r="C62" s="24" t="s">
        <v>384</v>
      </c>
      <c r="D62" s="24" t="s">
        <v>254</v>
      </c>
      <c r="E62" s="298"/>
      <c r="F62" s="298"/>
      <c r="G62" s="298"/>
      <c r="H62" s="298"/>
      <c r="I62" s="298"/>
      <c r="J62" s="298"/>
      <c r="K62" s="236"/>
      <c r="L62" s="298"/>
      <c r="M62" s="233"/>
      <c r="N62" s="331"/>
      <c r="R62" s="12"/>
      <c r="S62" s="12"/>
      <c r="T62" s="12"/>
    </row>
    <row r="63" spans="1:22" ht="29" x14ac:dyDescent="0.35">
      <c r="A63" s="317"/>
      <c r="B63" s="308"/>
      <c r="C63" s="24" t="s">
        <v>385</v>
      </c>
      <c r="D63" s="24" t="s">
        <v>250</v>
      </c>
      <c r="E63" s="298"/>
      <c r="F63" s="298"/>
      <c r="G63" s="298"/>
      <c r="H63" s="298"/>
      <c r="I63" s="298"/>
      <c r="J63" s="298"/>
      <c r="K63" s="236"/>
      <c r="L63" s="298"/>
      <c r="M63" s="233"/>
      <c r="N63" s="331"/>
      <c r="R63" s="12"/>
      <c r="S63" s="12"/>
      <c r="T63" s="12"/>
    </row>
    <row r="64" spans="1:22" ht="154.4" customHeight="1" thickBot="1" x14ac:dyDescent="0.4">
      <c r="A64" s="318"/>
      <c r="B64" s="309"/>
      <c r="C64" s="19" t="s">
        <v>386</v>
      </c>
      <c r="D64" s="19" t="s">
        <v>254</v>
      </c>
      <c r="E64" s="270"/>
      <c r="F64" s="270"/>
      <c r="G64" s="270"/>
      <c r="H64" s="270"/>
      <c r="I64" s="270"/>
      <c r="J64" s="270"/>
      <c r="K64" s="320"/>
      <c r="L64" s="270"/>
      <c r="M64" s="315"/>
      <c r="N64" s="332"/>
      <c r="R64" s="12"/>
      <c r="S64" s="12"/>
      <c r="T64" s="12"/>
    </row>
    <row r="65" spans="1:22" x14ac:dyDescent="0.35">
      <c r="A65" s="316" t="s">
        <v>387</v>
      </c>
      <c r="B65" s="307" t="s">
        <v>126</v>
      </c>
      <c r="C65" s="85" t="s">
        <v>388</v>
      </c>
      <c r="D65" s="86" t="s">
        <v>250</v>
      </c>
      <c r="E65" s="310" t="s">
        <v>418</v>
      </c>
      <c r="F65" s="310" t="s">
        <v>419</v>
      </c>
      <c r="G65" s="310" t="s">
        <v>424</v>
      </c>
      <c r="H65" s="310" t="s">
        <v>628</v>
      </c>
      <c r="I65" s="310" t="s">
        <v>436</v>
      </c>
      <c r="J65" s="310" t="s">
        <v>157</v>
      </c>
      <c r="K65" s="319" t="s">
        <v>1243</v>
      </c>
      <c r="L65" s="310"/>
      <c r="M65" s="314"/>
      <c r="N65" s="330"/>
      <c r="R65" s="12" t="str">
        <f>IF(OR(J65='Drop downs'!$G$7,J65='Drop downs'!$G$5), B65&amp;": "&amp;K65&amp;CHAR(10),"")</f>
        <v/>
      </c>
      <c r="S65" s="12" t="str">
        <f>IF(J65='Drop downs'!$G$2,B65&amp;": "&amp;K65&amp;""," ")</f>
        <v xml:space="preserve"> </v>
      </c>
      <c r="T65" s="12" t="str">
        <f>IF(GI4_Greening_Landscaping_Trees!E65='Drop downs'!$B$6,GI4_Greening_Landscaping_Trees!B65&amp;": "&amp;GI4_Greening_Landscaping_Trees!K65&amp;"","")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18"/>
      <c r="B71" s="309"/>
      <c r="C71" s="100" t="s">
        <v>394</v>
      </c>
      <c r="D71" s="19" t="s">
        <v>254</v>
      </c>
      <c r="E71" s="270"/>
      <c r="F71" s="270"/>
      <c r="G71" s="270"/>
      <c r="H71" s="270"/>
      <c r="I71" s="270"/>
      <c r="J71" s="270"/>
      <c r="K71" s="320"/>
      <c r="L71" s="270"/>
      <c r="M71" s="315"/>
      <c r="N71" s="332"/>
      <c r="R71" s="12"/>
      <c r="S71" s="12"/>
      <c r="T71" s="12"/>
    </row>
    <row r="72" spans="1:22" x14ac:dyDescent="0.35">
      <c r="A72" s="316" t="s">
        <v>395</v>
      </c>
      <c r="B72" s="307" t="s">
        <v>127</v>
      </c>
      <c r="C72" s="85" t="s">
        <v>396</v>
      </c>
      <c r="D72" s="86" t="s">
        <v>250</v>
      </c>
      <c r="E72" s="310" t="s">
        <v>418</v>
      </c>
      <c r="F72" s="310" t="s">
        <v>419</v>
      </c>
      <c r="G72" s="310" t="s">
        <v>424</v>
      </c>
      <c r="H72" s="310" t="s">
        <v>628</v>
      </c>
      <c r="I72" s="310" t="s">
        <v>436</v>
      </c>
      <c r="J72" s="310" t="s">
        <v>157</v>
      </c>
      <c r="K72" s="311" t="s">
        <v>1244</v>
      </c>
      <c r="L72" s="310"/>
      <c r="M72" s="314"/>
      <c r="N72" s="330"/>
      <c r="R72" s="12" t="str">
        <f>IF(OR(J72='Drop downs'!$G$7,J72='Drop downs'!$G$5), B72&amp;": "&amp;K72&amp;CHAR(10),"")</f>
        <v/>
      </c>
      <c r="S72" s="12" t="str">
        <f>IF(J72='Drop downs'!$G$2,B72&amp;": "&amp;K72&amp;""," ")</f>
        <v xml:space="preserve"> </v>
      </c>
      <c r="T72" s="12" t="str">
        <f>IF(GI4_Greening_Landscaping_Trees!E72='Drop downs'!$B$6,GI4_Greening_Landscaping_Trees!B72&amp;": "&amp;GI4_Greening_Landscaping_Trees!K72&amp;"","")</f>
        <v/>
      </c>
      <c r="U72" t="str">
        <f t="shared" si="0"/>
        <v/>
      </c>
      <c r="V72" t="str">
        <f>IF(N72&gt;0,B72&amp;":"&amp;N72&amp;"
","")</f>
        <v/>
      </c>
    </row>
    <row r="73" spans="1:22" x14ac:dyDescent="0.35">
      <c r="A73" s="317"/>
      <c r="B73" s="308"/>
      <c r="C73" s="83" t="s">
        <v>397</v>
      </c>
      <c r="D73" s="24" t="s">
        <v>254</v>
      </c>
      <c r="E73" s="298"/>
      <c r="F73" s="298"/>
      <c r="G73" s="298"/>
      <c r="H73" s="298"/>
      <c r="I73" s="298"/>
      <c r="J73" s="298"/>
      <c r="K73" s="312"/>
      <c r="L73" s="298"/>
      <c r="M73" s="233"/>
      <c r="N73" s="331"/>
      <c r="R73" s="12"/>
      <c r="S73" s="12"/>
      <c r="T73" s="12"/>
    </row>
    <row r="74" spans="1:22" x14ac:dyDescent="0.35">
      <c r="A74" s="317"/>
      <c r="B74" s="308"/>
      <c r="C74" s="83" t="s">
        <v>398</v>
      </c>
      <c r="D74" s="24" t="s">
        <v>254</v>
      </c>
      <c r="E74" s="298"/>
      <c r="F74" s="298"/>
      <c r="G74" s="298"/>
      <c r="H74" s="298"/>
      <c r="I74" s="298"/>
      <c r="J74" s="298"/>
      <c r="K74" s="312"/>
      <c r="L74" s="298"/>
      <c r="M74" s="233"/>
      <c r="N74" s="331"/>
      <c r="R74" s="12"/>
      <c r="S74" s="12"/>
      <c r="T74" s="12"/>
    </row>
    <row r="75" spans="1:22" x14ac:dyDescent="0.35">
      <c r="A75" s="317"/>
      <c r="B75" s="308"/>
      <c r="C75" s="83" t="s">
        <v>399</v>
      </c>
      <c r="D75" s="24" t="s">
        <v>254</v>
      </c>
      <c r="E75" s="298"/>
      <c r="F75" s="298"/>
      <c r="G75" s="298"/>
      <c r="H75" s="298"/>
      <c r="I75" s="298"/>
      <c r="J75" s="298"/>
      <c r="K75" s="312"/>
      <c r="L75" s="298"/>
      <c r="M75" s="233"/>
      <c r="N75" s="331"/>
      <c r="R75" s="12"/>
      <c r="S75" s="12"/>
      <c r="T75" s="12"/>
    </row>
    <row r="76" spans="1:22" ht="15" thickBot="1" x14ac:dyDescent="0.4">
      <c r="A76" s="318"/>
      <c r="B76" s="309"/>
      <c r="C76" s="89" t="s">
        <v>400</v>
      </c>
      <c r="D76" s="19" t="s">
        <v>250</v>
      </c>
      <c r="E76" s="270"/>
      <c r="F76" s="270"/>
      <c r="G76" s="270"/>
      <c r="H76" s="270"/>
      <c r="I76" s="270"/>
      <c r="J76" s="270"/>
      <c r="K76" s="430"/>
      <c r="L76" s="270"/>
      <c r="M76" s="315"/>
      <c r="N76" s="332"/>
      <c r="R76" s="12"/>
      <c r="S76" s="12"/>
      <c r="T76" s="12"/>
    </row>
    <row r="77" spans="1:22" x14ac:dyDescent="0.35">
      <c r="A77" s="323" t="s">
        <v>401</v>
      </c>
      <c r="B77" s="307" t="s">
        <v>128</v>
      </c>
      <c r="C77" s="85" t="s">
        <v>402</v>
      </c>
      <c r="D77" s="79" t="s">
        <v>254</v>
      </c>
      <c r="E77" s="310" t="s">
        <v>432</v>
      </c>
      <c r="F77" s="310" t="s">
        <v>441</v>
      </c>
      <c r="G77" s="310" t="s">
        <v>424</v>
      </c>
      <c r="H77" s="310" t="s">
        <v>628</v>
      </c>
      <c r="I77" s="310" t="s">
        <v>557</v>
      </c>
      <c r="J77" s="310" t="s">
        <v>157</v>
      </c>
      <c r="K77" s="319" t="s">
        <v>1233</v>
      </c>
      <c r="L77" s="310"/>
      <c r="M77" s="314"/>
      <c r="N77" s="330"/>
      <c r="R77" s="12" t="str">
        <f>IF(OR(J77='Drop downs'!$G$7,J77='Drop downs'!$G$5), B77&amp;": "&amp;K77&amp;CHAR(10),"")</f>
        <v/>
      </c>
      <c r="S77" s="12" t="str">
        <f>IF(J77='Drop downs'!$G$2,B77&amp;": "&amp;K77&amp;""," ")</f>
        <v xml:space="preserve"> </v>
      </c>
      <c r="T77" s="12" t="str">
        <f>IF(GI4_Greening_Landscaping_Trees!E77='Drop downs'!$B$6,GI4_Greening_Landscaping_Trees!B77&amp;": "&amp;GI4_Greening_Landscaping_Trees!K77&amp;"","")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33"/>
      <c r="N78" s="331"/>
      <c r="R78" s="12"/>
      <c r="S78" s="12"/>
      <c r="T78" s="12"/>
    </row>
    <row r="79" spans="1:22" x14ac:dyDescent="0.35">
      <c r="A79" s="305"/>
      <c r="B79" s="308"/>
      <c r="C79" s="83" t="s">
        <v>404</v>
      </c>
      <c r="D79" s="3"/>
      <c r="E79" s="298"/>
      <c r="F79" s="298"/>
      <c r="G79" s="298"/>
      <c r="H79" s="298"/>
      <c r="I79" s="298"/>
      <c r="J79" s="298"/>
      <c r="K79" s="236"/>
      <c r="L79" s="298"/>
      <c r="M79" s="233"/>
      <c r="N79" s="331"/>
      <c r="R79" s="12"/>
      <c r="S79" s="12"/>
      <c r="T79" s="12"/>
    </row>
    <row r="80" spans="1:22" x14ac:dyDescent="0.35">
      <c r="A80" s="305"/>
      <c r="B80" s="308"/>
      <c r="C80" s="84" t="s">
        <v>405</v>
      </c>
      <c r="D80" s="3"/>
      <c r="E80" s="298"/>
      <c r="F80" s="298"/>
      <c r="G80" s="298"/>
      <c r="H80" s="298"/>
      <c r="I80" s="298"/>
      <c r="J80" s="298"/>
      <c r="K80" s="236"/>
      <c r="L80" s="298"/>
      <c r="M80" s="233"/>
      <c r="N80" s="331"/>
      <c r="R80" s="12"/>
      <c r="S80" s="12"/>
      <c r="T80" s="12"/>
    </row>
    <row r="81" spans="1:22" ht="29" x14ac:dyDescent="0.35">
      <c r="A81" s="305"/>
      <c r="B81" s="308"/>
      <c r="C81" s="84" t="s">
        <v>406</v>
      </c>
      <c r="D81" s="3" t="s">
        <v>254</v>
      </c>
      <c r="E81" s="298"/>
      <c r="F81" s="298"/>
      <c r="G81" s="298"/>
      <c r="H81" s="298"/>
      <c r="I81" s="298"/>
      <c r="J81" s="298"/>
      <c r="K81" s="236"/>
      <c r="L81" s="298"/>
      <c r="M81" s="233"/>
      <c r="N81" s="331"/>
      <c r="R81" s="12"/>
      <c r="S81" s="12"/>
      <c r="T81" s="12"/>
    </row>
    <row r="82" spans="1:22" ht="29" x14ac:dyDescent="0.35">
      <c r="A82" s="305"/>
      <c r="B82" s="308"/>
      <c r="C82" s="84" t="s">
        <v>407</v>
      </c>
      <c r="D82" s="3"/>
      <c r="E82" s="298"/>
      <c r="F82" s="298"/>
      <c r="G82" s="298"/>
      <c r="H82" s="298"/>
      <c r="I82" s="298"/>
      <c r="J82" s="298"/>
      <c r="K82" s="236"/>
      <c r="L82" s="298"/>
      <c r="M82" s="233"/>
      <c r="N82" s="331"/>
      <c r="R82" s="12"/>
      <c r="S82" s="12"/>
      <c r="T82" s="12"/>
    </row>
    <row r="83" spans="1:22" ht="15" thickBot="1" x14ac:dyDescent="0.4">
      <c r="A83" s="324"/>
      <c r="B83" s="309"/>
      <c r="C83" s="98" t="s">
        <v>408</v>
      </c>
      <c r="D83" s="15" t="s">
        <v>254</v>
      </c>
      <c r="E83" s="270"/>
      <c r="F83" s="270"/>
      <c r="G83" s="270"/>
      <c r="H83" s="270"/>
      <c r="I83" s="270"/>
      <c r="J83" s="270"/>
      <c r="K83" s="320"/>
      <c r="L83" s="270"/>
      <c r="M83" s="315"/>
      <c r="N83" s="332"/>
      <c r="R83" s="12"/>
      <c r="S83" s="12"/>
      <c r="T83" s="12"/>
    </row>
    <row r="84" spans="1:22" x14ac:dyDescent="0.35">
      <c r="A84" s="323" t="s">
        <v>409</v>
      </c>
      <c r="B84" s="307" t="s">
        <v>129</v>
      </c>
      <c r="C84" s="99" t="s">
        <v>410</v>
      </c>
      <c r="D84" s="79" t="s">
        <v>254</v>
      </c>
      <c r="E84" s="310" t="s">
        <v>101</v>
      </c>
      <c r="F84" s="310" t="s">
        <v>101</v>
      </c>
      <c r="G84" s="310" t="s">
        <v>101</v>
      </c>
      <c r="H84" s="310" t="s">
        <v>101</v>
      </c>
      <c r="I84" s="310" t="s">
        <v>101</v>
      </c>
      <c r="J84" s="310" t="s">
        <v>159</v>
      </c>
      <c r="K84" s="319" t="s">
        <v>435</v>
      </c>
      <c r="L84" s="310"/>
      <c r="M84" s="314"/>
      <c r="N84" s="330"/>
      <c r="R84" s="12" t="str">
        <f>IF(OR(J84='Drop downs'!$G$7,J84='Drop downs'!$G$5), B84&amp;": "&amp;K84&amp;CHAR(10),"")</f>
        <v/>
      </c>
      <c r="S84" s="12" t="str">
        <f>IF(J84='Drop downs'!$G$2,B84&amp;": "&amp;K84&amp;""," ")</f>
        <v xml:space="preserve"> </v>
      </c>
      <c r="T84" s="12" t="str">
        <f>IF(GI4_Greening_Landscaping_Trees!E84='Drop downs'!$B$6,GI4_Greening_Landscaping_Trees!B84&amp;": "&amp;GI4_Greening_Landscaping_Trees!K84&amp;"","")</f>
        <v/>
      </c>
      <c r="U84" t="str">
        <f t="shared" si="1"/>
        <v/>
      </c>
      <c r="V84" t="str">
        <f>IF(N84&gt;0,B84&amp;":"&amp;N84&amp;"
","")</f>
        <v/>
      </c>
    </row>
    <row r="85" spans="1:22" x14ac:dyDescent="0.35">
      <c r="A85" s="305"/>
      <c r="B85" s="308"/>
      <c r="C85" s="84" t="s">
        <v>411</v>
      </c>
      <c r="D85" s="3" t="s">
        <v>254</v>
      </c>
      <c r="E85" s="298"/>
      <c r="F85" s="298"/>
      <c r="G85" s="298"/>
      <c r="H85" s="298"/>
      <c r="I85" s="298"/>
      <c r="J85" s="298"/>
      <c r="K85" s="236"/>
      <c r="L85" s="298"/>
      <c r="M85" s="233"/>
      <c r="N85" s="331"/>
      <c r="R85" s="12"/>
      <c r="S85" s="12"/>
      <c r="T85" s="12"/>
    </row>
    <row r="86" spans="1:22" x14ac:dyDescent="0.35">
      <c r="A86" s="305"/>
      <c r="B86" s="308"/>
      <c r="C86" s="84" t="s">
        <v>412</v>
      </c>
      <c r="D86" s="3" t="s">
        <v>254</v>
      </c>
      <c r="E86" s="298"/>
      <c r="F86" s="298"/>
      <c r="G86" s="298"/>
      <c r="H86" s="298"/>
      <c r="I86" s="298"/>
      <c r="J86" s="298"/>
      <c r="K86" s="236"/>
      <c r="L86" s="298"/>
      <c r="M86" s="233"/>
      <c r="N86" s="331"/>
      <c r="R86" s="12"/>
      <c r="S86" s="12"/>
      <c r="T86" s="12"/>
    </row>
    <row r="87" spans="1:22" ht="15" thickBot="1" x14ac:dyDescent="0.4">
      <c r="A87" s="306"/>
      <c r="B87" s="309"/>
      <c r="C87" s="87" t="s">
        <v>413</v>
      </c>
      <c r="D87" s="80" t="s">
        <v>254</v>
      </c>
      <c r="E87" s="299"/>
      <c r="F87" s="299"/>
      <c r="G87" s="299"/>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IIA10: The policy supports objective IIA10 as it states that new developments must maximise opportunities for local greening and habitat creation. Examples include incorporating: species diverse landscaping, trees, wildlife habitats, green roofs and green walls. The policy highlights that developments that support native species should be prioritised, as well as those that retain and protect existing trees, woodlands and hedgerows. For any trees lost during development, two must be planted in its place. Provision for hard and  soft landscaping in new developments must support biodiversity and provide sufficient space for new or existing trees. The planting of street trees and shrubs will be supported, and grass verges will be restored/maintained where possible. Major development proposals must also increase the overall value of green cover on site to achieve the London Plan recommended Urban Greening Factor (UGF), unless it is demonstrated that this is not feasible. Therefore, there is potential for a minor positive effect to be recorded.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APWO6BkLikEzcwueeAthDl0kFP01B7UHtsNdYrCBj/25jX1NSUAk1ey6ezDpWTQYyNdFtwKN8P4fP88M0janQ==" saltValue="1d2dHamoIOjth4RYQRaXdQ==" spinCount="100000" sheet="1" objects="1" scenarios="1"/>
  <autoFilter ref="A7:M87" xr:uid="{D2C47CAF-421C-4D58-AA7A-22430CCF83D7}"/>
  <mergeCells count="18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B84:B87"/>
    <mergeCell ref="K84:K87"/>
    <mergeCell ref="L84:L87"/>
    <mergeCell ref="M84:M87"/>
    <mergeCell ref="A77:A83"/>
    <mergeCell ref="M65:M71"/>
    <mergeCell ref="A72:A76"/>
    <mergeCell ref="E72:E76"/>
    <mergeCell ref="F72:F76"/>
    <mergeCell ref="N18:N19"/>
    <mergeCell ref="N20:N27"/>
    <mergeCell ref="N28:N35"/>
    <mergeCell ref="N36:N41"/>
    <mergeCell ref="N42:N46"/>
    <mergeCell ref="N47:N48"/>
    <mergeCell ref="N49:N53"/>
    <mergeCell ref="N54:N56"/>
    <mergeCell ref="N57:N64"/>
    <mergeCell ref="B28:B35"/>
    <mergeCell ref="B36:B41"/>
    <mergeCell ref="B42:B46"/>
    <mergeCell ref="B47:B48"/>
    <mergeCell ref="B49:B53"/>
    <mergeCell ref="B54:B56"/>
    <mergeCell ref="B57:B64"/>
    <mergeCell ref="B65:B71"/>
    <mergeCell ref="B72:B76"/>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K28:K35"/>
    <mergeCell ref="L28:L35"/>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G42:G46"/>
    <mergeCell ref="H42:H46"/>
    <mergeCell ref="I42:I46"/>
    <mergeCell ref="J42:J46"/>
    <mergeCell ref="K42:K46"/>
    <mergeCell ref="L42:L46"/>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M42:M46"/>
    <mergeCell ref="A47:A48"/>
    <mergeCell ref="A49:A53"/>
    <mergeCell ref="E49:E53"/>
    <mergeCell ref="F49:F53"/>
    <mergeCell ref="G49:G53"/>
    <mergeCell ref="H49:H53"/>
    <mergeCell ref="E47:E48"/>
    <mergeCell ref="F47:F48"/>
    <mergeCell ref="G47:G48"/>
    <mergeCell ref="H47:H48"/>
    <mergeCell ref="I47:I48"/>
    <mergeCell ref="J47:J48"/>
    <mergeCell ref="K47:K48"/>
    <mergeCell ref="L47:L48"/>
    <mergeCell ref="M47:M48"/>
    <mergeCell ref="I49:I53"/>
    <mergeCell ref="J49:J53"/>
    <mergeCell ref="K49:K53"/>
    <mergeCell ref="L49:L53"/>
    <mergeCell ref="M49:M53"/>
    <mergeCell ref="A42:A46"/>
    <mergeCell ref="E42:E46"/>
    <mergeCell ref="F42:F46"/>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A65:A71"/>
    <mergeCell ref="E65:E71"/>
    <mergeCell ref="F65:F71"/>
    <mergeCell ref="G65:G71"/>
    <mergeCell ref="H65:H71"/>
    <mergeCell ref="I65:I71"/>
    <mergeCell ref="J65:J71"/>
    <mergeCell ref="K65:K71"/>
    <mergeCell ref="L65:L71"/>
    <mergeCell ref="K77:K83"/>
    <mergeCell ref="L77:L83"/>
    <mergeCell ref="M77:M83"/>
    <mergeCell ref="G72:G76"/>
    <mergeCell ref="H72:H76"/>
    <mergeCell ref="I72:I76"/>
    <mergeCell ref="J72:J76"/>
    <mergeCell ref="K72:K76"/>
    <mergeCell ref="L72:L76"/>
    <mergeCell ref="M72:M76"/>
    <mergeCell ref="A84:A87"/>
    <mergeCell ref="E84:E87"/>
    <mergeCell ref="F84:F87"/>
    <mergeCell ref="G84:G87"/>
    <mergeCell ref="H84:H87"/>
    <mergeCell ref="I84:I87"/>
    <mergeCell ref="J84:J87"/>
    <mergeCell ref="E77:E83"/>
    <mergeCell ref="F77:F83"/>
    <mergeCell ref="G77:G83"/>
    <mergeCell ref="H77:H83"/>
    <mergeCell ref="I77:I83"/>
    <mergeCell ref="J77:J83"/>
  </mergeCells>
  <conditionalFormatting sqref="C50:C53">
    <cfRule type="expression" dxfId="735" priority="2">
      <formula>$D50="No"</formula>
    </cfRule>
  </conditionalFormatting>
  <conditionalFormatting sqref="C8:D87">
    <cfRule type="expression" dxfId="734" priority="1">
      <formula>$D8="No"</formula>
    </cfRule>
  </conditionalFormatting>
  <conditionalFormatting sqref="J8 J18 J28 J49 J57 J65 J72 J77 J84">
    <cfRule type="cellIs" dxfId="733" priority="40" operator="equal">
      <formula>"Significant Negative"</formula>
    </cfRule>
    <cfRule type="cellIs" dxfId="732" priority="41" operator="equal">
      <formula>"Minor Negative"</formula>
    </cfRule>
    <cfRule type="cellIs" dxfId="731" priority="42" operator="equal">
      <formula>"Uncertain"</formula>
    </cfRule>
    <cfRule type="cellIs" dxfId="730" priority="43" operator="equal">
      <formula>"Neutral"</formula>
    </cfRule>
    <cfRule type="cellIs" dxfId="729" priority="44" operator="equal">
      <formula>"Minor Positive"</formula>
    </cfRule>
    <cfRule type="cellIs" dxfId="728" priority="45" operator="equal">
      <formula>"Significant Positive"</formula>
    </cfRule>
  </conditionalFormatting>
  <conditionalFormatting sqref="J20">
    <cfRule type="cellIs" dxfId="727" priority="33" operator="equal">
      <formula>"Significant Positive"</formula>
    </cfRule>
    <cfRule type="cellIs" dxfId="726" priority="28" operator="equal">
      <formula>"Significant Negative"</formula>
    </cfRule>
    <cfRule type="cellIs" dxfId="725" priority="29" operator="equal">
      <formula>"Minor Negative"</formula>
    </cfRule>
    <cfRule type="cellIs" dxfId="724" priority="30" operator="equal">
      <formula>"Uncertain"</formula>
    </cfRule>
    <cfRule type="cellIs" dxfId="723" priority="31" operator="equal">
      <formula>"Neutral"</formula>
    </cfRule>
    <cfRule type="cellIs" dxfId="722" priority="32" operator="equal">
      <formula>"Minor Positive"</formula>
    </cfRule>
  </conditionalFormatting>
  <conditionalFormatting sqref="J36">
    <cfRule type="cellIs" dxfId="721" priority="16" operator="equal">
      <formula>"Significant Negative"</formula>
    </cfRule>
    <cfRule type="cellIs" dxfId="720" priority="17" operator="equal">
      <formula>"Minor Negative"</formula>
    </cfRule>
    <cfRule type="cellIs" dxfId="719" priority="18" operator="equal">
      <formula>"Uncertain"</formula>
    </cfRule>
    <cfRule type="cellIs" dxfId="718" priority="19" operator="equal">
      <formula>"Neutral"</formula>
    </cfRule>
    <cfRule type="cellIs" dxfId="717" priority="20" operator="equal">
      <formula>"Minor Positive"</formula>
    </cfRule>
    <cfRule type="cellIs" dxfId="716" priority="21" operator="equal">
      <formula>"Significant Positive"</formula>
    </cfRule>
  </conditionalFormatting>
  <conditionalFormatting sqref="J42">
    <cfRule type="cellIs" dxfId="715" priority="10" operator="equal">
      <formula>"Significant Negative"</formula>
    </cfRule>
    <cfRule type="cellIs" dxfId="714" priority="11" operator="equal">
      <formula>"Minor Negative"</formula>
    </cfRule>
    <cfRule type="cellIs" dxfId="713" priority="12" operator="equal">
      <formula>"Uncertain"</formula>
    </cfRule>
    <cfRule type="cellIs" dxfId="712" priority="13" operator="equal">
      <formula>"Neutral"</formula>
    </cfRule>
    <cfRule type="cellIs" dxfId="711" priority="14" operator="equal">
      <formula>"Minor Positive"</formula>
    </cfRule>
    <cfRule type="cellIs" dxfId="710" priority="15" operator="equal">
      <formula>"Significant Positive"</formula>
    </cfRule>
  </conditionalFormatting>
  <conditionalFormatting sqref="J47">
    <cfRule type="cellIs" dxfId="709" priority="34" operator="equal">
      <formula>"Significant Negative"</formula>
    </cfRule>
    <cfRule type="cellIs" dxfId="708" priority="35" operator="equal">
      <formula>"Minor Negative"</formula>
    </cfRule>
    <cfRule type="cellIs" dxfId="707" priority="36" operator="equal">
      <formula>"Uncertain"</formula>
    </cfRule>
    <cfRule type="cellIs" dxfId="706" priority="37" operator="equal">
      <formula>"Neutral"</formula>
    </cfRule>
    <cfRule type="cellIs" dxfId="705" priority="38" operator="equal">
      <formula>"Minor Positive"</formula>
    </cfRule>
    <cfRule type="cellIs" dxfId="704" priority="39" operator="equal">
      <formula>"Significant Positive"</formula>
    </cfRule>
  </conditionalFormatting>
  <conditionalFormatting sqref="J54">
    <cfRule type="cellIs" dxfId="703" priority="4" operator="equal">
      <formula>"Significant Negative"</formula>
    </cfRule>
    <cfRule type="cellIs" dxfId="702" priority="5" operator="equal">
      <formula>"Minor Negative"</formula>
    </cfRule>
    <cfRule type="cellIs" dxfId="701" priority="6" operator="equal">
      <formula>"Uncertain"</formula>
    </cfRule>
    <cfRule type="cellIs" dxfId="700" priority="7" operator="equal">
      <formula>"Neutral"</formula>
    </cfRule>
    <cfRule type="cellIs" dxfId="699" priority="8" operator="equal">
      <formula>"Minor Positive"</formula>
    </cfRule>
    <cfRule type="cellIs" dxfId="698" priority="9"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722885DB-B12F-45F6-96EB-EE4A673AF612}">
          <x14:formula1>
            <xm:f>'Drop downs'!$G$2:$G$7</xm:f>
          </x14:formula1>
          <xm:sqref>J8 J18 J20 J28 J36 J42 J84 J54 J57 J65 J72 J77 J47 J49</xm:sqref>
        </x14:dataValidation>
        <x14:dataValidation type="list" allowBlank="1" showInputMessage="1" showErrorMessage="1" xr:uid="{75838A07-23B1-49B8-804E-5E5E86D36B43}">
          <x14:formula1>
            <xm:f>'Drop downs'!$F$2:$F$6</xm:f>
          </x14:formula1>
          <xm:sqref>I8 I18 I20 I28 I36 I42 I84 I54 I57 I65 I72 I77 I47 I49</xm:sqref>
        </x14:dataValidation>
        <x14:dataValidation type="list" allowBlank="1" showInputMessage="1" showErrorMessage="1" xr:uid="{FBF45453-2E82-48CD-92BD-793995F1FA3D}">
          <x14:formula1>
            <xm:f>'Drop downs'!$E$2:$E$6</xm:f>
          </x14:formula1>
          <xm:sqref>H8 H18 H20 H28 H36 H42 H84 H54 H57 H65 H72 H77 H47 H49</xm:sqref>
        </x14:dataValidation>
        <x14:dataValidation type="list" allowBlank="1" showInputMessage="1" showErrorMessage="1" xr:uid="{D52CD377-FD6C-4267-8A82-D46D37937FEB}">
          <x14:formula1>
            <xm:f>'Drop downs'!$D$2:$D$7</xm:f>
          </x14:formula1>
          <xm:sqref>G8 G18 G20 G28 G36 G42 G84 G54 G57 G65 G72 G77 G47 G49</xm:sqref>
        </x14:dataValidation>
        <x14:dataValidation type="list" allowBlank="1" showInputMessage="1" showErrorMessage="1" xr:uid="{B2994105-F1F5-4B46-8016-041F868530AF}">
          <x14:formula1>
            <xm:f>'Drop downs'!$C$2:$C$5</xm:f>
          </x14:formula1>
          <xm:sqref>F8 F18 F20 F28 F36 F42 F84 F54 F57 F65 F72 F77 F47 F49</xm:sqref>
        </x14:dataValidation>
        <x14:dataValidation type="list" allowBlank="1" showInputMessage="1" showErrorMessage="1" xr:uid="{C60C247D-0FC8-4AA5-9470-BEE4DDB33AB3}">
          <x14:formula1>
            <xm:f>'Drop downs'!$B$2:$B$4</xm:f>
          </x14:formula1>
          <xm:sqref>E8 E18 E20 E28 E36 E42 E84 E54 E57 E65 E72 E77 E47 E49</xm:sqref>
        </x14:dataValidation>
        <x14:dataValidation type="list" allowBlank="1" showInputMessage="1" showErrorMessage="1" xr:uid="{CA6CBE47-BEF6-41F6-8A75-8BDFBEDD895C}">
          <x14:formula1>
            <xm:f>'Drop downs'!$J$2:$J$3</xm:f>
          </x14:formula1>
          <xm:sqref>L8 L18 L20 L28 L36 L42 L84 L54 L57 L65 L72 L77 L47 L49</xm:sqref>
        </x14:dataValidation>
        <x14:dataValidation type="list" allowBlank="1" showInputMessage="1" showErrorMessage="1" xr:uid="{E320D2D1-1A89-4041-8373-AAEECF3F520D}">
          <x14:formula1>
            <xm:f>'Drop downs'!$A$2:$A$3</xm:f>
          </x14:formula1>
          <xm:sqref>D8:D87</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59604-4FA5-4CB5-8EC3-C039DF700E00}">
  <sheetPr codeName="Sheet56">
    <tabColor theme="4" tint="0.79998168889431442"/>
  </sheetPr>
  <dimension ref="A1:V98"/>
  <sheetViews>
    <sheetView topLeftCell="A41" zoomScale="40" zoomScaleNormal="40" workbookViewId="0">
      <selection activeCell="N7" sqref="N7"/>
    </sheetView>
  </sheetViews>
  <sheetFormatPr defaultColWidth="8.54296875" defaultRowHeight="14.5" x14ac:dyDescent="0.35"/>
  <cols>
    <col min="1" max="1" width="46.453125" bestFit="1" customWidth="1"/>
    <col min="2" max="2" width="5.4531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56.453125" customWidth="1"/>
    <col min="12" max="12" width="16.54296875" customWidth="1"/>
    <col min="13" max="14" width="41.453125" customWidth="1"/>
    <col min="15" max="16" width="9.45312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357" t="s">
        <v>1245</v>
      </c>
      <c r="D1" s="261"/>
      <c r="E1" s="261"/>
      <c r="F1" s="262"/>
      <c r="G1" s="16"/>
      <c r="I1" s="7"/>
      <c r="J1" s="7"/>
      <c r="K1" s="7"/>
    </row>
    <row r="2" spans="1:22" x14ac:dyDescent="0.35">
      <c r="A2" s="74" t="s">
        <v>29</v>
      </c>
      <c r="B2" s="9"/>
      <c r="C2" s="263" t="s">
        <v>1197</v>
      </c>
      <c r="D2" s="263"/>
      <c r="E2" s="263"/>
      <c r="F2" s="264"/>
      <c r="I2" s="8"/>
      <c r="J2" s="8"/>
      <c r="K2" s="8"/>
    </row>
    <row r="3" spans="1:22" ht="29.15" customHeight="1" x14ac:dyDescent="0.35">
      <c r="A3" s="75" t="s">
        <v>30</v>
      </c>
      <c r="B3" s="4"/>
      <c r="C3" s="263" t="s">
        <v>1246</v>
      </c>
      <c r="D3" s="263"/>
      <c r="E3" s="263"/>
      <c r="F3" s="264"/>
      <c r="I3" s="8"/>
      <c r="J3" s="8"/>
      <c r="K3" s="8"/>
    </row>
    <row r="4" spans="1:22" ht="17.25" customHeight="1" x14ac:dyDescent="0.35">
      <c r="A4" s="75" t="s">
        <v>31</v>
      </c>
      <c r="B4" s="17"/>
      <c r="C4" s="229" t="s">
        <v>444</v>
      </c>
      <c r="D4" s="229"/>
      <c r="E4" s="229"/>
      <c r="F4" s="230"/>
      <c r="I4" s="8"/>
      <c r="J4" s="8"/>
      <c r="K4" s="8"/>
    </row>
    <row r="5" spans="1:22" ht="15" thickBot="1" x14ac:dyDescent="0.4"/>
    <row r="6" spans="1:22" ht="15" thickBot="1" x14ac:dyDescent="0.4">
      <c r="A6" s="225" t="s">
        <v>32</v>
      </c>
      <c r="B6" s="225"/>
      <c r="C6" s="225"/>
      <c r="D6" s="76"/>
      <c r="E6" s="346" t="s">
        <v>33</v>
      </c>
      <c r="F6" s="347"/>
      <c r="G6" s="347"/>
      <c r="H6" s="347"/>
      <c r="I6" s="347"/>
      <c r="J6" s="347"/>
      <c r="K6" s="347"/>
      <c r="L6" s="347"/>
      <c r="M6" s="347"/>
      <c r="N6" s="348"/>
      <c r="R6" s="18"/>
      <c r="S6" s="18"/>
      <c r="T6" s="18"/>
      <c r="U6" s="18"/>
    </row>
    <row r="7" spans="1:22" ht="47" thickBot="1" x14ac:dyDescent="0.4">
      <c r="A7" s="78" t="s">
        <v>317</v>
      </c>
      <c r="B7" s="78" t="s">
        <v>35</v>
      </c>
      <c r="C7" s="78" t="s">
        <v>318</v>
      </c>
      <c r="D7" s="78" t="s">
        <v>319</v>
      </c>
      <c r="E7" s="103" t="s">
        <v>38</v>
      </c>
      <c r="F7" s="103" t="s">
        <v>39</v>
      </c>
      <c r="G7" s="103" t="s">
        <v>40</v>
      </c>
      <c r="H7" s="103" t="s">
        <v>41</v>
      </c>
      <c r="I7" s="103" t="s">
        <v>42</v>
      </c>
      <c r="J7" s="103" t="s">
        <v>43</v>
      </c>
      <c r="K7" s="103" t="s">
        <v>44</v>
      </c>
      <c r="L7" s="103" t="s">
        <v>45</v>
      </c>
      <c r="M7" s="103" t="s">
        <v>46</v>
      </c>
      <c r="N7" s="171" t="s">
        <v>474</v>
      </c>
      <c r="R7" s="2" t="str">
        <f>A89</f>
        <v>Significant Negative and Uncertain Effects</v>
      </c>
      <c r="S7" s="2" t="str">
        <f>A91</f>
        <v>Significant Positive Effects</v>
      </c>
      <c r="T7" s="2" t="str">
        <f>A93</f>
        <v>Potential Cumulative Effects Identified</v>
      </c>
      <c r="U7" t="s">
        <v>46</v>
      </c>
      <c r="V7" t="s">
        <v>320</v>
      </c>
    </row>
    <row r="8" spans="1:22" ht="29" x14ac:dyDescent="0.35">
      <c r="A8" s="316" t="s">
        <v>251</v>
      </c>
      <c r="B8" s="327" t="s">
        <v>116</v>
      </c>
      <c r="C8" s="86" t="s">
        <v>321</v>
      </c>
      <c r="D8" s="86" t="s">
        <v>254</v>
      </c>
      <c r="E8" s="325" t="s">
        <v>101</v>
      </c>
      <c r="F8" s="325" t="s">
        <v>101</v>
      </c>
      <c r="G8" s="325" t="s">
        <v>101</v>
      </c>
      <c r="H8" s="325" t="s">
        <v>101</v>
      </c>
      <c r="I8" s="325" t="s">
        <v>101</v>
      </c>
      <c r="J8" s="310" t="s">
        <v>159</v>
      </c>
      <c r="K8" s="319" t="s">
        <v>435</v>
      </c>
      <c r="L8" s="310"/>
      <c r="M8" s="314"/>
      <c r="N8" s="330"/>
      <c r="R8" s="12" t="str">
        <f>IF(OR(J8='Drop downs'!$G$7,J8='Drop downs'!$G$5), B8&amp;": "&amp;K8&amp;CHAR(10),"")</f>
        <v/>
      </c>
      <c r="S8" s="12" t="str">
        <f>IF(J8='Drop downs'!$G$2,B8&amp;": "&amp;K8&amp;""," ")</f>
        <v xml:space="preserve"> </v>
      </c>
      <c r="T8" s="12" t="str">
        <f>IF(GI5_Food_Growing!E8='Drop downs'!$B$6,GI5_Food_Growing!B8&amp;": "&amp;GI5_Food_Growing!K8&amp;"","")</f>
        <v/>
      </c>
      <c r="U8" t="str">
        <f>IF(M8&gt;0,B8&amp;":"&amp;M8&amp;"
","")</f>
        <v/>
      </c>
      <c r="V8" t="str">
        <f>IF(N8&gt;0,B8&amp;":"&amp;N8&amp;"
","")</f>
        <v/>
      </c>
    </row>
    <row r="9" spans="1:22" x14ac:dyDescent="0.35">
      <c r="A9" s="317"/>
      <c r="B9" s="328"/>
      <c r="C9" s="24" t="s">
        <v>322</v>
      </c>
      <c r="D9" s="24" t="s">
        <v>254</v>
      </c>
      <c r="E9" s="326"/>
      <c r="F9" s="326"/>
      <c r="G9" s="326"/>
      <c r="H9" s="326"/>
      <c r="I9" s="326"/>
      <c r="J9" s="298"/>
      <c r="K9" s="236"/>
      <c r="L9" s="298"/>
      <c r="M9" s="233"/>
      <c r="N9" s="331"/>
      <c r="R9" s="12"/>
      <c r="S9" s="12"/>
      <c r="T9" s="12"/>
    </row>
    <row r="10" spans="1:22" x14ac:dyDescent="0.35">
      <c r="A10" s="317"/>
      <c r="B10" s="328"/>
      <c r="C10" s="24" t="s">
        <v>323</v>
      </c>
      <c r="D10" s="24" t="s">
        <v>254</v>
      </c>
      <c r="E10" s="326"/>
      <c r="F10" s="326"/>
      <c r="G10" s="326"/>
      <c r="H10" s="326"/>
      <c r="I10" s="326"/>
      <c r="J10" s="298"/>
      <c r="K10" s="236"/>
      <c r="L10" s="298"/>
      <c r="M10" s="233"/>
      <c r="N10" s="331"/>
      <c r="R10" s="12"/>
      <c r="S10" s="12"/>
      <c r="T10" s="12"/>
    </row>
    <row r="11" spans="1:22" x14ac:dyDescent="0.35">
      <c r="A11" s="317"/>
      <c r="B11" s="328"/>
      <c r="C11" s="24" t="s">
        <v>324</v>
      </c>
      <c r="D11" s="24" t="s">
        <v>254</v>
      </c>
      <c r="E11" s="326"/>
      <c r="F11" s="326"/>
      <c r="G11" s="326"/>
      <c r="H11" s="326"/>
      <c r="I11" s="326"/>
      <c r="J11" s="298"/>
      <c r="K11" s="236"/>
      <c r="L11" s="298"/>
      <c r="M11" s="233"/>
      <c r="N11" s="331"/>
      <c r="R11" s="12"/>
      <c r="S11" s="12"/>
      <c r="T11" s="12"/>
    </row>
    <row r="12" spans="1:22" ht="29" x14ac:dyDescent="0.35">
      <c r="A12" s="317"/>
      <c r="B12" s="328"/>
      <c r="C12" s="24" t="s">
        <v>325</v>
      </c>
      <c r="D12" s="24" t="s">
        <v>254</v>
      </c>
      <c r="E12" s="326"/>
      <c r="F12" s="326"/>
      <c r="G12" s="326"/>
      <c r="H12" s="326"/>
      <c r="I12" s="326"/>
      <c r="J12" s="298"/>
      <c r="K12" s="236"/>
      <c r="L12" s="298"/>
      <c r="M12" s="233"/>
      <c r="N12" s="331"/>
      <c r="R12" s="12"/>
      <c r="S12" s="12"/>
      <c r="T12" s="12"/>
    </row>
    <row r="13" spans="1:22" x14ac:dyDescent="0.35">
      <c r="A13" s="317"/>
      <c r="B13" s="328"/>
      <c r="C13" s="24" t="s">
        <v>326</v>
      </c>
      <c r="D13" s="24" t="s">
        <v>254</v>
      </c>
      <c r="E13" s="326"/>
      <c r="F13" s="326"/>
      <c r="G13" s="326"/>
      <c r="H13" s="326"/>
      <c r="I13" s="326"/>
      <c r="J13" s="298"/>
      <c r="K13" s="236"/>
      <c r="L13" s="298"/>
      <c r="M13" s="233"/>
      <c r="N13" s="331"/>
      <c r="R13" s="12"/>
      <c r="S13" s="12"/>
      <c r="T13" s="12"/>
    </row>
    <row r="14" spans="1:22" ht="29" x14ac:dyDescent="0.35">
      <c r="A14" s="317"/>
      <c r="B14" s="328"/>
      <c r="C14" s="24" t="s">
        <v>327</v>
      </c>
      <c r="D14" s="24" t="s">
        <v>254</v>
      </c>
      <c r="E14" s="326"/>
      <c r="F14" s="326"/>
      <c r="G14" s="326"/>
      <c r="H14" s="326"/>
      <c r="I14" s="326"/>
      <c r="J14" s="298"/>
      <c r="K14" s="236"/>
      <c r="L14" s="298"/>
      <c r="M14" s="233"/>
      <c r="N14" s="331"/>
      <c r="R14" s="12"/>
      <c r="S14" s="12"/>
      <c r="T14" s="12"/>
    </row>
    <row r="15" spans="1:22" x14ac:dyDescent="0.35">
      <c r="A15" s="317"/>
      <c r="B15" s="328"/>
      <c r="C15" s="24" t="s">
        <v>328</v>
      </c>
      <c r="D15" s="24" t="s">
        <v>254</v>
      </c>
      <c r="E15" s="326"/>
      <c r="F15" s="326"/>
      <c r="G15" s="326"/>
      <c r="H15" s="326"/>
      <c r="I15" s="326"/>
      <c r="J15" s="298"/>
      <c r="K15" s="236"/>
      <c r="L15" s="298"/>
      <c r="M15" s="233"/>
      <c r="N15" s="331"/>
      <c r="R15" s="12"/>
      <c r="S15" s="12"/>
      <c r="T15" s="12"/>
    </row>
    <row r="16" spans="1:22" ht="29" x14ac:dyDescent="0.35">
      <c r="A16" s="317"/>
      <c r="B16" s="328"/>
      <c r="C16" s="24" t="s">
        <v>329</v>
      </c>
      <c r="D16" s="24" t="s">
        <v>254</v>
      </c>
      <c r="E16" s="326"/>
      <c r="F16" s="326"/>
      <c r="G16" s="326"/>
      <c r="H16" s="326"/>
      <c r="I16" s="326"/>
      <c r="J16" s="298"/>
      <c r="K16" s="236"/>
      <c r="L16" s="298"/>
      <c r="M16" s="233"/>
      <c r="N16" s="331"/>
      <c r="R16" s="12"/>
      <c r="S16" s="12"/>
      <c r="T16" s="12"/>
    </row>
    <row r="17" spans="1:22" ht="15" thickBot="1" x14ac:dyDescent="0.4">
      <c r="A17" s="322"/>
      <c r="B17" s="267"/>
      <c r="C17" s="88" t="s">
        <v>330</v>
      </c>
      <c r="D17" s="88" t="s">
        <v>254</v>
      </c>
      <c r="E17" s="397"/>
      <c r="F17" s="397"/>
      <c r="G17" s="397"/>
      <c r="H17" s="397"/>
      <c r="I17" s="397"/>
      <c r="J17" s="299"/>
      <c r="K17" s="301"/>
      <c r="L17" s="299"/>
      <c r="M17" s="303"/>
      <c r="N17" s="333"/>
      <c r="R17" s="12"/>
      <c r="S17" s="12"/>
      <c r="T17" s="12"/>
    </row>
    <row r="18" spans="1:22" ht="39" customHeight="1" x14ac:dyDescent="0.35">
      <c r="A18" s="304" t="s">
        <v>331</v>
      </c>
      <c r="B18" s="307" t="s">
        <v>117</v>
      </c>
      <c r="C18" s="92" t="s">
        <v>332</v>
      </c>
      <c r="D18" s="92" t="s">
        <v>254</v>
      </c>
      <c r="E18" s="272" t="s">
        <v>101</v>
      </c>
      <c r="F18" s="272" t="s">
        <v>101</v>
      </c>
      <c r="G18" s="272" t="s">
        <v>101</v>
      </c>
      <c r="H18" s="272" t="s">
        <v>101</v>
      </c>
      <c r="I18" s="272" t="s">
        <v>101</v>
      </c>
      <c r="J18" s="272" t="s">
        <v>159</v>
      </c>
      <c r="K18" s="300" t="s">
        <v>435</v>
      </c>
      <c r="L18" s="272"/>
      <c r="M18" s="302"/>
      <c r="N18" s="334"/>
      <c r="R18" s="12" t="str">
        <f>IF(OR(J18='Drop downs'!$G$7,J18='Drop downs'!$G$5), B18&amp;": "&amp;K18&amp;CHAR(10),"")</f>
        <v/>
      </c>
      <c r="S18" s="12" t="str">
        <f>IF(J18='Drop downs'!$G$2,B18&amp;": "&amp;K18&amp;""," ")</f>
        <v xml:space="preserve"> </v>
      </c>
      <c r="T18" s="12" t="str">
        <f>IF(GI5_Food_Growing!E18='Drop downs'!$B$6,GI5_Food_Growing!B18&amp;": "&amp;GI5_Food_Growing!K18&amp;"","")</f>
        <v/>
      </c>
      <c r="U18" t="str">
        <f t="shared" ref="U18:U72" si="0">IF(M18&gt;0,B18&amp;":"&amp;M18&amp;"
","")</f>
        <v/>
      </c>
      <c r="V18" t="str">
        <f>IF(N18&gt;0,B18&amp;":"&amp;N18&amp;"
","")</f>
        <v/>
      </c>
    </row>
    <row r="19" spans="1:22" ht="50.25" customHeight="1" thickBot="1" x14ac:dyDescent="0.4">
      <c r="A19" s="306"/>
      <c r="B19" s="309"/>
      <c r="C19" s="88" t="s">
        <v>333</v>
      </c>
      <c r="D19" s="88" t="s">
        <v>254</v>
      </c>
      <c r="E19" s="299"/>
      <c r="F19" s="299"/>
      <c r="G19" s="299"/>
      <c r="H19" s="299"/>
      <c r="I19" s="299"/>
      <c r="J19" s="299"/>
      <c r="K19" s="301"/>
      <c r="L19" s="299"/>
      <c r="M19" s="303"/>
      <c r="N19" s="333"/>
      <c r="R19" s="12"/>
      <c r="S19" s="12"/>
      <c r="T19" s="12"/>
    </row>
    <row r="20" spans="1:22" ht="72.5" x14ac:dyDescent="0.35">
      <c r="A20" s="321" t="s">
        <v>334</v>
      </c>
      <c r="B20" s="307" t="s">
        <v>118</v>
      </c>
      <c r="C20" s="82" t="s">
        <v>335</v>
      </c>
      <c r="D20" s="82" t="s">
        <v>254</v>
      </c>
      <c r="E20" s="272" t="s">
        <v>101</v>
      </c>
      <c r="F20" s="272" t="s">
        <v>101</v>
      </c>
      <c r="G20" s="272" t="s">
        <v>101</v>
      </c>
      <c r="H20" s="272" t="s">
        <v>101</v>
      </c>
      <c r="I20" s="272" t="s">
        <v>101</v>
      </c>
      <c r="J20" s="272" t="s">
        <v>159</v>
      </c>
      <c r="K20" s="300" t="s">
        <v>435</v>
      </c>
      <c r="L20" s="272"/>
      <c r="M20" s="302"/>
      <c r="N20" s="334"/>
      <c r="R20" s="12" t="str">
        <f>IF(OR(J20='Drop downs'!$G$7,J20='Drop downs'!$G$5), B20&amp;": "&amp;K20&amp;CHAR(10),"")</f>
        <v/>
      </c>
      <c r="S20" s="12" t="str">
        <f>IF(J20='Drop downs'!$G$2,B20&amp;": "&amp;K20&amp;""," ")</f>
        <v xml:space="preserve"> </v>
      </c>
      <c r="T20" s="12" t="str">
        <f>IF(GI5_Food_Growing!E20='Drop downs'!$B$6,GI5_Food_Growing!B20&amp;": "&amp;GI5_Food_Growing!K20&amp;"","")</f>
        <v/>
      </c>
      <c r="U20" t="str">
        <f t="shared" si="0"/>
        <v/>
      </c>
      <c r="V20" t="str">
        <f>IF(N20&gt;0,B20&amp;":"&amp;N20&amp;"
","")</f>
        <v/>
      </c>
    </row>
    <row r="21" spans="1:22" ht="14.5" customHeight="1" x14ac:dyDescent="0.35">
      <c r="A21" s="317"/>
      <c r="B21" s="308"/>
      <c r="C21" s="3" t="s">
        <v>336</v>
      </c>
      <c r="D21" s="82" t="s">
        <v>254</v>
      </c>
      <c r="E21" s="298"/>
      <c r="F21" s="298"/>
      <c r="G21" s="298"/>
      <c r="H21" s="298"/>
      <c r="I21" s="298"/>
      <c r="J21" s="298"/>
      <c r="K21" s="236"/>
      <c r="L21" s="298"/>
      <c r="M21" s="233"/>
      <c r="N21" s="331"/>
      <c r="R21" s="12"/>
      <c r="S21" s="12"/>
      <c r="T21" s="12"/>
    </row>
    <row r="22" spans="1:22" ht="14.5" customHeight="1" x14ac:dyDescent="0.35">
      <c r="A22" s="317"/>
      <c r="B22" s="308"/>
      <c r="C22" s="3" t="s">
        <v>337</v>
      </c>
      <c r="D22" s="82" t="s">
        <v>254</v>
      </c>
      <c r="E22" s="298"/>
      <c r="F22" s="298"/>
      <c r="G22" s="298"/>
      <c r="H22" s="298"/>
      <c r="I22" s="298"/>
      <c r="J22" s="298"/>
      <c r="K22" s="236"/>
      <c r="L22" s="298"/>
      <c r="M22" s="233"/>
      <c r="N22" s="331"/>
      <c r="R22" s="12"/>
      <c r="S22" s="12"/>
      <c r="T22" s="12"/>
    </row>
    <row r="23" spans="1:22" x14ac:dyDescent="0.35">
      <c r="A23" s="317"/>
      <c r="B23" s="308"/>
      <c r="C23" s="3" t="s">
        <v>338</v>
      </c>
      <c r="D23" s="82" t="s">
        <v>254</v>
      </c>
      <c r="E23" s="298"/>
      <c r="F23" s="298"/>
      <c r="G23" s="298"/>
      <c r="H23" s="298"/>
      <c r="I23" s="298"/>
      <c r="J23" s="298"/>
      <c r="K23" s="236"/>
      <c r="L23" s="298"/>
      <c r="M23" s="233"/>
      <c r="N23" s="331"/>
      <c r="R23" s="12"/>
      <c r="S23" s="12"/>
      <c r="T23" s="12"/>
    </row>
    <row r="24" spans="1:22" ht="14.5" customHeight="1" x14ac:dyDescent="0.35">
      <c r="A24" s="317"/>
      <c r="B24" s="308"/>
      <c r="C24" s="3" t="s">
        <v>339</v>
      </c>
      <c r="D24" s="82" t="s">
        <v>254</v>
      </c>
      <c r="E24" s="298"/>
      <c r="F24" s="298"/>
      <c r="G24" s="298"/>
      <c r="H24" s="298"/>
      <c r="I24" s="298"/>
      <c r="J24" s="298"/>
      <c r="K24" s="236"/>
      <c r="L24" s="298"/>
      <c r="M24" s="233"/>
      <c r="N24" s="331"/>
      <c r="R24" s="12"/>
      <c r="S24" s="12"/>
      <c r="T24" s="12"/>
    </row>
    <row r="25" spans="1:22" ht="29" x14ac:dyDescent="0.35">
      <c r="A25" s="317"/>
      <c r="B25" s="308"/>
      <c r="C25" s="3" t="s">
        <v>340</v>
      </c>
      <c r="D25" s="82" t="s">
        <v>254</v>
      </c>
      <c r="E25" s="298"/>
      <c r="F25" s="298"/>
      <c r="G25" s="298"/>
      <c r="H25" s="298"/>
      <c r="I25" s="298"/>
      <c r="J25" s="298"/>
      <c r="K25" s="236"/>
      <c r="L25" s="298"/>
      <c r="M25" s="233"/>
      <c r="N25" s="331"/>
      <c r="R25" s="12"/>
      <c r="S25" s="12"/>
      <c r="T25" s="12"/>
    </row>
    <row r="26" spans="1:22" ht="14.5" customHeight="1" x14ac:dyDescent="0.35">
      <c r="A26" s="317"/>
      <c r="B26" s="308"/>
      <c r="C26" s="3" t="s">
        <v>341</v>
      </c>
      <c r="D26" s="82" t="s">
        <v>254</v>
      </c>
      <c r="E26" s="298"/>
      <c r="F26" s="298"/>
      <c r="G26" s="298"/>
      <c r="H26" s="298"/>
      <c r="I26" s="298"/>
      <c r="J26" s="298"/>
      <c r="K26" s="236"/>
      <c r="L26" s="298"/>
      <c r="M26" s="233"/>
      <c r="N26" s="331"/>
      <c r="R26" s="12"/>
      <c r="S26" s="12"/>
      <c r="T26" s="12"/>
    </row>
    <row r="27" spans="1:22" ht="29.5" thickBot="1" x14ac:dyDescent="0.4">
      <c r="A27" s="322"/>
      <c r="B27" s="309"/>
      <c r="C27" s="80" t="s">
        <v>342</v>
      </c>
      <c r="D27" s="82" t="s">
        <v>254</v>
      </c>
      <c r="E27" s="299"/>
      <c r="F27" s="299"/>
      <c r="G27" s="299"/>
      <c r="H27" s="299"/>
      <c r="I27" s="299"/>
      <c r="J27" s="299"/>
      <c r="K27" s="301"/>
      <c r="L27" s="299"/>
      <c r="M27" s="303"/>
      <c r="N27" s="333"/>
      <c r="R27" s="12"/>
      <c r="S27" s="12"/>
      <c r="T27" s="12"/>
    </row>
    <row r="28" spans="1:22" ht="29" x14ac:dyDescent="0.35">
      <c r="A28" s="321" t="s">
        <v>343</v>
      </c>
      <c r="B28" s="307" t="s">
        <v>119</v>
      </c>
      <c r="C28" s="91" t="s">
        <v>344</v>
      </c>
      <c r="D28" s="82" t="s">
        <v>254</v>
      </c>
      <c r="E28" s="272" t="s">
        <v>418</v>
      </c>
      <c r="F28" s="272" t="s">
        <v>441</v>
      </c>
      <c r="G28" s="272" t="s">
        <v>519</v>
      </c>
      <c r="H28" s="272" t="s">
        <v>628</v>
      </c>
      <c r="I28" s="272" t="s">
        <v>422</v>
      </c>
      <c r="J28" s="272" t="s">
        <v>157</v>
      </c>
      <c r="K28" s="300" t="s">
        <v>1247</v>
      </c>
      <c r="L28" s="272"/>
      <c r="M28" s="302"/>
      <c r="N28" s="334"/>
      <c r="R28" s="12" t="str">
        <f>IF(OR(J28='Drop downs'!$G$7,J28='Drop downs'!$G$5), B28&amp;": "&amp;K28&amp;CHAR(10),"")</f>
        <v/>
      </c>
      <c r="S28" s="12" t="str">
        <f>IF(J28='Drop downs'!$G$2,B28&amp;": "&amp;K28&amp;""," ")</f>
        <v xml:space="preserve"> </v>
      </c>
      <c r="T28" s="12" t="str">
        <f>IF(GI5_Food_Growing!E28='Drop downs'!$B$6,GI5_Food_Growing!B28&amp;": "&amp;GI5_Food_Growing!K28&amp;"","")</f>
        <v/>
      </c>
      <c r="U28" t="str">
        <f t="shared" si="0"/>
        <v/>
      </c>
      <c r="V28" t="str">
        <f>IF(N28&gt;0,B28&amp;":"&amp;N28&amp;"
","")</f>
        <v/>
      </c>
    </row>
    <row r="29" spans="1:22" ht="29" x14ac:dyDescent="0.35">
      <c r="A29" s="317"/>
      <c r="B29" s="308"/>
      <c r="C29" s="83" t="s">
        <v>345</v>
      </c>
      <c r="D29" s="3" t="s">
        <v>254</v>
      </c>
      <c r="E29" s="298"/>
      <c r="F29" s="298"/>
      <c r="G29" s="298"/>
      <c r="H29" s="298"/>
      <c r="I29" s="298"/>
      <c r="J29" s="298"/>
      <c r="K29" s="236"/>
      <c r="L29" s="298"/>
      <c r="M29" s="233"/>
      <c r="N29" s="331"/>
      <c r="R29" s="12"/>
      <c r="S29" s="12"/>
      <c r="T29" s="12"/>
    </row>
    <row r="30" spans="1:22" x14ac:dyDescent="0.35">
      <c r="A30" s="317"/>
      <c r="B30" s="308"/>
      <c r="C30" s="83" t="s">
        <v>346</v>
      </c>
      <c r="D30" s="3" t="s">
        <v>254</v>
      </c>
      <c r="E30" s="298"/>
      <c r="F30" s="298"/>
      <c r="G30" s="298"/>
      <c r="H30" s="298"/>
      <c r="I30" s="298"/>
      <c r="J30" s="298"/>
      <c r="K30" s="236"/>
      <c r="L30" s="298"/>
      <c r="M30" s="233"/>
      <c r="N30" s="331"/>
      <c r="R30" s="12"/>
      <c r="S30" s="12"/>
      <c r="T30" s="12"/>
    </row>
    <row r="31" spans="1:22" ht="30" customHeight="1" x14ac:dyDescent="0.35">
      <c r="A31" s="317"/>
      <c r="B31" s="308"/>
      <c r="C31" s="83" t="s">
        <v>347</v>
      </c>
      <c r="D31" s="3" t="s">
        <v>254</v>
      </c>
      <c r="E31" s="298"/>
      <c r="F31" s="298"/>
      <c r="G31" s="298"/>
      <c r="H31" s="298"/>
      <c r="I31" s="298"/>
      <c r="J31" s="298"/>
      <c r="K31" s="236"/>
      <c r="L31" s="298"/>
      <c r="M31" s="233"/>
      <c r="N31" s="331"/>
      <c r="R31" s="12"/>
      <c r="S31" s="12"/>
      <c r="T31" s="12"/>
    </row>
    <row r="32" spans="1:22" x14ac:dyDescent="0.35">
      <c r="A32" s="317"/>
      <c r="B32" s="308"/>
      <c r="C32" s="83" t="s">
        <v>348</v>
      </c>
      <c r="D32" s="3" t="s">
        <v>254</v>
      </c>
      <c r="E32" s="298"/>
      <c r="F32" s="298"/>
      <c r="G32" s="298"/>
      <c r="H32" s="298"/>
      <c r="I32" s="298"/>
      <c r="J32" s="298"/>
      <c r="K32" s="236"/>
      <c r="L32" s="298"/>
      <c r="M32" s="233"/>
      <c r="N32" s="331"/>
      <c r="R32" s="12"/>
      <c r="S32" s="12"/>
      <c r="T32" s="12"/>
    </row>
    <row r="33" spans="1:22" x14ac:dyDescent="0.35">
      <c r="A33" s="317"/>
      <c r="B33" s="308"/>
      <c r="C33" s="83" t="s">
        <v>349</v>
      </c>
      <c r="D33" s="3" t="s">
        <v>250</v>
      </c>
      <c r="E33" s="298"/>
      <c r="F33" s="298"/>
      <c r="G33" s="298"/>
      <c r="H33" s="298"/>
      <c r="I33" s="298"/>
      <c r="J33" s="298"/>
      <c r="K33" s="236"/>
      <c r="L33" s="298"/>
      <c r="M33" s="233"/>
      <c r="N33" s="331"/>
      <c r="R33" s="12"/>
      <c r="S33" s="12"/>
      <c r="T33" s="12"/>
    </row>
    <row r="34" spans="1:22" x14ac:dyDescent="0.35">
      <c r="A34" s="317"/>
      <c r="B34" s="308"/>
      <c r="C34" s="83" t="s">
        <v>350</v>
      </c>
      <c r="D34" s="3" t="s">
        <v>250</v>
      </c>
      <c r="E34" s="298"/>
      <c r="F34" s="298"/>
      <c r="G34" s="298"/>
      <c r="H34" s="298"/>
      <c r="I34" s="298"/>
      <c r="J34" s="298"/>
      <c r="K34" s="236"/>
      <c r="L34" s="298"/>
      <c r="M34" s="233"/>
      <c r="N34" s="331"/>
      <c r="R34" s="12"/>
      <c r="S34" s="12"/>
      <c r="T34" s="12"/>
    </row>
    <row r="35" spans="1:22" ht="29.5" customHeight="1" thickBot="1" x14ac:dyDescent="0.4">
      <c r="A35" s="322"/>
      <c r="B35" s="309"/>
      <c r="C35" s="93" t="s">
        <v>351</v>
      </c>
      <c r="D35" s="80" t="s">
        <v>254</v>
      </c>
      <c r="E35" s="299"/>
      <c r="F35" s="299"/>
      <c r="G35" s="299"/>
      <c r="H35" s="299"/>
      <c r="I35" s="299"/>
      <c r="J35" s="299"/>
      <c r="K35" s="301"/>
      <c r="L35" s="299"/>
      <c r="M35" s="303"/>
      <c r="N35" s="333"/>
      <c r="R35" s="12"/>
      <c r="S35" s="12"/>
      <c r="T35" s="12"/>
    </row>
    <row r="36" spans="1:22" x14ac:dyDescent="0.35">
      <c r="A36" s="321" t="s">
        <v>352</v>
      </c>
      <c r="B36" s="307" t="s">
        <v>120</v>
      </c>
      <c r="C36" s="82" t="s">
        <v>353</v>
      </c>
      <c r="D36" s="82" t="s">
        <v>254</v>
      </c>
      <c r="E36" s="272" t="s">
        <v>101</v>
      </c>
      <c r="F36" s="272" t="s">
        <v>101</v>
      </c>
      <c r="G36" s="272" t="s">
        <v>101</v>
      </c>
      <c r="H36" s="272" t="s">
        <v>101</v>
      </c>
      <c r="I36" s="272" t="s">
        <v>101</v>
      </c>
      <c r="J36" s="272" t="s">
        <v>159</v>
      </c>
      <c r="K36" s="300" t="s">
        <v>435</v>
      </c>
      <c r="L36" s="272"/>
      <c r="M36" s="302"/>
      <c r="N36" s="334"/>
      <c r="R36" s="12" t="str">
        <f>IF(OR(J36='Drop downs'!$G$7,J36='Drop downs'!$G$5), B36&amp;": "&amp;K36&amp;CHAR(10),"")</f>
        <v/>
      </c>
      <c r="S36" s="12" t="str">
        <f>IF(J36='Drop downs'!$G$2,B36&amp;": "&amp;K36&amp;""," ")</f>
        <v xml:space="preserve"> </v>
      </c>
      <c r="T36" s="12" t="str">
        <f>IF(GI5_Food_Growing!E36='Drop downs'!$B$6,GI5_Food_Growing!B36&amp;": "&amp;GI5_Food_Growing!K36&amp;"","")</f>
        <v/>
      </c>
      <c r="U36" t="str">
        <f t="shared" si="0"/>
        <v/>
      </c>
      <c r="V36" t="str">
        <f>IF(N36&gt;0,B36&amp;":"&amp;N36&amp;"
","")</f>
        <v/>
      </c>
    </row>
    <row r="37" spans="1:22" ht="29" x14ac:dyDescent="0.35">
      <c r="A37" s="317"/>
      <c r="B37" s="308"/>
      <c r="C37" s="3" t="s">
        <v>354</v>
      </c>
      <c r="D37" s="3" t="s">
        <v>254</v>
      </c>
      <c r="E37" s="298"/>
      <c r="F37" s="298"/>
      <c r="G37" s="298"/>
      <c r="H37" s="298"/>
      <c r="I37" s="298"/>
      <c r="J37" s="298"/>
      <c r="K37" s="236"/>
      <c r="L37" s="298"/>
      <c r="M37" s="233"/>
      <c r="N37" s="331"/>
      <c r="R37" s="12"/>
      <c r="S37" s="12"/>
      <c r="T37" s="12"/>
    </row>
    <row r="38" spans="1:22" x14ac:dyDescent="0.35">
      <c r="A38" s="317"/>
      <c r="B38" s="308"/>
      <c r="C38" s="3" t="s">
        <v>355</v>
      </c>
      <c r="D38" s="3" t="s">
        <v>254</v>
      </c>
      <c r="E38" s="298"/>
      <c r="F38" s="298"/>
      <c r="G38" s="298"/>
      <c r="H38" s="298"/>
      <c r="I38" s="298"/>
      <c r="J38" s="298"/>
      <c r="K38" s="236"/>
      <c r="L38" s="298"/>
      <c r="M38" s="233"/>
      <c r="N38" s="331"/>
      <c r="R38" s="12"/>
      <c r="S38" s="12"/>
      <c r="T38" s="12"/>
    </row>
    <row r="39" spans="1:22" ht="29" x14ac:dyDescent="0.35">
      <c r="A39" s="317"/>
      <c r="B39" s="308"/>
      <c r="C39" s="3" t="s">
        <v>356</v>
      </c>
      <c r="D39" s="3" t="s">
        <v>254</v>
      </c>
      <c r="E39" s="298"/>
      <c r="F39" s="298"/>
      <c r="G39" s="298"/>
      <c r="H39" s="298"/>
      <c r="I39" s="298"/>
      <c r="J39" s="298"/>
      <c r="K39" s="236"/>
      <c r="L39" s="298"/>
      <c r="M39" s="233"/>
      <c r="N39" s="331"/>
      <c r="R39" s="12"/>
      <c r="S39" s="12"/>
      <c r="T39" s="12"/>
    </row>
    <row r="40" spans="1:22" ht="43.5" x14ac:dyDescent="0.35">
      <c r="A40" s="317"/>
      <c r="B40" s="308"/>
      <c r="C40" s="3" t="s">
        <v>357</v>
      </c>
      <c r="D40" s="3" t="s">
        <v>254</v>
      </c>
      <c r="E40" s="298"/>
      <c r="F40" s="298"/>
      <c r="G40" s="298"/>
      <c r="H40" s="298"/>
      <c r="I40" s="298"/>
      <c r="J40" s="298"/>
      <c r="K40" s="236"/>
      <c r="L40" s="298"/>
      <c r="M40" s="233"/>
      <c r="N40" s="331"/>
      <c r="R40" s="12"/>
      <c r="S40" s="12"/>
      <c r="T40" s="12"/>
    </row>
    <row r="41" spans="1:22" ht="29.5" thickBot="1" x14ac:dyDescent="0.4">
      <c r="A41" s="322"/>
      <c r="B41" s="309"/>
      <c r="C41" s="80" t="s">
        <v>358</v>
      </c>
      <c r="D41" s="80" t="s">
        <v>254</v>
      </c>
      <c r="E41" s="299"/>
      <c r="F41" s="299"/>
      <c r="G41" s="299"/>
      <c r="H41" s="299"/>
      <c r="I41" s="299"/>
      <c r="J41" s="299"/>
      <c r="K41" s="301"/>
      <c r="L41" s="299"/>
      <c r="M41" s="303"/>
      <c r="N41" s="333"/>
      <c r="R41" s="12"/>
      <c r="S41" s="12"/>
      <c r="T41" s="12"/>
    </row>
    <row r="42" spans="1:22" ht="29" x14ac:dyDescent="0.35">
      <c r="A42" s="321" t="s">
        <v>359</v>
      </c>
      <c r="B42" s="307" t="s">
        <v>121</v>
      </c>
      <c r="C42" s="82" t="s">
        <v>360</v>
      </c>
      <c r="D42" s="82" t="s">
        <v>254</v>
      </c>
      <c r="E42" s="272" t="s">
        <v>101</v>
      </c>
      <c r="F42" s="272" t="s">
        <v>101</v>
      </c>
      <c r="G42" s="272" t="s">
        <v>101</v>
      </c>
      <c r="H42" s="272" t="s">
        <v>101</v>
      </c>
      <c r="I42" s="272" t="s">
        <v>101</v>
      </c>
      <c r="J42" s="272" t="s">
        <v>159</v>
      </c>
      <c r="K42" s="300" t="s">
        <v>435</v>
      </c>
      <c r="L42" s="272"/>
      <c r="M42" s="302"/>
      <c r="N42" s="334"/>
      <c r="R42" s="12" t="str">
        <f>IF(OR(J42='Drop downs'!$G$7,J42='Drop downs'!$G$5), B42&amp;": "&amp;K42&amp;CHAR(10),"")</f>
        <v/>
      </c>
      <c r="S42" s="12" t="str">
        <f>IF(J42='Drop downs'!$G$2,B42&amp;": "&amp;K42&amp;""," ")</f>
        <v xml:space="preserve"> </v>
      </c>
      <c r="T42" s="12" t="str">
        <f>IF(GI5_Food_Growing!E42='Drop downs'!$B$6,GI5_Food_Growing!B42&amp;": "&amp;GI5_Food_Growing!K42&amp;"","")</f>
        <v/>
      </c>
      <c r="U42" t="str">
        <f t="shared" si="0"/>
        <v/>
      </c>
      <c r="V42" t="str">
        <f>IF(N42&gt;0,B42&amp;":"&amp;N42&amp;"
","")</f>
        <v/>
      </c>
    </row>
    <row r="43" spans="1:22" ht="30" customHeight="1" x14ac:dyDescent="0.35">
      <c r="A43" s="317"/>
      <c r="B43" s="308"/>
      <c r="C43" s="3" t="s">
        <v>361</v>
      </c>
      <c r="D43" s="3" t="s">
        <v>254</v>
      </c>
      <c r="E43" s="298"/>
      <c r="F43" s="298"/>
      <c r="G43" s="298"/>
      <c r="H43" s="298"/>
      <c r="I43" s="298"/>
      <c r="J43" s="298"/>
      <c r="K43" s="236"/>
      <c r="L43" s="298"/>
      <c r="M43" s="233"/>
      <c r="N43" s="331"/>
      <c r="R43" s="12"/>
      <c r="S43" s="12"/>
      <c r="T43" s="12"/>
    </row>
    <row r="44" spans="1:22" x14ac:dyDescent="0.35">
      <c r="A44" s="317"/>
      <c r="B44" s="308"/>
      <c r="C44" s="3" t="s">
        <v>362</v>
      </c>
      <c r="D44" s="3" t="s">
        <v>254</v>
      </c>
      <c r="E44" s="298"/>
      <c r="F44" s="298"/>
      <c r="G44" s="298"/>
      <c r="H44" s="298"/>
      <c r="I44" s="298"/>
      <c r="J44" s="298"/>
      <c r="K44" s="236"/>
      <c r="L44" s="298"/>
      <c r="M44" s="233"/>
      <c r="N44" s="331"/>
      <c r="R44" s="12"/>
      <c r="S44" s="12"/>
      <c r="T44" s="12"/>
    </row>
    <row r="45" spans="1:22" ht="29" x14ac:dyDescent="0.35">
      <c r="A45" s="317"/>
      <c r="B45" s="308"/>
      <c r="C45" s="3" t="s">
        <v>363</v>
      </c>
      <c r="D45" s="3" t="s">
        <v>254</v>
      </c>
      <c r="E45" s="298"/>
      <c r="F45" s="298"/>
      <c r="G45" s="298"/>
      <c r="H45" s="298"/>
      <c r="I45" s="298"/>
      <c r="J45" s="298"/>
      <c r="K45" s="236"/>
      <c r="L45" s="298"/>
      <c r="M45" s="233"/>
      <c r="N45" s="331"/>
      <c r="R45" s="12"/>
      <c r="S45" s="12"/>
      <c r="T45" s="12"/>
    </row>
    <row r="46" spans="1:22" ht="29.5" thickBot="1" x14ac:dyDescent="0.4">
      <c r="A46" s="322"/>
      <c r="B46" s="309"/>
      <c r="C46" s="80" t="s">
        <v>364</v>
      </c>
      <c r="D46" s="80" t="s">
        <v>254</v>
      </c>
      <c r="E46" s="299"/>
      <c r="F46" s="299"/>
      <c r="G46" s="299"/>
      <c r="H46" s="299"/>
      <c r="I46" s="299"/>
      <c r="J46" s="299"/>
      <c r="K46" s="301"/>
      <c r="L46" s="299"/>
      <c r="M46" s="303"/>
      <c r="N46" s="333"/>
      <c r="R46" s="12"/>
      <c r="S46" s="12"/>
      <c r="T46" s="12"/>
    </row>
    <row r="47" spans="1:22" ht="43.5" x14ac:dyDescent="0.35">
      <c r="A47" s="321" t="s">
        <v>365</v>
      </c>
      <c r="B47" s="307" t="s">
        <v>122</v>
      </c>
      <c r="C47" s="82" t="s">
        <v>366</v>
      </c>
      <c r="D47" s="82" t="s">
        <v>254</v>
      </c>
      <c r="E47" s="272" t="s">
        <v>101</v>
      </c>
      <c r="F47" s="272" t="s">
        <v>101</v>
      </c>
      <c r="G47" s="272" t="s">
        <v>101</v>
      </c>
      <c r="H47" s="272" t="s">
        <v>101</v>
      </c>
      <c r="I47" s="272" t="s">
        <v>101</v>
      </c>
      <c r="J47" s="272" t="s">
        <v>159</v>
      </c>
      <c r="K47" s="300" t="s">
        <v>435</v>
      </c>
      <c r="L47" s="272"/>
      <c r="M47" s="302"/>
      <c r="N47" s="334"/>
      <c r="R47" s="12" t="str">
        <f>IF(OR(J47='Drop downs'!$G$7,J47='Drop downs'!$G$5), B47&amp;": "&amp;K47&amp;CHAR(10),"")</f>
        <v/>
      </c>
      <c r="S47" s="12" t="str">
        <f>IF(J47='Drop downs'!$G$2,B47&amp;": "&amp;K47&amp;""," ")</f>
        <v xml:space="preserve"> </v>
      </c>
      <c r="T47" s="12" t="str">
        <f>IF(GI5_Food_Growing!E47='Drop downs'!$B$6,GI5_Food_Growing!B47&amp;": "&amp;GI5_Food_Growing!K47&amp;"","")</f>
        <v/>
      </c>
      <c r="U47" t="str">
        <f t="shared" si="0"/>
        <v/>
      </c>
      <c r="V47" t="str">
        <f>IF(N47&gt;0,B47&amp;":"&amp;N47&amp;"
","")</f>
        <v/>
      </c>
    </row>
    <row r="48" spans="1:22" ht="52.5" customHeight="1" thickBot="1" x14ac:dyDescent="0.4">
      <c r="A48" s="322"/>
      <c r="B48" s="309"/>
      <c r="C48" s="80" t="s">
        <v>367</v>
      </c>
      <c r="D48" s="80" t="s">
        <v>254</v>
      </c>
      <c r="E48" s="299"/>
      <c r="F48" s="299"/>
      <c r="G48" s="299"/>
      <c r="H48" s="299"/>
      <c r="I48" s="299"/>
      <c r="J48" s="299"/>
      <c r="K48" s="301"/>
      <c r="L48" s="299"/>
      <c r="M48" s="303"/>
      <c r="N48" s="333"/>
      <c r="R48" s="12" t="str">
        <f>IF(OR(J48='Drop downs'!$G$7,J48='Drop downs'!$G$5), B48&amp;": "&amp;K48&amp;CHAR(10),"")</f>
        <v/>
      </c>
      <c r="S48" s="12" t="str">
        <f>IF(J48='Drop downs'!$G$2,B48&amp;": "&amp;K48&amp;""," ")</f>
        <v xml:space="preserve"> </v>
      </c>
      <c r="T48" s="12" t="str">
        <f>IF(GI5_Food_Growing!E48='Drop downs'!$B$6,GI5_Food_Growing!B48&amp;": "&amp;GI5_Food_Growing!K48&amp;"","")</f>
        <v xml:space="preserve">: </v>
      </c>
    </row>
    <row r="49" spans="1:22" ht="29" x14ac:dyDescent="0.35">
      <c r="A49" s="321" t="s">
        <v>368</v>
      </c>
      <c r="B49" s="307" t="s">
        <v>123</v>
      </c>
      <c r="C49" s="92" t="s">
        <v>369</v>
      </c>
      <c r="D49" s="92" t="s">
        <v>254</v>
      </c>
      <c r="E49" s="272" t="s">
        <v>101</v>
      </c>
      <c r="F49" s="272" t="s">
        <v>101</v>
      </c>
      <c r="G49" s="272" t="s">
        <v>101</v>
      </c>
      <c r="H49" s="272" t="s">
        <v>101</v>
      </c>
      <c r="I49" s="272" t="s">
        <v>101</v>
      </c>
      <c r="J49" s="272" t="s">
        <v>159</v>
      </c>
      <c r="K49" s="300" t="s">
        <v>435</v>
      </c>
      <c r="L49" s="272"/>
      <c r="M49" s="302"/>
      <c r="N49" s="334"/>
      <c r="R49" s="12" t="str">
        <f>IF(OR(J49='Drop downs'!$G$7,J49='Drop downs'!$G$5), B49&amp;": "&amp;K49&amp;CHAR(10),"")</f>
        <v/>
      </c>
      <c r="S49" s="12" t="str">
        <f>IF(J49='Drop downs'!$G$2,B49&amp;": "&amp;K49&amp;""," ")</f>
        <v xml:space="preserve"> </v>
      </c>
      <c r="T49" s="12" t="str">
        <f>IF(GI5_Food_Growing!E49='Drop downs'!$B$6,GI5_Food_Growing!B49&amp;": "&amp;GI5_Food_Growing!K49&amp;"","")</f>
        <v/>
      </c>
      <c r="U49" t="str">
        <f t="shared" si="0"/>
        <v/>
      </c>
      <c r="V49" t="str">
        <f>IF(N49&gt;0,B49&amp;":"&amp;N49&amp;"
","")</f>
        <v/>
      </c>
    </row>
    <row r="50" spans="1:22" x14ac:dyDescent="0.35">
      <c r="A50" s="317"/>
      <c r="B50" s="308"/>
      <c r="C50" s="24" t="s">
        <v>370</v>
      </c>
      <c r="D50" s="24" t="s">
        <v>254</v>
      </c>
      <c r="E50" s="298"/>
      <c r="F50" s="298"/>
      <c r="G50" s="298"/>
      <c r="H50" s="298"/>
      <c r="I50" s="298"/>
      <c r="J50" s="298"/>
      <c r="K50" s="236"/>
      <c r="L50" s="298"/>
      <c r="M50" s="233"/>
      <c r="N50" s="331"/>
      <c r="R50" s="12"/>
      <c r="S50" s="12"/>
      <c r="T50" s="12"/>
    </row>
    <row r="51" spans="1:22" x14ac:dyDescent="0.35">
      <c r="A51" s="317"/>
      <c r="B51" s="308"/>
      <c r="C51" s="97" t="s">
        <v>371</v>
      </c>
      <c r="D51" s="24" t="s">
        <v>254</v>
      </c>
      <c r="E51" s="298"/>
      <c r="F51" s="298"/>
      <c r="G51" s="298"/>
      <c r="H51" s="298"/>
      <c r="I51" s="298"/>
      <c r="J51" s="298"/>
      <c r="K51" s="236"/>
      <c r="L51" s="298"/>
      <c r="M51" s="233"/>
      <c r="N51" s="331"/>
      <c r="R51" s="12"/>
      <c r="S51" s="12"/>
      <c r="T51" s="12"/>
    </row>
    <row r="52" spans="1:22" x14ac:dyDescent="0.35">
      <c r="A52" s="317"/>
      <c r="B52" s="308"/>
      <c r="C52" s="24" t="s">
        <v>372</v>
      </c>
      <c r="D52" s="24" t="s">
        <v>254</v>
      </c>
      <c r="E52" s="298"/>
      <c r="F52" s="298"/>
      <c r="G52" s="298"/>
      <c r="H52" s="298"/>
      <c r="I52" s="298"/>
      <c r="J52" s="298"/>
      <c r="K52" s="236"/>
      <c r="L52" s="298"/>
      <c r="M52" s="233"/>
      <c r="N52" s="331"/>
      <c r="R52" s="12"/>
      <c r="S52" s="12"/>
      <c r="T52" s="12"/>
    </row>
    <row r="53" spans="1:22" ht="15" thickBot="1" x14ac:dyDescent="0.4">
      <c r="A53" s="322"/>
      <c r="B53" s="309"/>
      <c r="C53" s="88" t="s">
        <v>373</v>
      </c>
      <c r="D53" s="88" t="s">
        <v>254</v>
      </c>
      <c r="E53" s="299"/>
      <c r="F53" s="299"/>
      <c r="G53" s="299"/>
      <c r="H53" s="299"/>
      <c r="I53" s="299"/>
      <c r="J53" s="299"/>
      <c r="K53" s="301"/>
      <c r="L53" s="299"/>
      <c r="M53" s="303"/>
      <c r="N53" s="333"/>
      <c r="R53" s="12"/>
      <c r="S53" s="12"/>
      <c r="T53" s="12"/>
    </row>
    <row r="54" spans="1:22" ht="29.25" customHeight="1" x14ac:dyDescent="0.35">
      <c r="A54" s="321" t="s">
        <v>374</v>
      </c>
      <c r="B54" s="307" t="s">
        <v>124</v>
      </c>
      <c r="C54" s="96" t="s">
        <v>375</v>
      </c>
      <c r="D54" s="92" t="s">
        <v>250</v>
      </c>
      <c r="E54" s="272" t="s">
        <v>432</v>
      </c>
      <c r="F54" s="272" t="s">
        <v>441</v>
      </c>
      <c r="G54" s="272" t="s">
        <v>519</v>
      </c>
      <c r="H54" s="272" t="s">
        <v>628</v>
      </c>
      <c r="I54" s="272" t="s">
        <v>436</v>
      </c>
      <c r="J54" s="272" t="s">
        <v>157</v>
      </c>
      <c r="K54" s="300" t="s">
        <v>1248</v>
      </c>
      <c r="L54" s="272"/>
      <c r="M54" s="302"/>
      <c r="N54" s="334"/>
      <c r="R54" s="12" t="str">
        <f>IF(OR(J54='Drop downs'!$G$7,J54='Drop downs'!$G$5), B54&amp;": "&amp;K54&amp;CHAR(10),"")</f>
        <v/>
      </c>
      <c r="S54" s="12" t="str">
        <f>IF(J54='Drop downs'!$G$2,B54&amp;": "&amp;K54&amp;""," ")</f>
        <v xml:space="preserve"> </v>
      </c>
      <c r="T54" s="12" t="str">
        <f>IF(GI5_Food_Growing!E54='Drop downs'!$B$6,GI5_Food_Growing!B54&amp;": "&amp;GI5_Food_Growing!K54&amp;"","")</f>
        <v/>
      </c>
      <c r="U54" t="str">
        <f t="shared" si="0"/>
        <v/>
      </c>
      <c r="V54" t="str">
        <f>IF(N54&gt;0,B54&amp;":"&amp;N54&amp;"
","")</f>
        <v/>
      </c>
    </row>
    <row r="55" spans="1:22" ht="14.5" customHeight="1" x14ac:dyDescent="0.35">
      <c r="A55" s="317"/>
      <c r="B55" s="308"/>
      <c r="C55" s="94" t="s">
        <v>376</v>
      </c>
      <c r="D55" s="24" t="s">
        <v>254</v>
      </c>
      <c r="E55" s="298"/>
      <c r="F55" s="298"/>
      <c r="G55" s="298"/>
      <c r="H55" s="298"/>
      <c r="I55" s="298"/>
      <c r="J55" s="298"/>
      <c r="K55" s="236"/>
      <c r="L55" s="298"/>
      <c r="M55" s="233"/>
      <c r="N55" s="331"/>
      <c r="R55" s="12"/>
      <c r="S55" s="12"/>
      <c r="T55" s="12"/>
    </row>
    <row r="56" spans="1:22" ht="79.75" customHeight="1" thickBot="1" x14ac:dyDescent="0.4">
      <c r="A56" s="322"/>
      <c r="B56" s="309"/>
      <c r="C56" s="90" t="s">
        <v>377</v>
      </c>
      <c r="D56" s="88" t="s">
        <v>254</v>
      </c>
      <c r="E56" s="299"/>
      <c r="F56" s="299"/>
      <c r="G56" s="299"/>
      <c r="H56" s="299"/>
      <c r="I56" s="299"/>
      <c r="J56" s="299"/>
      <c r="K56" s="301"/>
      <c r="L56" s="299"/>
      <c r="M56" s="303"/>
      <c r="N56" s="333"/>
      <c r="R56" s="12"/>
      <c r="S56" s="12"/>
      <c r="T56" s="12"/>
    </row>
    <row r="57" spans="1:22" x14ac:dyDescent="0.35">
      <c r="A57" s="321" t="s">
        <v>378</v>
      </c>
      <c r="B57" s="307" t="s">
        <v>125</v>
      </c>
      <c r="C57" s="92" t="s">
        <v>379</v>
      </c>
      <c r="D57" s="92" t="s">
        <v>254</v>
      </c>
      <c r="E57" s="271" t="s">
        <v>418</v>
      </c>
      <c r="F57" s="271" t="s">
        <v>441</v>
      </c>
      <c r="G57" s="271" t="s">
        <v>519</v>
      </c>
      <c r="H57" s="271" t="s">
        <v>628</v>
      </c>
      <c r="I57" s="271" t="s">
        <v>436</v>
      </c>
      <c r="J57" s="271" t="s">
        <v>157</v>
      </c>
      <c r="K57" s="364" t="s">
        <v>1249</v>
      </c>
      <c r="L57" s="271"/>
      <c r="M57" s="463"/>
      <c r="N57" s="381"/>
      <c r="R57" s="12" t="str">
        <f>IF(OR(J57='Drop downs'!$G$7,J57='Drop downs'!$G$5), B57&amp;": "&amp;K57&amp;CHAR(10),"")</f>
        <v/>
      </c>
      <c r="S57" s="12" t="str">
        <f>IF(J57='Drop downs'!$G$2,B57&amp;": "&amp;K57&amp;""," ")</f>
        <v xml:space="preserve"> </v>
      </c>
      <c r="T57" s="12" t="str">
        <f>IF(GI5_Food_Growing!E57='Drop downs'!$B$6,GI5_Food_Growing!B57&amp;": "&amp;GI5_Food_Growing!K57&amp;"","")</f>
        <v/>
      </c>
      <c r="U57" t="str">
        <f t="shared" si="0"/>
        <v/>
      </c>
      <c r="V57" t="str">
        <f>IF(N57&gt;0,B57&amp;":"&amp;N57&amp;"
","")</f>
        <v/>
      </c>
    </row>
    <row r="58" spans="1:22" x14ac:dyDescent="0.35">
      <c r="A58" s="317"/>
      <c r="B58" s="308"/>
      <c r="C58" s="24" t="s">
        <v>380</v>
      </c>
      <c r="D58" s="24" t="s">
        <v>254</v>
      </c>
      <c r="E58" s="271"/>
      <c r="F58" s="271"/>
      <c r="G58" s="271"/>
      <c r="H58" s="271"/>
      <c r="I58" s="271"/>
      <c r="J58" s="271"/>
      <c r="K58" s="364"/>
      <c r="L58" s="271"/>
      <c r="M58" s="463"/>
      <c r="N58" s="381"/>
      <c r="R58" s="12"/>
      <c r="S58" s="12"/>
      <c r="T58" s="12"/>
    </row>
    <row r="59" spans="1:22" x14ac:dyDescent="0.35">
      <c r="A59" s="317"/>
      <c r="B59" s="308"/>
      <c r="C59" s="24" t="s">
        <v>381</v>
      </c>
      <c r="D59" s="24" t="s">
        <v>254</v>
      </c>
      <c r="E59" s="271"/>
      <c r="F59" s="271"/>
      <c r="G59" s="271"/>
      <c r="H59" s="271"/>
      <c r="I59" s="271"/>
      <c r="J59" s="271"/>
      <c r="K59" s="364"/>
      <c r="L59" s="271"/>
      <c r="M59" s="463"/>
      <c r="N59" s="381"/>
      <c r="R59" s="12"/>
      <c r="S59" s="12"/>
      <c r="T59" s="12"/>
    </row>
    <row r="60" spans="1:22" x14ac:dyDescent="0.35">
      <c r="A60" s="317"/>
      <c r="B60" s="308"/>
      <c r="C60" s="24" t="s">
        <v>382</v>
      </c>
      <c r="D60" s="24" t="s">
        <v>254</v>
      </c>
      <c r="E60" s="271"/>
      <c r="F60" s="271"/>
      <c r="G60" s="271"/>
      <c r="H60" s="271"/>
      <c r="I60" s="271"/>
      <c r="J60" s="271"/>
      <c r="K60" s="364"/>
      <c r="L60" s="271"/>
      <c r="M60" s="463"/>
      <c r="N60" s="381"/>
      <c r="R60" s="12"/>
      <c r="S60" s="12"/>
      <c r="T60" s="12"/>
    </row>
    <row r="61" spans="1:22" x14ac:dyDescent="0.35">
      <c r="A61" s="317"/>
      <c r="B61" s="308"/>
      <c r="C61" s="24" t="s">
        <v>383</v>
      </c>
      <c r="D61" s="24" t="s">
        <v>254</v>
      </c>
      <c r="E61" s="271"/>
      <c r="F61" s="271"/>
      <c r="G61" s="271"/>
      <c r="H61" s="271"/>
      <c r="I61" s="271"/>
      <c r="J61" s="271"/>
      <c r="K61" s="364"/>
      <c r="L61" s="271"/>
      <c r="M61" s="463"/>
      <c r="N61" s="381"/>
      <c r="R61" s="12"/>
      <c r="S61" s="12"/>
      <c r="T61" s="12"/>
    </row>
    <row r="62" spans="1:22" x14ac:dyDescent="0.35">
      <c r="A62" s="317"/>
      <c r="B62" s="308"/>
      <c r="C62" s="24" t="s">
        <v>384</v>
      </c>
      <c r="D62" s="24" t="s">
        <v>250</v>
      </c>
      <c r="E62" s="271"/>
      <c r="F62" s="271"/>
      <c r="G62" s="271"/>
      <c r="H62" s="271"/>
      <c r="I62" s="271"/>
      <c r="J62" s="271"/>
      <c r="K62" s="364"/>
      <c r="L62" s="271"/>
      <c r="M62" s="463"/>
      <c r="N62" s="381"/>
      <c r="R62" s="12"/>
      <c r="S62" s="12"/>
      <c r="T62" s="12"/>
    </row>
    <row r="63" spans="1:22" ht="29" x14ac:dyDescent="0.35">
      <c r="A63" s="317"/>
      <c r="B63" s="308"/>
      <c r="C63" s="24" t="s">
        <v>385</v>
      </c>
      <c r="D63" s="24" t="s">
        <v>250</v>
      </c>
      <c r="E63" s="271"/>
      <c r="F63" s="271"/>
      <c r="G63" s="271"/>
      <c r="H63" s="271"/>
      <c r="I63" s="271"/>
      <c r="J63" s="271"/>
      <c r="K63" s="364"/>
      <c r="L63" s="271"/>
      <c r="M63" s="463"/>
      <c r="N63" s="381"/>
      <c r="R63" s="12"/>
      <c r="S63" s="12"/>
      <c r="T63" s="12"/>
    </row>
    <row r="64" spans="1:22" ht="62.5" customHeight="1" thickBot="1" x14ac:dyDescent="0.4">
      <c r="A64" s="322"/>
      <c r="B64" s="309"/>
      <c r="C64" s="88" t="s">
        <v>386</v>
      </c>
      <c r="D64" s="88" t="s">
        <v>254</v>
      </c>
      <c r="E64" s="345"/>
      <c r="F64" s="345"/>
      <c r="G64" s="345"/>
      <c r="H64" s="345"/>
      <c r="I64" s="345"/>
      <c r="J64" s="345"/>
      <c r="K64" s="365"/>
      <c r="L64" s="345"/>
      <c r="M64" s="464"/>
      <c r="N64" s="380"/>
      <c r="R64" s="12"/>
      <c r="S64" s="12"/>
      <c r="T64" s="12"/>
    </row>
    <row r="65" spans="1:22" x14ac:dyDescent="0.35">
      <c r="A65" s="321" t="s">
        <v>387</v>
      </c>
      <c r="B65" s="307" t="s">
        <v>126</v>
      </c>
      <c r="C65" s="91" t="s">
        <v>388</v>
      </c>
      <c r="D65" s="92" t="s">
        <v>254</v>
      </c>
      <c r="E65" s="272" t="s">
        <v>101</v>
      </c>
      <c r="F65" s="272" t="s">
        <v>101</v>
      </c>
      <c r="G65" s="272" t="s">
        <v>101</v>
      </c>
      <c r="H65" s="272" t="s">
        <v>101</v>
      </c>
      <c r="I65" s="272" t="s">
        <v>101</v>
      </c>
      <c r="J65" s="272" t="s">
        <v>159</v>
      </c>
      <c r="K65" s="300" t="s">
        <v>435</v>
      </c>
      <c r="L65" s="272"/>
      <c r="M65" s="302"/>
      <c r="N65" s="334"/>
      <c r="R65" s="12" t="str">
        <f>IF(OR(J65='Drop downs'!$G$7,J65='Drop downs'!$G$5), B65&amp;": "&amp;K65&amp;CHAR(10),"")</f>
        <v/>
      </c>
      <c r="S65" s="12" t="str">
        <f>IF(J65='Drop downs'!$G$2,B65&amp;": "&amp;K65&amp;""," ")</f>
        <v xml:space="preserve"> </v>
      </c>
      <c r="T65" s="12" t="str">
        <f>IF(GI5_Food_Growing!E65='Drop downs'!$B$6,GI5_Food_Growing!B65&amp;": "&amp;GI5_Food_Growing!K65&amp;"","")</f>
        <v/>
      </c>
      <c r="U65" t="str">
        <f t="shared" si="0"/>
        <v/>
      </c>
      <c r="V65" t="str">
        <f>IF(N65&gt;0,B65&amp;":"&amp;N65&amp;"
","")</f>
        <v/>
      </c>
    </row>
    <row r="66" spans="1:22" x14ac:dyDescent="0.35">
      <c r="A66" s="317"/>
      <c r="B66" s="308"/>
      <c r="C66" s="83" t="s">
        <v>389</v>
      </c>
      <c r="D66" s="24" t="s">
        <v>254</v>
      </c>
      <c r="E66" s="298"/>
      <c r="F66" s="298"/>
      <c r="G66" s="298"/>
      <c r="H66" s="298"/>
      <c r="I66" s="298"/>
      <c r="J66" s="298"/>
      <c r="K66" s="236"/>
      <c r="L66" s="298"/>
      <c r="M66" s="233"/>
      <c r="N66" s="331"/>
      <c r="R66" s="12"/>
      <c r="S66" s="12"/>
      <c r="T66" s="12"/>
    </row>
    <row r="67" spans="1:22" ht="29" x14ac:dyDescent="0.35">
      <c r="A67" s="317"/>
      <c r="B67" s="308"/>
      <c r="C67" s="83" t="s">
        <v>390</v>
      </c>
      <c r="D67" s="24" t="s">
        <v>254</v>
      </c>
      <c r="E67" s="298"/>
      <c r="F67" s="298"/>
      <c r="G67" s="298"/>
      <c r="H67" s="298"/>
      <c r="I67" s="298"/>
      <c r="J67" s="298"/>
      <c r="K67" s="236"/>
      <c r="L67" s="298"/>
      <c r="M67" s="233"/>
      <c r="N67" s="331"/>
      <c r="R67" s="12"/>
      <c r="S67" s="12"/>
      <c r="T67" s="12"/>
    </row>
    <row r="68" spans="1:22" x14ac:dyDescent="0.35">
      <c r="A68" s="317"/>
      <c r="B68" s="308"/>
      <c r="C68" s="83" t="s">
        <v>391</v>
      </c>
      <c r="D68" s="24" t="s">
        <v>254</v>
      </c>
      <c r="E68" s="298"/>
      <c r="F68" s="298"/>
      <c r="G68" s="298"/>
      <c r="H68" s="298"/>
      <c r="I68" s="298"/>
      <c r="J68" s="298"/>
      <c r="K68" s="236"/>
      <c r="L68" s="298"/>
      <c r="M68" s="233"/>
      <c r="N68" s="331"/>
      <c r="R68" s="12"/>
      <c r="S68" s="12"/>
      <c r="T68" s="12"/>
    </row>
    <row r="69" spans="1:22" x14ac:dyDescent="0.35">
      <c r="A69" s="317"/>
      <c r="B69" s="308"/>
      <c r="C69" s="83" t="s">
        <v>392</v>
      </c>
      <c r="D69" s="24" t="s">
        <v>254</v>
      </c>
      <c r="E69" s="298"/>
      <c r="F69" s="298"/>
      <c r="G69" s="298"/>
      <c r="H69" s="298"/>
      <c r="I69" s="298"/>
      <c r="J69" s="298"/>
      <c r="K69" s="236"/>
      <c r="L69" s="298"/>
      <c r="M69" s="233"/>
      <c r="N69" s="331"/>
      <c r="R69" s="12"/>
      <c r="S69" s="12"/>
      <c r="T69" s="12"/>
    </row>
    <row r="70" spans="1:22" x14ac:dyDescent="0.35">
      <c r="A70" s="317"/>
      <c r="B70" s="308"/>
      <c r="C70" s="83" t="s">
        <v>393</v>
      </c>
      <c r="D70" s="24" t="s">
        <v>254</v>
      </c>
      <c r="E70" s="298"/>
      <c r="F70" s="298"/>
      <c r="G70" s="298"/>
      <c r="H70" s="298"/>
      <c r="I70" s="298"/>
      <c r="J70" s="298"/>
      <c r="K70" s="236"/>
      <c r="L70" s="298"/>
      <c r="M70" s="233"/>
      <c r="N70" s="331"/>
      <c r="R70" s="12"/>
      <c r="S70" s="12"/>
      <c r="T70" s="12"/>
    </row>
    <row r="71" spans="1:22" ht="15" thickBot="1" x14ac:dyDescent="0.4">
      <c r="A71" s="322"/>
      <c r="B71" s="309"/>
      <c r="C71" s="93" t="s">
        <v>394</v>
      </c>
      <c r="D71" s="88" t="s">
        <v>254</v>
      </c>
      <c r="E71" s="299"/>
      <c r="F71" s="299"/>
      <c r="G71" s="299"/>
      <c r="H71" s="299"/>
      <c r="I71" s="299"/>
      <c r="J71" s="299"/>
      <c r="K71" s="301"/>
      <c r="L71" s="299"/>
      <c r="M71" s="303"/>
      <c r="N71" s="333"/>
      <c r="R71" s="12"/>
      <c r="S71" s="12"/>
      <c r="T71" s="12"/>
    </row>
    <row r="72" spans="1:22" x14ac:dyDescent="0.35">
      <c r="A72" s="321" t="s">
        <v>395</v>
      </c>
      <c r="B72" s="307" t="s">
        <v>127</v>
      </c>
      <c r="C72" s="91" t="s">
        <v>396</v>
      </c>
      <c r="D72" s="92" t="s">
        <v>254</v>
      </c>
      <c r="E72" s="272" t="s">
        <v>101</v>
      </c>
      <c r="F72" s="272" t="s">
        <v>101</v>
      </c>
      <c r="G72" s="272" t="s">
        <v>101</v>
      </c>
      <c r="H72" s="272" t="s">
        <v>101</v>
      </c>
      <c r="I72" s="272" t="s">
        <v>101</v>
      </c>
      <c r="J72" s="272" t="s">
        <v>159</v>
      </c>
      <c r="K72" s="366" t="s">
        <v>435</v>
      </c>
      <c r="L72" s="272"/>
      <c r="M72" s="302"/>
      <c r="N72" s="334"/>
      <c r="R72" s="12" t="str">
        <f>IF(OR(J72='Drop downs'!$G$7,J72='Drop downs'!$G$5), B72&amp;": "&amp;K72&amp;CHAR(10),"")</f>
        <v/>
      </c>
      <c r="S72" s="12" t="str">
        <f>IF(J72='Drop downs'!$G$2,B72&amp;": "&amp;K72&amp;""," ")</f>
        <v xml:space="preserve"> </v>
      </c>
      <c r="T72" s="12" t="str">
        <f>IF(GI5_Food_Growing!E72='Drop downs'!$B$6,GI5_Food_Growing!B72&amp;": "&amp;GI5_Food_Growing!K72&amp;"","")</f>
        <v/>
      </c>
      <c r="U72" t="str">
        <f t="shared" si="0"/>
        <v/>
      </c>
      <c r="V72" t="str">
        <f>IF(N72&gt;0,B72&amp;":"&amp;N72&amp;"
","")</f>
        <v/>
      </c>
    </row>
    <row r="73" spans="1:22" x14ac:dyDescent="0.35">
      <c r="A73" s="317"/>
      <c r="B73" s="308"/>
      <c r="C73" s="83" t="s">
        <v>397</v>
      </c>
      <c r="D73" s="24" t="s">
        <v>254</v>
      </c>
      <c r="E73" s="298"/>
      <c r="F73" s="298"/>
      <c r="G73" s="298"/>
      <c r="H73" s="298"/>
      <c r="I73" s="298"/>
      <c r="J73" s="298"/>
      <c r="K73" s="312"/>
      <c r="L73" s="298"/>
      <c r="M73" s="233"/>
      <c r="N73" s="331"/>
      <c r="R73" s="12"/>
      <c r="S73" s="12"/>
      <c r="T73" s="12"/>
    </row>
    <row r="74" spans="1:22" x14ac:dyDescent="0.35">
      <c r="A74" s="317"/>
      <c r="B74" s="308"/>
      <c r="C74" s="83" t="s">
        <v>398</v>
      </c>
      <c r="D74" s="24" t="s">
        <v>254</v>
      </c>
      <c r="E74" s="298"/>
      <c r="F74" s="298"/>
      <c r="G74" s="298"/>
      <c r="H74" s="298"/>
      <c r="I74" s="298"/>
      <c r="J74" s="298"/>
      <c r="K74" s="312"/>
      <c r="L74" s="298"/>
      <c r="M74" s="233"/>
      <c r="N74" s="331"/>
      <c r="R74" s="12"/>
      <c r="S74" s="12"/>
      <c r="T74" s="12"/>
    </row>
    <row r="75" spans="1:22" x14ac:dyDescent="0.35">
      <c r="A75" s="317"/>
      <c r="B75" s="308"/>
      <c r="C75" s="83" t="s">
        <v>399</v>
      </c>
      <c r="D75" s="24" t="s">
        <v>254</v>
      </c>
      <c r="E75" s="298"/>
      <c r="F75" s="298"/>
      <c r="G75" s="298"/>
      <c r="H75" s="298"/>
      <c r="I75" s="298"/>
      <c r="J75" s="298"/>
      <c r="K75" s="312"/>
      <c r="L75" s="298"/>
      <c r="M75" s="233"/>
      <c r="N75" s="331"/>
      <c r="R75" s="12"/>
      <c r="S75" s="12"/>
      <c r="T75" s="12"/>
    </row>
    <row r="76" spans="1:22" ht="15" thickBot="1" x14ac:dyDescent="0.4">
      <c r="A76" s="322"/>
      <c r="B76" s="309"/>
      <c r="C76" s="87" t="s">
        <v>400</v>
      </c>
      <c r="D76" s="88" t="s">
        <v>254</v>
      </c>
      <c r="E76" s="299"/>
      <c r="F76" s="299"/>
      <c r="G76" s="299"/>
      <c r="H76" s="299"/>
      <c r="I76" s="299"/>
      <c r="J76" s="299"/>
      <c r="K76" s="313"/>
      <c r="L76" s="299"/>
      <c r="M76" s="303"/>
      <c r="N76" s="333"/>
      <c r="R76" s="12"/>
      <c r="S76" s="12"/>
      <c r="T76" s="12"/>
    </row>
    <row r="77" spans="1:22" x14ac:dyDescent="0.35">
      <c r="A77" s="304" t="s">
        <v>401</v>
      </c>
      <c r="B77" s="307" t="s">
        <v>128</v>
      </c>
      <c r="C77" s="91" t="s">
        <v>402</v>
      </c>
      <c r="D77" s="82" t="s">
        <v>254</v>
      </c>
      <c r="E77" s="272" t="s">
        <v>418</v>
      </c>
      <c r="F77" s="272" t="s">
        <v>441</v>
      </c>
      <c r="G77" s="272" t="s">
        <v>519</v>
      </c>
      <c r="H77" s="272" t="s">
        <v>628</v>
      </c>
      <c r="I77" s="272" t="s">
        <v>436</v>
      </c>
      <c r="J77" s="272" t="s">
        <v>157</v>
      </c>
      <c r="K77" s="300" t="s">
        <v>1250</v>
      </c>
      <c r="L77" s="272"/>
      <c r="M77" s="302"/>
      <c r="N77" s="334"/>
      <c r="R77" s="12" t="str">
        <f>IF(OR(J77='Drop downs'!$G$7,J77='Drop downs'!$G$5), B77&amp;": "&amp;K77&amp;CHAR(10),"")</f>
        <v/>
      </c>
      <c r="S77" s="12" t="str">
        <f>IF(J77='Drop downs'!$G$2,B77&amp;": "&amp;K77&amp;""," ")</f>
        <v xml:space="preserve"> </v>
      </c>
      <c r="T77" s="12" t="str">
        <f>IF(GI5_Food_Growing!E77='Drop downs'!$B$6,GI5_Food_Growing!B77&amp;": "&amp;GI5_Food_Growing!K77&amp;"","")</f>
        <v/>
      </c>
      <c r="U77" t="str">
        <f t="shared" ref="U77:U84" si="1">IF(M77&gt;0,B77&amp;":"&amp;M77&amp;"
","")</f>
        <v/>
      </c>
      <c r="V77" t="str">
        <f>IF(N77&gt;0,B77&amp;":"&amp;N77&amp;"
","")</f>
        <v/>
      </c>
    </row>
    <row r="78" spans="1:22" x14ac:dyDescent="0.35">
      <c r="A78" s="305"/>
      <c r="B78" s="308"/>
      <c r="C78" s="83" t="s">
        <v>403</v>
      </c>
      <c r="D78" s="3" t="s">
        <v>254</v>
      </c>
      <c r="E78" s="298"/>
      <c r="F78" s="298"/>
      <c r="G78" s="298"/>
      <c r="H78" s="298"/>
      <c r="I78" s="298"/>
      <c r="J78" s="298"/>
      <c r="K78" s="236"/>
      <c r="L78" s="298"/>
      <c r="M78" s="233"/>
      <c r="N78" s="331"/>
      <c r="R78" s="12"/>
      <c r="S78" s="12"/>
      <c r="T78" s="12"/>
    </row>
    <row r="79" spans="1:22" x14ac:dyDescent="0.35">
      <c r="A79" s="305"/>
      <c r="B79" s="308"/>
      <c r="C79" s="83" t="s">
        <v>404</v>
      </c>
      <c r="D79" s="3" t="s">
        <v>250</v>
      </c>
      <c r="E79" s="298"/>
      <c r="F79" s="298"/>
      <c r="G79" s="298"/>
      <c r="H79" s="298"/>
      <c r="I79" s="298"/>
      <c r="J79" s="298"/>
      <c r="K79" s="236"/>
      <c r="L79" s="298"/>
      <c r="M79" s="233"/>
      <c r="N79" s="331"/>
      <c r="R79" s="12"/>
      <c r="S79" s="12"/>
      <c r="T79" s="12"/>
    </row>
    <row r="80" spans="1:22" x14ac:dyDescent="0.35">
      <c r="A80" s="305"/>
      <c r="B80" s="308"/>
      <c r="C80" s="84" t="s">
        <v>405</v>
      </c>
      <c r="D80" s="3" t="s">
        <v>250</v>
      </c>
      <c r="E80" s="298"/>
      <c r="F80" s="298"/>
      <c r="G80" s="298"/>
      <c r="H80" s="298"/>
      <c r="I80" s="298"/>
      <c r="J80" s="298"/>
      <c r="K80" s="236"/>
      <c r="L80" s="298"/>
      <c r="M80" s="233"/>
      <c r="N80" s="331"/>
      <c r="R80" s="12"/>
      <c r="S80" s="12"/>
      <c r="T80" s="12"/>
    </row>
    <row r="81" spans="1:22" ht="29" x14ac:dyDescent="0.35">
      <c r="A81" s="305"/>
      <c r="B81" s="308"/>
      <c r="C81" s="84" t="s">
        <v>406</v>
      </c>
      <c r="D81" s="3" t="s">
        <v>254</v>
      </c>
      <c r="E81" s="298"/>
      <c r="F81" s="298"/>
      <c r="G81" s="298"/>
      <c r="H81" s="298"/>
      <c r="I81" s="298"/>
      <c r="J81" s="298"/>
      <c r="K81" s="236"/>
      <c r="L81" s="298"/>
      <c r="M81" s="233"/>
      <c r="N81" s="331"/>
      <c r="R81" s="12"/>
      <c r="S81" s="12"/>
      <c r="T81" s="12"/>
    </row>
    <row r="82" spans="1:22" ht="29" x14ac:dyDescent="0.35">
      <c r="A82" s="305"/>
      <c r="B82" s="308"/>
      <c r="C82" s="84" t="s">
        <v>407</v>
      </c>
      <c r="D82" s="3" t="s">
        <v>254</v>
      </c>
      <c r="E82" s="298"/>
      <c r="F82" s="298"/>
      <c r="G82" s="298"/>
      <c r="H82" s="298"/>
      <c r="I82" s="298"/>
      <c r="J82" s="298"/>
      <c r="K82" s="236"/>
      <c r="L82" s="298"/>
      <c r="M82" s="233"/>
      <c r="N82" s="331"/>
      <c r="R82" s="12"/>
      <c r="S82" s="12"/>
      <c r="T82" s="12"/>
    </row>
    <row r="83" spans="1:22" ht="15" thickBot="1" x14ac:dyDescent="0.4">
      <c r="A83" s="306"/>
      <c r="B83" s="309"/>
      <c r="C83" s="90" t="s">
        <v>408</v>
      </c>
      <c r="D83" s="80" t="s">
        <v>254</v>
      </c>
      <c r="E83" s="299"/>
      <c r="F83" s="299"/>
      <c r="G83" s="299"/>
      <c r="H83" s="299"/>
      <c r="I83" s="299"/>
      <c r="J83" s="299"/>
      <c r="K83" s="301"/>
      <c r="L83" s="299"/>
      <c r="M83" s="303"/>
      <c r="N83" s="333"/>
      <c r="R83" s="12"/>
      <c r="S83" s="12"/>
      <c r="T83" s="12"/>
    </row>
    <row r="84" spans="1:22" x14ac:dyDescent="0.35">
      <c r="A84" s="304" t="s">
        <v>409</v>
      </c>
      <c r="B84" s="307" t="s">
        <v>129</v>
      </c>
      <c r="C84" s="101" t="s">
        <v>410</v>
      </c>
      <c r="D84" s="82" t="s">
        <v>254</v>
      </c>
      <c r="E84" s="272" t="s">
        <v>101</v>
      </c>
      <c r="F84" s="272" t="s">
        <v>101</v>
      </c>
      <c r="G84" s="272" t="s">
        <v>101</v>
      </c>
      <c r="H84" s="272" t="s">
        <v>101</v>
      </c>
      <c r="I84" s="272" t="s">
        <v>101</v>
      </c>
      <c r="J84" s="272" t="s">
        <v>159</v>
      </c>
      <c r="K84" s="300" t="s">
        <v>435</v>
      </c>
      <c r="L84" s="272"/>
      <c r="M84" s="302"/>
      <c r="N84" s="334"/>
      <c r="R84" s="12" t="str">
        <f>IF(OR(J84='Drop downs'!$G$7,J84='Drop downs'!$G$5), B84&amp;": "&amp;K84&amp;CHAR(10),"")</f>
        <v/>
      </c>
      <c r="S84" s="12" t="str">
        <f>IF(J84='Drop downs'!$G$2,B84&amp;": "&amp;K84&amp;""," ")</f>
        <v xml:space="preserve"> </v>
      </c>
      <c r="T84" s="12" t="str">
        <f>IF(GI5_Food_Growing!E84='Drop downs'!$B$6,GI5_Food_Growing!B84&amp;": "&amp;GI5_Food_Growing!K84&amp;"","")</f>
        <v/>
      </c>
      <c r="U84" t="str">
        <f t="shared" si="1"/>
        <v/>
      </c>
      <c r="V84" t="str">
        <f>IF(N84&gt;0,B84&amp;":"&amp;N84&amp;"
","")</f>
        <v/>
      </c>
    </row>
    <row r="85" spans="1:22" x14ac:dyDescent="0.35">
      <c r="A85" s="305"/>
      <c r="B85" s="308"/>
      <c r="C85" s="84" t="s">
        <v>411</v>
      </c>
      <c r="D85" s="3" t="s">
        <v>254</v>
      </c>
      <c r="E85" s="298"/>
      <c r="F85" s="298"/>
      <c r="G85" s="298"/>
      <c r="H85" s="298"/>
      <c r="I85" s="298"/>
      <c r="J85" s="298"/>
      <c r="K85" s="236"/>
      <c r="L85" s="298"/>
      <c r="M85" s="233"/>
      <c r="N85" s="331"/>
      <c r="R85" s="12"/>
      <c r="S85" s="12"/>
      <c r="T85" s="12"/>
    </row>
    <row r="86" spans="1:22" x14ac:dyDescent="0.35">
      <c r="A86" s="305"/>
      <c r="B86" s="308"/>
      <c r="C86" s="84" t="s">
        <v>412</v>
      </c>
      <c r="D86" s="3" t="s">
        <v>254</v>
      </c>
      <c r="E86" s="298"/>
      <c r="F86" s="298"/>
      <c r="G86" s="298"/>
      <c r="H86" s="298"/>
      <c r="I86" s="298"/>
      <c r="J86" s="298"/>
      <c r="K86" s="236"/>
      <c r="L86" s="298"/>
      <c r="M86" s="233"/>
      <c r="N86" s="331"/>
      <c r="R86" s="12"/>
      <c r="S86" s="12"/>
      <c r="T86" s="12"/>
    </row>
    <row r="87" spans="1:22" ht="15" thickBot="1" x14ac:dyDescent="0.4">
      <c r="A87" s="306"/>
      <c r="B87" s="309"/>
      <c r="C87" s="87" t="s">
        <v>413</v>
      </c>
      <c r="D87" s="80" t="s">
        <v>254</v>
      </c>
      <c r="E87" s="299"/>
      <c r="F87" s="299"/>
      <c r="G87" s="299"/>
      <c r="H87" s="299"/>
      <c r="I87" s="299"/>
      <c r="J87" s="299"/>
      <c r="K87" s="301"/>
      <c r="L87" s="299"/>
      <c r="M87" s="303"/>
      <c r="N87" s="333"/>
      <c r="R87" s="12" t="str">
        <f>IF(OR(J87='Drop downs'!$G$7,J87='Drop downs'!$G$5), B87&amp;": "&amp;K87&amp;CHAR(10),"")</f>
        <v/>
      </c>
      <c r="S87" s="12" t="str">
        <f>IF(J87='Drop downs'!$G$2,B87&amp;": "&amp;K87&amp;""," ")</f>
        <v xml:space="preserve"> </v>
      </c>
      <c r="T87" s="12"/>
    </row>
    <row r="88" spans="1:22" ht="15" thickBot="1" x14ac:dyDescent="0.4"/>
    <row r="89" spans="1:22" x14ac:dyDescent="0.35">
      <c r="A89" s="335" t="s">
        <v>57</v>
      </c>
      <c r="B89" s="336"/>
      <c r="C89" s="336"/>
      <c r="D89" s="336"/>
      <c r="E89" s="336"/>
      <c r="F89" s="336"/>
      <c r="G89" s="336"/>
      <c r="H89" s="336"/>
      <c r="I89" s="336"/>
      <c r="J89" s="336"/>
      <c r="K89" s="336"/>
      <c r="L89" s="336"/>
      <c r="M89" s="336"/>
      <c r="N89" s="337"/>
    </row>
    <row r="90" spans="1:22" s="2" customFormat="1" ht="129" customHeight="1" x14ac:dyDescent="0.35">
      <c r="A90" s="338" t="str">
        <f>R8&amp;R18&amp;R20&amp;R28&amp;R36&amp;R42&amp;R47&amp;R48&amp;R49&amp;R54&amp;R57&amp;R65&amp;R72&amp;R77&amp;R84&amp;R87</f>
        <v/>
      </c>
      <c r="B90" s="339"/>
      <c r="C90" s="339"/>
      <c r="D90" s="339"/>
      <c r="E90" s="339"/>
      <c r="F90" s="339"/>
      <c r="G90" s="339"/>
      <c r="H90" s="339"/>
      <c r="I90" s="339"/>
      <c r="J90" s="339"/>
      <c r="K90" s="339"/>
      <c r="L90" s="339"/>
      <c r="M90" s="339"/>
      <c r="N90" s="340"/>
    </row>
    <row r="91" spans="1:22" x14ac:dyDescent="0.35">
      <c r="A91" s="295" t="s">
        <v>59</v>
      </c>
      <c r="B91" s="296"/>
      <c r="C91" s="296"/>
      <c r="D91" s="296"/>
      <c r="E91" s="296"/>
      <c r="F91" s="296"/>
      <c r="G91" s="296"/>
      <c r="H91" s="296"/>
      <c r="I91" s="296"/>
      <c r="J91" s="296"/>
      <c r="K91" s="296"/>
      <c r="L91" s="296"/>
      <c r="M91" s="296"/>
      <c r="N91" s="297"/>
    </row>
    <row r="92" spans="1:22" ht="50.5" customHeight="1" x14ac:dyDescent="0.35">
      <c r="A92" s="338" t="str">
        <f>S8&amp;S18&amp;S20&amp;S28&amp;S36&amp;S42&amp;S47&amp;S48&amp;S49&amp;S54&amp;S57&amp;S65&amp;S72&amp;S77&amp;S84&amp;S87</f>
        <v xml:space="preserve">                </v>
      </c>
      <c r="B92" s="339"/>
      <c r="C92" s="339"/>
      <c r="D92" s="339"/>
      <c r="E92" s="339"/>
      <c r="F92" s="339"/>
      <c r="G92" s="339"/>
      <c r="H92" s="339"/>
      <c r="I92" s="339"/>
      <c r="J92" s="339"/>
      <c r="K92" s="339"/>
      <c r="L92" s="339"/>
      <c r="M92" s="339"/>
      <c r="N92" s="340"/>
    </row>
    <row r="93" spans="1:22" x14ac:dyDescent="0.35">
      <c r="A93" s="295" t="s">
        <v>61</v>
      </c>
      <c r="B93" s="296"/>
      <c r="C93" s="296"/>
      <c r="D93" s="296"/>
      <c r="E93" s="296"/>
      <c r="F93" s="296"/>
      <c r="G93" s="296"/>
      <c r="H93" s="296"/>
      <c r="I93" s="296"/>
      <c r="J93" s="296"/>
      <c r="K93" s="296"/>
      <c r="L93" s="296"/>
      <c r="M93" s="296"/>
      <c r="N93" s="297"/>
    </row>
    <row r="94" spans="1:22" ht="150" customHeight="1" x14ac:dyDescent="0.35">
      <c r="A94" s="292"/>
      <c r="B94" s="293"/>
      <c r="C94" s="293"/>
      <c r="D94" s="293"/>
      <c r="E94" s="293"/>
      <c r="F94" s="293"/>
      <c r="G94" s="293"/>
      <c r="H94" s="293"/>
      <c r="I94" s="293"/>
      <c r="J94" s="293"/>
      <c r="K94" s="293"/>
      <c r="L94" s="293"/>
      <c r="M94" s="293"/>
      <c r="N94" s="294"/>
    </row>
    <row r="95" spans="1:22" x14ac:dyDescent="0.35">
      <c r="A95" s="295" t="s">
        <v>46</v>
      </c>
      <c r="B95" s="296"/>
      <c r="C95" s="296"/>
      <c r="D95" s="296"/>
      <c r="E95" s="296"/>
      <c r="F95" s="296"/>
      <c r="G95" s="296"/>
      <c r="H95" s="296"/>
      <c r="I95" s="296"/>
      <c r="J95" s="296"/>
      <c r="K95" s="296"/>
      <c r="L95" s="296"/>
      <c r="M95" s="296"/>
      <c r="N95" s="297"/>
    </row>
    <row r="96" spans="1:22" ht="186.75" customHeight="1" thickBot="1" x14ac:dyDescent="0.4">
      <c r="A96" s="341" t="str">
        <f>U8&amp;U18&amp;U20&amp;U28&amp;U36&amp;U42&amp;U47&amp;U49&amp;U54&amp;U57&amp;U65&amp;U72&amp;U77&amp;U84</f>
        <v/>
      </c>
      <c r="B96" s="342"/>
      <c r="C96" s="342"/>
      <c r="D96" s="342"/>
      <c r="E96" s="342"/>
      <c r="F96" s="342"/>
      <c r="G96" s="342"/>
      <c r="H96" s="342"/>
      <c r="I96" s="342"/>
      <c r="J96" s="342"/>
      <c r="K96" s="342"/>
      <c r="L96" s="342"/>
      <c r="M96" s="342"/>
      <c r="N96" s="343"/>
    </row>
    <row r="97" spans="1:14" x14ac:dyDescent="0.35">
      <c r="A97" s="295" t="s">
        <v>320</v>
      </c>
      <c r="B97" s="296"/>
      <c r="C97" s="296"/>
      <c r="D97" s="296"/>
      <c r="E97" s="296"/>
      <c r="F97" s="296"/>
      <c r="G97" s="296"/>
      <c r="H97" s="296"/>
      <c r="I97" s="296"/>
      <c r="J97" s="296"/>
      <c r="K97" s="296"/>
      <c r="L97" s="296"/>
      <c r="M97" s="296"/>
      <c r="N97" s="297"/>
    </row>
    <row r="98" spans="1:14" ht="186.75" customHeight="1" thickBot="1" x14ac:dyDescent="0.4">
      <c r="A98" s="341" t="str">
        <f>V8&amp;V18&amp;V20&amp;V28&amp;V36&amp;V42&amp;V47&amp;V49&amp;V54&amp;V57&amp;V65&amp;V72&amp;V77&amp;V84</f>
        <v/>
      </c>
      <c r="B98" s="342"/>
      <c r="C98" s="342"/>
      <c r="D98" s="342"/>
      <c r="E98" s="342"/>
      <c r="F98" s="342"/>
      <c r="G98" s="342"/>
      <c r="H98" s="342"/>
      <c r="I98" s="342"/>
      <c r="J98" s="342"/>
      <c r="K98" s="342"/>
      <c r="L98" s="342"/>
      <c r="M98" s="342"/>
      <c r="N98" s="343"/>
    </row>
  </sheetData>
  <sheetProtection algorithmName="SHA-512" hashValue="gCtD70gcXVjzy1sxkKeaPF5BKWgETWeR0z1BhGfiZz+Y0QbHFf5Ob1uShIP9OIUTiLWs26gQYge2CNUlV5/ElQ==" saltValue="8Va8ktljTDwlmerxQUClBQ==" spinCount="100000" sheet="1" objects="1" scenarios="1"/>
  <autoFilter ref="A7:M87" xr:uid="{D2C47CAF-421C-4D58-AA7A-22430CCF83D7}"/>
  <mergeCells count="184">
    <mergeCell ref="A94:N94"/>
    <mergeCell ref="A95:N95"/>
    <mergeCell ref="A96:N96"/>
    <mergeCell ref="A97:N97"/>
    <mergeCell ref="A98:N98"/>
    <mergeCell ref="N65:N71"/>
    <mergeCell ref="N72:N76"/>
    <mergeCell ref="N77:N83"/>
    <mergeCell ref="N84:N87"/>
    <mergeCell ref="A89:N89"/>
    <mergeCell ref="A90:N90"/>
    <mergeCell ref="A91:N91"/>
    <mergeCell ref="A92:N92"/>
    <mergeCell ref="A93:N93"/>
    <mergeCell ref="B77:B83"/>
    <mergeCell ref="B84:B87"/>
    <mergeCell ref="K84:K87"/>
    <mergeCell ref="L84:L87"/>
    <mergeCell ref="M84:M87"/>
    <mergeCell ref="A77:A83"/>
    <mergeCell ref="M65:M71"/>
    <mergeCell ref="A72:A76"/>
    <mergeCell ref="E72:E76"/>
    <mergeCell ref="F72:F76"/>
    <mergeCell ref="N18:N19"/>
    <mergeCell ref="N20:N27"/>
    <mergeCell ref="N28:N35"/>
    <mergeCell ref="N36:N41"/>
    <mergeCell ref="N42:N46"/>
    <mergeCell ref="N47:N48"/>
    <mergeCell ref="N49:N53"/>
    <mergeCell ref="N54:N56"/>
    <mergeCell ref="N57:N64"/>
    <mergeCell ref="B28:B35"/>
    <mergeCell ref="B36:B41"/>
    <mergeCell ref="B42:B46"/>
    <mergeCell ref="B47:B48"/>
    <mergeCell ref="B49:B53"/>
    <mergeCell ref="B54:B56"/>
    <mergeCell ref="B57:B64"/>
    <mergeCell ref="B65:B71"/>
    <mergeCell ref="B72:B76"/>
    <mergeCell ref="H8:H17"/>
    <mergeCell ref="I8:I17"/>
    <mergeCell ref="J8:J17"/>
    <mergeCell ref="K8:K17"/>
    <mergeCell ref="L8:L17"/>
    <mergeCell ref="M8:M17"/>
    <mergeCell ref="C1:F1"/>
    <mergeCell ref="C2:F2"/>
    <mergeCell ref="C4:F4"/>
    <mergeCell ref="A6:C6"/>
    <mergeCell ref="A8:A17"/>
    <mergeCell ref="B8:B17"/>
    <mergeCell ref="E8:E17"/>
    <mergeCell ref="F8:F17"/>
    <mergeCell ref="G8:G17"/>
    <mergeCell ref="C3:F3"/>
    <mergeCell ref="E6:N6"/>
    <mergeCell ref="N8:N17"/>
    <mergeCell ref="K28:K35"/>
    <mergeCell ref="L28:L35"/>
    <mergeCell ref="J18:J19"/>
    <mergeCell ref="K18:K19"/>
    <mergeCell ref="L18:L19"/>
    <mergeCell ref="M18:M19"/>
    <mergeCell ref="A20:A27"/>
    <mergeCell ref="E20:E27"/>
    <mergeCell ref="F20:F27"/>
    <mergeCell ref="G20:G27"/>
    <mergeCell ref="H20:H27"/>
    <mergeCell ref="I20:I27"/>
    <mergeCell ref="A18:A19"/>
    <mergeCell ref="E18:E19"/>
    <mergeCell ref="F18:F19"/>
    <mergeCell ref="G18:G19"/>
    <mergeCell ref="H18:H19"/>
    <mergeCell ref="I18:I19"/>
    <mergeCell ref="J20:J27"/>
    <mergeCell ref="K20:K27"/>
    <mergeCell ref="L20:L27"/>
    <mergeCell ref="M20:M27"/>
    <mergeCell ref="B18:B19"/>
    <mergeCell ref="B20:B27"/>
    <mergeCell ref="G42:G46"/>
    <mergeCell ref="H42:H46"/>
    <mergeCell ref="I42:I46"/>
    <mergeCell ref="J42:J46"/>
    <mergeCell ref="K42:K46"/>
    <mergeCell ref="L42:L46"/>
    <mergeCell ref="M28:M35"/>
    <mergeCell ref="A36:A41"/>
    <mergeCell ref="E36:E41"/>
    <mergeCell ref="F36:F41"/>
    <mergeCell ref="G36:G41"/>
    <mergeCell ref="H36:H41"/>
    <mergeCell ref="I36:I41"/>
    <mergeCell ref="J36:J41"/>
    <mergeCell ref="K36:K41"/>
    <mergeCell ref="L36:L41"/>
    <mergeCell ref="M36:M41"/>
    <mergeCell ref="A28:A35"/>
    <mergeCell ref="E28:E35"/>
    <mergeCell ref="F28:F35"/>
    <mergeCell ref="G28:G35"/>
    <mergeCell ref="H28:H35"/>
    <mergeCell ref="I28:I35"/>
    <mergeCell ref="J28:J35"/>
    <mergeCell ref="M42:M46"/>
    <mergeCell ref="A47:A48"/>
    <mergeCell ref="A49:A53"/>
    <mergeCell ref="E49:E53"/>
    <mergeCell ref="F49:F53"/>
    <mergeCell ref="G49:G53"/>
    <mergeCell ref="H49:H53"/>
    <mergeCell ref="E47:E48"/>
    <mergeCell ref="F47:F48"/>
    <mergeCell ref="G47:G48"/>
    <mergeCell ref="H47:H48"/>
    <mergeCell ref="I47:I48"/>
    <mergeCell ref="J47:J48"/>
    <mergeCell ref="K47:K48"/>
    <mergeCell ref="L47:L48"/>
    <mergeCell ref="M47:M48"/>
    <mergeCell ref="I49:I53"/>
    <mergeCell ref="J49:J53"/>
    <mergeCell ref="K49:K53"/>
    <mergeCell ref="L49:L53"/>
    <mergeCell ref="M49:M53"/>
    <mergeCell ref="A42:A46"/>
    <mergeCell ref="E42:E46"/>
    <mergeCell ref="F42:F46"/>
    <mergeCell ref="M54:M56"/>
    <mergeCell ref="A57:A64"/>
    <mergeCell ref="E57:E64"/>
    <mergeCell ref="F57:F64"/>
    <mergeCell ref="G57:G64"/>
    <mergeCell ref="H57:H64"/>
    <mergeCell ref="I57:I64"/>
    <mergeCell ref="J57:J64"/>
    <mergeCell ref="K57:K64"/>
    <mergeCell ref="L57:L64"/>
    <mergeCell ref="M57:M64"/>
    <mergeCell ref="A54:A56"/>
    <mergeCell ref="E54:E56"/>
    <mergeCell ref="F54:F56"/>
    <mergeCell ref="G54:G56"/>
    <mergeCell ref="H54:H56"/>
    <mergeCell ref="I54:I56"/>
    <mergeCell ref="J54:J56"/>
    <mergeCell ref="K54:K56"/>
    <mergeCell ref="L54:L56"/>
    <mergeCell ref="A65:A71"/>
    <mergeCell ref="E65:E71"/>
    <mergeCell ref="F65:F71"/>
    <mergeCell ref="G65:G71"/>
    <mergeCell ref="H65:H71"/>
    <mergeCell ref="I65:I71"/>
    <mergeCell ref="J65:J71"/>
    <mergeCell ref="K65:K71"/>
    <mergeCell ref="L65:L71"/>
    <mergeCell ref="K77:K83"/>
    <mergeCell ref="L77:L83"/>
    <mergeCell ref="M77:M83"/>
    <mergeCell ref="G72:G76"/>
    <mergeCell ref="H72:H76"/>
    <mergeCell ref="I72:I76"/>
    <mergeCell ref="J72:J76"/>
    <mergeCell ref="K72:K76"/>
    <mergeCell ref="L72:L76"/>
    <mergeCell ref="M72:M76"/>
    <mergeCell ref="A84:A87"/>
    <mergeCell ref="E84:E87"/>
    <mergeCell ref="F84:F87"/>
    <mergeCell ref="G84:G87"/>
    <mergeCell ref="H84:H87"/>
    <mergeCell ref="I84:I87"/>
    <mergeCell ref="J84:J87"/>
    <mergeCell ref="E77:E83"/>
    <mergeCell ref="F77:F83"/>
    <mergeCell ref="G77:G83"/>
    <mergeCell ref="H77:H83"/>
    <mergeCell ref="I77:I83"/>
    <mergeCell ref="J77:J83"/>
  </mergeCells>
  <conditionalFormatting sqref="C50:C53">
    <cfRule type="expression" dxfId="697" priority="8">
      <formula>$D50="No"</formula>
    </cfRule>
  </conditionalFormatting>
  <conditionalFormatting sqref="C8:D87">
    <cfRule type="expression" dxfId="696" priority="7">
      <formula>$D8="No"</formula>
    </cfRule>
  </conditionalFormatting>
  <conditionalFormatting sqref="J8 J18 J28 J49 J57 J65 J72 J77 J84">
    <cfRule type="cellIs" dxfId="695" priority="46" operator="equal">
      <formula>"Significant Negative"</formula>
    </cfRule>
    <cfRule type="cellIs" dxfId="694" priority="47" operator="equal">
      <formula>"Minor Negative"</formula>
    </cfRule>
    <cfRule type="cellIs" dxfId="693" priority="48" operator="equal">
      <formula>"Uncertain"</formula>
    </cfRule>
    <cfRule type="cellIs" dxfId="692" priority="49" operator="equal">
      <formula>"Neutral"</formula>
    </cfRule>
    <cfRule type="cellIs" dxfId="691" priority="50" operator="equal">
      <formula>"Minor Positive"</formula>
    </cfRule>
    <cfRule type="cellIs" dxfId="690" priority="51" operator="equal">
      <formula>"Significant Positive"</formula>
    </cfRule>
  </conditionalFormatting>
  <conditionalFormatting sqref="J20">
    <cfRule type="cellIs" dxfId="689" priority="39" operator="equal">
      <formula>"Significant Positive"</formula>
    </cfRule>
    <cfRule type="cellIs" dxfId="688" priority="34" operator="equal">
      <formula>"Significant Negative"</formula>
    </cfRule>
    <cfRule type="cellIs" dxfId="687" priority="35" operator="equal">
      <formula>"Minor Negative"</formula>
    </cfRule>
    <cfRule type="cellIs" dxfId="686" priority="36" operator="equal">
      <formula>"Uncertain"</formula>
    </cfRule>
    <cfRule type="cellIs" dxfId="685" priority="37" operator="equal">
      <formula>"Neutral"</formula>
    </cfRule>
    <cfRule type="cellIs" dxfId="684" priority="38" operator="equal">
      <formula>"Minor Positive"</formula>
    </cfRule>
  </conditionalFormatting>
  <conditionalFormatting sqref="J36">
    <cfRule type="cellIs" dxfId="683" priority="22" operator="equal">
      <formula>"Significant Negative"</formula>
    </cfRule>
    <cfRule type="cellIs" dxfId="682" priority="23" operator="equal">
      <formula>"Minor Negative"</formula>
    </cfRule>
    <cfRule type="cellIs" dxfId="681" priority="24" operator="equal">
      <formula>"Uncertain"</formula>
    </cfRule>
    <cfRule type="cellIs" dxfId="680" priority="25" operator="equal">
      <formula>"Neutral"</formula>
    </cfRule>
    <cfRule type="cellIs" dxfId="679" priority="26" operator="equal">
      <formula>"Minor Positive"</formula>
    </cfRule>
    <cfRule type="cellIs" dxfId="678" priority="27" operator="equal">
      <formula>"Significant Positive"</formula>
    </cfRule>
  </conditionalFormatting>
  <conditionalFormatting sqref="J42">
    <cfRule type="cellIs" dxfId="677" priority="16" operator="equal">
      <formula>"Significant Negative"</formula>
    </cfRule>
    <cfRule type="cellIs" dxfId="676" priority="17" operator="equal">
      <formula>"Minor Negative"</formula>
    </cfRule>
    <cfRule type="cellIs" dxfId="675" priority="18" operator="equal">
      <formula>"Uncertain"</formula>
    </cfRule>
    <cfRule type="cellIs" dxfId="674" priority="19" operator="equal">
      <formula>"Neutral"</formula>
    </cfRule>
    <cfRule type="cellIs" dxfId="673" priority="20" operator="equal">
      <formula>"Minor Positive"</formula>
    </cfRule>
    <cfRule type="cellIs" dxfId="672" priority="21" operator="equal">
      <formula>"Significant Positive"</formula>
    </cfRule>
  </conditionalFormatting>
  <conditionalFormatting sqref="J47">
    <cfRule type="cellIs" dxfId="671" priority="40" operator="equal">
      <formula>"Significant Negative"</formula>
    </cfRule>
    <cfRule type="cellIs" dxfId="670" priority="41" operator="equal">
      <formula>"Minor Negative"</formula>
    </cfRule>
    <cfRule type="cellIs" dxfId="669" priority="42" operator="equal">
      <formula>"Uncertain"</formula>
    </cfRule>
    <cfRule type="cellIs" dxfId="668" priority="43" operator="equal">
      <formula>"Neutral"</formula>
    </cfRule>
    <cfRule type="cellIs" dxfId="667" priority="44" operator="equal">
      <formula>"Minor Positive"</formula>
    </cfRule>
    <cfRule type="cellIs" dxfId="666" priority="45" operator="equal">
      <formula>"Significant Positive"</formula>
    </cfRule>
  </conditionalFormatting>
  <conditionalFormatting sqref="J54">
    <cfRule type="cellIs" dxfId="665" priority="10" operator="equal">
      <formula>"Significant Negative"</formula>
    </cfRule>
    <cfRule type="cellIs" dxfId="664" priority="11" operator="equal">
      <formula>"Minor Negative"</formula>
    </cfRule>
    <cfRule type="cellIs" dxfId="663" priority="12" operator="equal">
      <formula>"Uncertain"</formula>
    </cfRule>
    <cfRule type="cellIs" dxfId="662" priority="13" operator="equal">
      <formula>"Neutral"</formula>
    </cfRule>
    <cfRule type="cellIs" dxfId="661" priority="14" operator="equal">
      <formula>"Minor Positive"</formula>
    </cfRule>
    <cfRule type="cellIs" dxfId="660" priority="15" operator="equal">
      <formula>"Significant Positive"</formula>
    </cfRule>
  </conditionalFormatting>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8">
        <x14:dataValidation type="list" allowBlank="1" showInputMessage="1" showErrorMessage="1" xr:uid="{46E116C5-5A81-407A-A37B-2F0FCD180867}">
          <x14:formula1>
            <xm:f>'Drop downs'!$G$2:$G$7</xm:f>
          </x14:formula1>
          <xm:sqref>J8 J18 J20 J28 J49 J42 J84 J54 J57 J65 J72 J77 J47 J36</xm:sqref>
        </x14:dataValidation>
        <x14:dataValidation type="list" allowBlank="1" showInputMessage="1" showErrorMessage="1" xr:uid="{98C018A8-0F49-4B54-B9D3-F0A4801A50DC}">
          <x14:formula1>
            <xm:f>'Drop downs'!$F$2:$F$6</xm:f>
          </x14:formula1>
          <xm:sqref>I8 I18 I20 I28 I49 I42 I84 I54 I57 I65 I72 I77 I47 I36</xm:sqref>
        </x14:dataValidation>
        <x14:dataValidation type="list" allowBlank="1" showInputMessage="1" showErrorMessage="1" xr:uid="{A254E95A-98E4-44C1-BDBC-00E42EF4DAFD}">
          <x14:formula1>
            <xm:f>'Drop downs'!$E$2:$E$6</xm:f>
          </x14:formula1>
          <xm:sqref>H8 H18 H20 H28 H49 H42 H84 H54 H57 H65 H72 H77 H47 H36</xm:sqref>
        </x14:dataValidation>
        <x14:dataValidation type="list" allowBlank="1" showInputMessage="1" showErrorMessage="1" xr:uid="{265C6BAE-513B-4119-BA18-423634FA7844}">
          <x14:formula1>
            <xm:f>'Drop downs'!$D$2:$D$7</xm:f>
          </x14:formula1>
          <xm:sqref>G8 G18 G20 G28 G49 G42 G84 G54 G57 G65 G72 G77 G47 G36</xm:sqref>
        </x14:dataValidation>
        <x14:dataValidation type="list" allowBlank="1" showInputMessage="1" showErrorMessage="1" xr:uid="{88A23E00-051B-4B21-89FA-279493A81A8A}">
          <x14:formula1>
            <xm:f>'Drop downs'!$C$2:$C$5</xm:f>
          </x14:formula1>
          <xm:sqref>F8 F18 F20 F28 F49 F42 F84 F54 F57 F65 F72 F77 F47 F36</xm:sqref>
        </x14:dataValidation>
        <x14:dataValidation type="list" allowBlank="1" showInputMessage="1" showErrorMessage="1" xr:uid="{EA3F385E-BA18-41C8-B60E-EF23017E2A50}">
          <x14:formula1>
            <xm:f>'Drop downs'!$B$2:$B$4</xm:f>
          </x14:formula1>
          <xm:sqref>E8 E18 E20 E49 E42 E84 E54 E57 E65 E72 E77 E47 E28 E36</xm:sqref>
        </x14:dataValidation>
        <x14:dataValidation type="list" allowBlank="1" showInputMessage="1" showErrorMessage="1" xr:uid="{07580695-5704-498A-A47E-7B999BDB378B}">
          <x14:formula1>
            <xm:f>'Drop downs'!$J$2:$J$3</xm:f>
          </x14:formula1>
          <xm:sqref>L8 L18 L20 L28 L36 L42 L84 L54 L57 L65 L72 L77 L47 L49</xm:sqref>
        </x14:dataValidation>
        <x14:dataValidation type="list" allowBlank="1" showInputMessage="1" showErrorMessage="1" xr:uid="{5B4867A4-7936-439A-AF52-FD68E1456245}">
          <x14:formula1>
            <xm:f>'Drop downs'!$A$2:$A$3</xm:f>
          </x14:formula1>
          <xm:sqref>D8:D87</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4DDC1-9F48-47BD-919B-82BF9DEA1C14}">
  <sheetPr codeName="Sheet153">
    <tabColor theme="4" tint="0.79998168889431442"/>
  </sheetPr>
  <dimension ref="A1:V98"/>
  <sheetViews>
    <sheetView topLeftCell="D27" zoomScale="70" zoomScaleNormal="70" workbookViewId="0">
      <selection activeCell="N7" sqref="N7"/>
    </sheetView>
  </sheetViews>
  <sheetFormatPr defaultColWidth="8.54296875" defaultRowHeight="14.5" x14ac:dyDescent="0.35"/>
  <cols>
    <col min="1" max="1" width="46.1796875" customWidth="1"/>
    <col min="2" max="2" width="5.81640625" hidden="1" customWidth="1"/>
    <col min="3" max="3" width="103.81640625" customWidth="1"/>
    <col min="4" max="4" width="24.453125" customWidth="1"/>
    <col min="5" max="5" width="9.453125" customWidth="1"/>
    <col min="6" max="6" width="11.54296875" customWidth="1"/>
    <col min="7" max="7" width="9.54296875" customWidth="1"/>
    <col min="8" max="8" width="10.54296875" customWidth="1"/>
    <col min="9" max="9" width="14.453125" customWidth="1"/>
    <col min="10" max="10" width="16.54296875" customWidth="1"/>
    <col min="11" max="11" width="90" customWidth="1"/>
    <col min="12" max="12" width="16.54296875" customWidth="1"/>
    <col min="13" max="13" width="37.453125" customWidth="1"/>
    <col min="14" max="14" width="34.54296875" customWidth="1"/>
    <col min="15" max="16" width="8.54296875" customWidth="1"/>
    <col min="17" max="17" width="8.54296875" hidden="1" customWidth="1"/>
    <col min="18" max="18" width="20.54296875" hidden="1" customWidth="1"/>
    <col min="19" max="19" width="12.54296875" hidden="1" customWidth="1"/>
    <col min="20" max="20" width="21" hidden="1" customWidth="1"/>
    <col min="21" max="21" width="12.54296875" hidden="1" customWidth="1"/>
    <col min="22" max="23" width="0" hidden="1" customWidth="1"/>
  </cols>
  <sheetData>
    <row r="1" spans="1:22" x14ac:dyDescent="0.35">
      <c r="A1" s="74" t="s">
        <v>28</v>
      </c>
      <c r="C1" s="357" t="s">
        <v>1251</v>
      </c>
      <c r="D1" s="261"/>
      <c r="E1" s="261"/>
      <c r="F1" s="262"/>
      <c r="G1" s="16"/>
      <c r="I1" s="7"/>
      <c r="J1" s="7"/>
      <c r="K1" s="7"/>
    </row>
    <row r="2" spans="1:22" x14ac:dyDescent="0.35">
      <c r="A2" s="74" t="s">
        <v>29</v>
      </c>
      <c r="B2" s="9"/>
      <c r="C2" s="263" t="s">
        <v>1252</v>
      </c>
      <c r="D2" s="263"/>
      <c r="E2" s="263"/>
      <c r="F2" s="264"/>
      <c r="I2" s="8"/>
      <c r="J2" s="8"/>
      <c r="K2" s="8"/>
    </row>
    <row r="3" spans="1:22" ht="60" customHeight="1" x14ac:dyDescent="0.35">
      <c r="A3" s="75" t="s">
        <v>30</v>
      </c>
      <c r="B3" s="4"/>
      <c r="C3" s="263" t="s">
        <v>1253</v>
      </c>
      <c r="D3" s="263"/>
      <c r="E3" s="263"/>
      <c r="F3" s="264"/>
      <c r="I3" s="8"/>
      <c r="J3" s="8"/>
      <c r="K3" s="8"/>
    </row>
    <row r="4" spans="1:22" ht="17.25" customHeight="1" x14ac:dyDescent="0.35">
      <c r="A4" s="75" t="s">
        <v>31</v>
      </c>
      <c r="B4" s="17"/>
      <c r="C4" s="229" t="s">
        <v>444</v>
      </c>
      <c r="D4" s="229"/>
      <c r="E4" s="229"/>
      <c r="F4" s="230"/>
      <c r="I4" s="8"/>
      <c r="J4" s="8"/>
      <c r="K4" s="8"/>
    </row>
    <row r="6" spans="1:22" x14ac:dyDescent="0.35">
      <c r="A6" s="225" t="s">
        <v>32</v>
      </c>
      <c r="B6" s="225"/>
      <c r="C6" s="225"/>
      <c r="D6" s="76"/>
      <c r="E6" s="329" t="s">
        <v>33</v>
      </c>
      <c r="F6" s="329"/>
      <c r="G6" s="329"/>
      <c r="H6" s="329"/>
      <c r="I6" s="329"/>
      <c r="J6" s="329"/>
      <c r="K6" s="329"/>
      <c r="L6" s="329"/>
      <c r="M6" s="329"/>
      <c r="N6" s="329"/>
      <c r="R6" s="18"/>
      <c r="S6" s="18"/>
      <c r="T6" s="18"/>
      <c r="U6" s="18"/>
    </row>
    <row r="7" spans="1:22" ht="47" thickBot="1" x14ac:dyDescent="0.4">
      <c r="A7" s="78" t="s">
        <v>317</v>
      </c>
      <c r="B7" s="78" t="s">
        <v>35</v>
      </c>
      <c r="C7" s="78" t="s">
        <v>318</v>
      </c>
      <c r="D7" s="73" t="s">
        <v>319</v>
      </c>
      <c r="E7" s="73" t="s">
        <v>38</v>
      </c>
      <c r="F7" s="73" t="s">
        <v>39</v>
      </c>
      <c r="G7" s="73" t="s">
        <v>40</v>
      </c>
      <c r="H7" s="73" t="s">
        <v>41</v>
      </c>
      <c r="I7" s="73" t="s">
        <v>42</v>
      </c>
      <c r="J7" s="73" t="s">
        <v>43</v>
      </c>
      <c r="K7" s="73" t="s">
        <v>44</v>
      </c>
      <c r="L7" s="73" t="s">
        <v>45</v>
      </c>
      <c r="M7" s="78" t="s">
        <v>46</v>
      </c>
      <c r="N7" s="103" t="s">
        <v>474</v>
      </c>
      <c r="R7" s="2" t="str">
        <f>A89</f>
        <v>Significant Negative and Uncertain Effects</v>
      </c>
      <c r="S7" s="2" t="str">
        <f>A91</f>
        <v>Significant Positive Effects</v>
      </c>
      <c r="T7" s="2" t="str">
        <f>A93</f>
        <v>Potential Cumulative Effects Identified</v>
      </c>
      <c r="U7" t="s">
        <v>46</v>
      </c>
      <c r="V7" t="s">
        <v>320</v>
      </c>
    </row>
    <row r="8" spans="1:22" ht="29" x14ac:dyDescent="0.35">
      <c r="A8" s="465" t="s">
        <v>251</v>
      </c>
      <c r="B8" s="327" t="s">
        <v>116</v>
      </c>
      <c r="C8" s="125" t="s">
        <v>321</v>
      </c>
      <c r="D8" s="126" t="s">
        <v>254</v>
      </c>
      <c r="E8" s="325" t="s">
        <v>101</v>
      </c>
      <c r="F8" s="325" t="s">
        <v>101</v>
      </c>
      <c r="G8" s="325" t="s">
        <v>101</v>
      </c>
      <c r="H8" s="325" t="s">
        <v>101</v>
      </c>
      <c r="I8" s="325" t="s">
        <v>101</v>
      </c>
      <c r="J8" s="310" t="s">
        <v>159</v>
      </c>
      <c r="K8" s="319" t="s">
        <v>661</v>
      </c>
      <c r="L8" s="270" t="s">
        <v>254</v>
      </c>
      <c r="M8" s="270"/>
      <c r="N8" s="270"/>
      <c r="R8" s="12" t="str">
        <f>IF(OR(J8='Drop downs'!$G$7,J8='Drop downs'!$G$5), B8&amp;": "&amp;K8&amp;CHAR(10),"")</f>
        <v/>
      </c>
      <c r="S8" s="12" t="str">
        <f>IF(J8='Drop downs'!$G$2,B8&amp;": "&amp;K8&amp;"
"," ")</f>
        <v xml:space="preserve"> </v>
      </c>
      <c r="T8" s="12" t="str">
        <f>IF(E8='Drop downs'!$B$6,B8&amp;": "&amp;K8&amp;"","")</f>
        <v/>
      </c>
      <c r="U8" t="str">
        <f>IF(M8&gt;0,B8&amp;":"&amp;M8&amp;"
","")</f>
        <v/>
      </c>
      <c r="V8" t="str">
        <f>IF(N8&gt;0,B8&amp;":"&amp;N8&amp;"
","")</f>
        <v/>
      </c>
    </row>
    <row r="9" spans="1:22" x14ac:dyDescent="0.35">
      <c r="A9" s="466"/>
      <c r="B9" s="328"/>
      <c r="C9" s="127" t="s">
        <v>322</v>
      </c>
      <c r="D9" s="126" t="s">
        <v>254</v>
      </c>
      <c r="E9" s="326"/>
      <c r="F9" s="326"/>
      <c r="G9" s="326"/>
      <c r="H9" s="326"/>
      <c r="I9" s="326"/>
      <c r="J9" s="298"/>
      <c r="K9" s="236"/>
      <c r="L9" s="271"/>
      <c r="M9" s="271"/>
      <c r="N9" s="271"/>
      <c r="R9" s="12"/>
      <c r="S9" s="12"/>
      <c r="T9" s="12"/>
    </row>
    <row r="10" spans="1:22" x14ac:dyDescent="0.35">
      <c r="A10" s="466"/>
      <c r="B10" s="328"/>
      <c r="C10" s="127" t="s">
        <v>323</v>
      </c>
      <c r="D10" s="126" t="s">
        <v>254</v>
      </c>
      <c r="E10" s="326"/>
      <c r="F10" s="326"/>
      <c r="G10" s="326"/>
      <c r="H10" s="326"/>
      <c r="I10" s="326"/>
      <c r="J10" s="298"/>
      <c r="K10" s="236"/>
      <c r="L10" s="271"/>
      <c r="M10" s="271"/>
      <c r="N10" s="271"/>
      <c r="R10" s="12"/>
      <c r="S10" s="12"/>
      <c r="T10" s="12"/>
    </row>
    <row r="11" spans="1:22" x14ac:dyDescent="0.35">
      <c r="A11" s="466"/>
      <c r="B11" s="328"/>
      <c r="C11" s="127" t="s">
        <v>324</v>
      </c>
      <c r="D11" s="126" t="s">
        <v>254</v>
      </c>
      <c r="E11" s="326"/>
      <c r="F11" s="326"/>
      <c r="G11" s="326"/>
      <c r="H11" s="326"/>
      <c r="I11" s="326"/>
      <c r="J11" s="298"/>
      <c r="K11" s="236"/>
      <c r="L11" s="271"/>
      <c r="M11" s="271"/>
      <c r="N11" s="271"/>
      <c r="R11" s="12"/>
      <c r="S11" s="12"/>
      <c r="T11" s="12"/>
    </row>
    <row r="12" spans="1:22" x14ac:dyDescent="0.35">
      <c r="A12" s="466"/>
      <c r="B12" s="328"/>
      <c r="C12" s="127" t="s">
        <v>325</v>
      </c>
      <c r="D12" s="126" t="s">
        <v>254</v>
      </c>
      <c r="E12" s="326"/>
      <c r="F12" s="326"/>
      <c r="G12" s="326"/>
      <c r="H12" s="326"/>
      <c r="I12" s="326"/>
      <c r="J12" s="298"/>
      <c r="K12" s="236"/>
      <c r="L12" s="271"/>
      <c r="M12" s="271"/>
      <c r="N12" s="271"/>
      <c r="R12" s="12"/>
      <c r="S12" s="12"/>
      <c r="T12" s="12"/>
    </row>
    <row r="13" spans="1:22" x14ac:dyDescent="0.35">
      <c r="A13" s="466"/>
      <c r="B13" s="328"/>
      <c r="C13" s="127" t="s">
        <v>326</v>
      </c>
      <c r="D13" s="126" t="s">
        <v>254</v>
      </c>
      <c r="E13" s="326"/>
      <c r="F13" s="326"/>
      <c r="G13" s="326"/>
      <c r="H13" s="326"/>
      <c r="I13" s="326"/>
      <c r="J13" s="298"/>
      <c r="K13" s="236"/>
      <c r="L13" s="271"/>
      <c r="M13" s="271"/>
      <c r="N13" s="271"/>
      <c r="R13" s="12"/>
      <c r="S13" s="12"/>
      <c r="T13" s="12"/>
    </row>
    <row r="14" spans="1:22" ht="29" x14ac:dyDescent="0.35">
      <c r="A14" s="466"/>
      <c r="B14" s="328"/>
      <c r="C14" s="127" t="s">
        <v>327</v>
      </c>
      <c r="D14" s="126" t="s">
        <v>254</v>
      </c>
      <c r="E14" s="326"/>
      <c r="F14" s="326"/>
      <c r="G14" s="326"/>
      <c r="H14" s="326"/>
      <c r="I14" s="326"/>
      <c r="J14" s="298"/>
      <c r="K14" s="236"/>
      <c r="L14" s="271"/>
      <c r="M14" s="271"/>
      <c r="N14" s="271"/>
      <c r="R14" s="12"/>
      <c r="S14" s="12"/>
      <c r="T14" s="12"/>
    </row>
    <row r="15" spans="1:22" x14ac:dyDescent="0.35">
      <c r="A15" s="466"/>
      <c r="B15" s="328"/>
      <c r="C15" s="127" t="s">
        <v>328</v>
      </c>
      <c r="D15" s="126" t="s">
        <v>254</v>
      </c>
      <c r="E15" s="326"/>
      <c r="F15" s="326"/>
      <c r="G15" s="326"/>
      <c r="H15" s="326"/>
      <c r="I15" s="326"/>
      <c r="J15" s="298"/>
      <c r="K15" s="236"/>
      <c r="L15" s="271"/>
      <c r="M15" s="271"/>
      <c r="N15" s="271"/>
      <c r="R15" s="12"/>
      <c r="S15" s="12"/>
      <c r="T15" s="12"/>
    </row>
    <row r="16" spans="1:22" ht="29" x14ac:dyDescent="0.35">
      <c r="A16" s="466"/>
      <c r="B16" s="328"/>
      <c r="C16" s="127" t="s">
        <v>329</v>
      </c>
      <c r="D16" s="126" t="s">
        <v>254</v>
      </c>
      <c r="E16" s="326"/>
      <c r="F16" s="326"/>
      <c r="G16" s="326"/>
      <c r="H16" s="326"/>
      <c r="I16" s="326"/>
      <c r="J16" s="298"/>
      <c r="K16" s="236"/>
      <c r="L16" s="271"/>
      <c r="M16" s="271"/>
      <c r="N16" s="271"/>
      <c r="R16" s="12"/>
      <c r="S16" s="12"/>
      <c r="T16" s="12"/>
    </row>
    <row r="17" spans="1:22" ht="15" thickBot="1" x14ac:dyDescent="0.4">
      <c r="A17" s="467"/>
      <c r="B17" s="267"/>
      <c r="C17" s="128" t="s">
        <v>330</v>
      </c>
      <c r="D17" s="126" t="s">
        <v>254</v>
      </c>
      <c r="E17" s="258"/>
      <c r="F17" s="258"/>
      <c r="G17" s="258"/>
      <c r="H17" s="258"/>
      <c r="I17" s="258"/>
      <c r="J17" s="270"/>
      <c r="K17" s="320"/>
      <c r="L17" s="272"/>
      <c r="M17" s="272"/>
      <c r="N17" s="272"/>
      <c r="R17" s="12"/>
      <c r="S17" s="12"/>
      <c r="T17" s="12"/>
    </row>
    <row r="18" spans="1:22" ht="39" customHeight="1" x14ac:dyDescent="0.35">
      <c r="A18" s="465" t="s">
        <v>331</v>
      </c>
      <c r="B18" s="307" t="s">
        <v>117</v>
      </c>
      <c r="C18" s="129" t="s">
        <v>332</v>
      </c>
      <c r="D18" s="126" t="s">
        <v>250</v>
      </c>
      <c r="E18" s="310" t="s">
        <v>432</v>
      </c>
      <c r="F18" s="310" t="s">
        <v>419</v>
      </c>
      <c r="G18" s="310" t="s">
        <v>420</v>
      </c>
      <c r="H18" s="310" t="s">
        <v>477</v>
      </c>
      <c r="I18" s="310" t="s">
        <v>422</v>
      </c>
      <c r="J18" s="310" t="s">
        <v>157</v>
      </c>
      <c r="K18" s="319" t="s">
        <v>1254</v>
      </c>
      <c r="L18" s="270" t="s">
        <v>250</v>
      </c>
      <c r="M18" s="270"/>
      <c r="N18" s="270"/>
      <c r="R18" s="12" t="str">
        <f>IF(OR(J18='Drop downs'!$G$7,J18='Drop downs'!$G$5), B18&amp;": "&amp;K18&amp;CHAR(10),"")</f>
        <v/>
      </c>
      <c r="S18" s="12" t="str">
        <f>IF(J18='Drop downs'!$G$2,B18&amp;": "&amp;K18&amp;"
"," ")</f>
        <v xml:space="preserve"> </v>
      </c>
      <c r="T18" s="12" t="str">
        <f>IF(E18='Drop downs'!$B$6,B18&amp;": "&amp;K18&amp;"","")</f>
        <v/>
      </c>
      <c r="U18" t="str">
        <f t="shared" ref="U18:U72" si="0">IF(M18&gt;0,B18&amp;":"&amp;M18&amp;"
","")</f>
        <v/>
      </c>
      <c r="V18" t="str">
        <f>IF(N18&gt;0,B18&amp;":"&amp;N18&amp;"
","")</f>
        <v/>
      </c>
    </row>
    <row r="19" spans="1:22" ht="50.25" customHeight="1" thickBot="1" x14ac:dyDescent="0.4">
      <c r="A19" s="466"/>
      <c r="B19" s="309"/>
      <c r="C19" s="126" t="s">
        <v>333</v>
      </c>
      <c r="D19" s="126" t="s">
        <v>254</v>
      </c>
      <c r="E19" s="270"/>
      <c r="F19" s="270"/>
      <c r="G19" s="270"/>
      <c r="H19" s="270"/>
      <c r="I19" s="270"/>
      <c r="J19" s="270"/>
      <c r="K19" s="320"/>
      <c r="L19" s="272"/>
      <c r="M19" s="272"/>
      <c r="N19" s="272"/>
      <c r="R19" s="12"/>
      <c r="S19" s="12"/>
      <c r="T19" s="12"/>
    </row>
    <row r="20" spans="1:22" ht="72.5" x14ac:dyDescent="0.35">
      <c r="A20" s="465" t="s">
        <v>334</v>
      </c>
      <c r="B20" s="307" t="s">
        <v>118</v>
      </c>
      <c r="C20" s="130" t="s">
        <v>335</v>
      </c>
      <c r="D20" s="131" t="s">
        <v>254</v>
      </c>
      <c r="E20" s="270" t="s">
        <v>101</v>
      </c>
      <c r="F20" s="270" t="s">
        <v>101</v>
      </c>
      <c r="G20" s="270" t="s">
        <v>101</v>
      </c>
      <c r="H20" s="270" t="s">
        <v>101</v>
      </c>
      <c r="I20" s="270" t="s">
        <v>101</v>
      </c>
      <c r="J20" s="270" t="s">
        <v>159</v>
      </c>
      <c r="K20" s="319" t="s">
        <v>661</v>
      </c>
      <c r="L20" s="270" t="s">
        <v>254</v>
      </c>
      <c r="M20" s="270"/>
      <c r="N20" s="270"/>
      <c r="R20" s="12" t="str">
        <f>IF(OR(J20='Drop downs'!$G$7,J20='Drop downs'!$G$5), B20&amp;": "&amp;K20&amp;CHAR(10),"")</f>
        <v/>
      </c>
      <c r="S20" s="12" t="str">
        <f>IF(J20='Drop downs'!$G$2,B20&amp;": "&amp;K20&amp;"
"," ")</f>
        <v xml:space="preserve"> </v>
      </c>
      <c r="T20" s="12" t="str">
        <f>IF(E20='Drop downs'!$B$6,B20&amp;": "&amp;K20&amp;"","")</f>
        <v/>
      </c>
      <c r="U20" t="str">
        <f t="shared" si="0"/>
        <v/>
      </c>
      <c r="V20" t="str">
        <f>IF(N20&gt;0,B20&amp;":"&amp;N20&amp;"
","")</f>
        <v/>
      </c>
    </row>
    <row r="21" spans="1:22" ht="14.5" customHeight="1" x14ac:dyDescent="0.35">
      <c r="A21" s="466"/>
      <c r="B21" s="308"/>
      <c r="C21" s="132" t="s">
        <v>336</v>
      </c>
      <c r="D21" s="131" t="s">
        <v>254</v>
      </c>
      <c r="E21" s="271"/>
      <c r="F21" s="271"/>
      <c r="G21" s="271"/>
      <c r="H21" s="271"/>
      <c r="I21" s="271"/>
      <c r="J21" s="271"/>
      <c r="K21" s="236"/>
      <c r="L21" s="271"/>
      <c r="M21" s="271"/>
      <c r="N21" s="271"/>
      <c r="R21" s="12"/>
      <c r="S21" s="12"/>
      <c r="T21" s="12"/>
    </row>
    <row r="22" spans="1:22" ht="14.5" customHeight="1" x14ac:dyDescent="0.35">
      <c r="A22" s="466"/>
      <c r="B22" s="308"/>
      <c r="C22" s="132" t="s">
        <v>337</v>
      </c>
      <c r="D22" s="131" t="s">
        <v>254</v>
      </c>
      <c r="E22" s="271"/>
      <c r="F22" s="271"/>
      <c r="G22" s="271"/>
      <c r="H22" s="271"/>
      <c r="I22" s="271"/>
      <c r="J22" s="271"/>
      <c r="K22" s="236"/>
      <c r="L22" s="271"/>
      <c r="M22" s="271"/>
      <c r="N22" s="271"/>
      <c r="R22" s="12"/>
      <c r="S22" s="12"/>
      <c r="T22" s="12"/>
    </row>
    <row r="23" spans="1:22" x14ac:dyDescent="0.35">
      <c r="A23" s="466"/>
      <c r="B23" s="308"/>
      <c r="C23" s="132" t="s">
        <v>338</v>
      </c>
      <c r="D23" s="131" t="s">
        <v>254</v>
      </c>
      <c r="E23" s="271"/>
      <c r="F23" s="271"/>
      <c r="G23" s="271"/>
      <c r="H23" s="271"/>
      <c r="I23" s="271"/>
      <c r="J23" s="271"/>
      <c r="K23" s="236"/>
      <c r="L23" s="271"/>
      <c r="M23" s="271"/>
      <c r="N23" s="271"/>
      <c r="R23" s="12"/>
      <c r="S23" s="12"/>
      <c r="T23" s="12"/>
    </row>
    <row r="24" spans="1:22" ht="14.5" customHeight="1" x14ac:dyDescent="0.35">
      <c r="A24" s="466"/>
      <c r="B24" s="308"/>
      <c r="C24" s="132" t="s">
        <v>339</v>
      </c>
      <c r="D24" s="131" t="s">
        <v>254</v>
      </c>
      <c r="E24" s="271"/>
      <c r="F24" s="271"/>
      <c r="G24" s="271"/>
      <c r="H24" s="271"/>
      <c r="I24" s="271"/>
      <c r="J24" s="271"/>
      <c r="K24" s="236"/>
      <c r="L24" s="271"/>
      <c r="M24" s="271"/>
      <c r="N24" s="271"/>
      <c r="R24" s="12"/>
      <c r="S24" s="12"/>
      <c r="T24" s="12"/>
    </row>
    <row r="25" spans="1:22" ht="29" x14ac:dyDescent="0.35">
      <c r="A25" s="466"/>
      <c r="B25" s="308"/>
      <c r="C25" s="132" t="s">
        <v>340</v>
      </c>
      <c r="D25" s="131" t="s">
        <v>254</v>
      </c>
      <c r="E25" s="271"/>
      <c r="F25" s="271"/>
      <c r="G25" s="271"/>
      <c r="H25" s="271"/>
      <c r="I25" s="271"/>
      <c r="J25" s="271"/>
      <c r="K25" s="236"/>
      <c r="L25" s="271"/>
      <c r="M25" s="271"/>
      <c r="N25" s="271"/>
      <c r="R25" s="12"/>
      <c r="S25" s="12"/>
      <c r="T25" s="12"/>
    </row>
    <row r="26" spans="1:22" ht="14.5" customHeight="1" x14ac:dyDescent="0.35">
      <c r="A26" s="466"/>
      <c r="B26" s="308"/>
      <c r="C26" s="132" t="s">
        <v>341</v>
      </c>
      <c r="D26" s="131" t="s">
        <v>254</v>
      </c>
      <c r="E26" s="271"/>
      <c r="F26" s="271"/>
      <c r="G26" s="271"/>
      <c r="H26" s="271"/>
      <c r="I26" s="271"/>
      <c r="J26" s="271"/>
      <c r="K26" s="236"/>
      <c r="L26" s="271"/>
      <c r="M26" s="271"/>
      <c r="N26" s="271"/>
      <c r="R26" s="12"/>
      <c r="S26" s="12"/>
      <c r="T26" s="12"/>
    </row>
    <row r="27" spans="1:22" ht="29.5" thickBot="1" x14ac:dyDescent="0.4">
      <c r="A27" s="467"/>
      <c r="B27" s="309"/>
      <c r="C27" s="133" t="s">
        <v>342</v>
      </c>
      <c r="D27" s="131" t="s">
        <v>254</v>
      </c>
      <c r="E27" s="272"/>
      <c r="F27" s="272"/>
      <c r="G27" s="272"/>
      <c r="H27" s="272"/>
      <c r="I27" s="272"/>
      <c r="J27" s="272"/>
      <c r="K27" s="320"/>
      <c r="L27" s="272"/>
      <c r="M27" s="272"/>
      <c r="N27" s="272"/>
      <c r="R27" s="12"/>
      <c r="S27" s="12"/>
      <c r="T27" s="12"/>
    </row>
    <row r="28" spans="1:22" ht="29" x14ac:dyDescent="0.35">
      <c r="A28" s="465" t="s">
        <v>343</v>
      </c>
      <c r="B28" s="307" t="s">
        <v>119</v>
      </c>
      <c r="C28" s="134" t="s">
        <v>344</v>
      </c>
      <c r="D28" s="131" t="s">
        <v>254</v>
      </c>
      <c r="E28" s="270" t="s">
        <v>418</v>
      </c>
      <c r="F28" s="270" t="s">
        <v>419</v>
      </c>
      <c r="G28" s="270" t="s">
        <v>420</v>
      </c>
      <c r="H28" s="270" t="s">
        <v>421</v>
      </c>
      <c r="I28" s="270" t="s">
        <v>436</v>
      </c>
      <c r="J28" s="270" t="s">
        <v>157</v>
      </c>
      <c r="K28" s="320" t="s">
        <v>1255</v>
      </c>
      <c r="L28" s="270" t="s">
        <v>254</v>
      </c>
      <c r="M28" s="270"/>
      <c r="N28" s="270"/>
      <c r="R28" s="12" t="str">
        <f>IF(OR(J28='Drop downs'!$G$7,J28='Drop downs'!$G$5), B28&amp;": "&amp;K28&amp;CHAR(10),"")</f>
        <v/>
      </c>
      <c r="S28" s="12" t="str">
        <f>IF(J28='Drop downs'!$G$2,B28&amp;": "&amp;K28&amp;"
"," ")</f>
        <v xml:space="preserve"> </v>
      </c>
      <c r="T28" s="12" t="str">
        <f>IF(E28='Drop downs'!$B$6,B28&amp;": "&amp;K28&amp;"","")</f>
        <v/>
      </c>
      <c r="U28" t="str">
        <f t="shared" si="0"/>
        <v/>
      </c>
      <c r="V28" t="str">
        <f>IF(N28&gt;0,B28&amp;":"&amp;N28&amp;"
","")</f>
        <v/>
      </c>
    </row>
    <row r="29" spans="1:22" ht="29" x14ac:dyDescent="0.35">
      <c r="A29" s="466"/>
      <c r="B29" s="308"/>
      <c r="C29" s="135" t="s">
        <v>345</v>
      </c>
      <c r="D29" s="131" t="s">
        <v>254</v>
      </c>
      <c r="E29" s="271"/>
      <c r="F29" s="271"/>
      <c r="G29" s="271"/>
      <c r="H29" s="271"/>
      <c r="I29" s="271"/>
      <c r="J29" s="271"/>
      <c r="K29" s="364"/>
      <c r="L29" s="271"/>
      <c r="M29" s="271"/>
      <c r="N29" s="271"/>
      <c r="R29" s="12"/>
      <c r="S29" s="12"/>
      <c r="T29" s="12"/>
    </row>
    <row r="30" spans="1:22" x14ac:dyDescent="0.35">
      <c r="A30" s="466"/>
      <c r="B30" s="308"/>
      <c r="C30" s="135" t="s">
        <v>346</v>
      </c>
      <c r="D30" s="131" t="s">
        <v>250</v>
      </c>
      <c r="E30" s="271"/>
      <c r="F30" s="271"/>
      <c r="G30" s="271"/>
      <c r="H30" s="271"/>
      <c r="I30" s="271"/>
      <c r="J30" s="271"/>
      <c r="K30" s="364"/>
      <c r="L30" s="271"/>
      <c r="M30" s="271"/>
      <c r="N30" s="271"/>
      <c r="R30" s="12"/>
      <c r="S30" s="12"/>
      <c r="T30" s="12"/>
    </row>
    <row r="31" spans="1:22" ht="30" customHeight="1" x14ac:dyDescent="0.35">
      <c r="A31" s="466"/>
      <c r="B31" s="308"/>
      <c r="C31" s="135" t="s">
        <v>347</v>
      </c>
      <c r="D31" s="131" t="s">
        <v>254</v>
      </c>
      <c r="E31" s="271"/>
      <c r="F31" s="271"/>
      <c r="G31" s="271"/>
      <c r="H31" s="271"/>
      <c r="I31" s="271"/>
      <c r="J31" s="271"/>
      <c r="K31" s="364"/>
      <c r="L31" s="271"/>
      <c r="M31" s="271"/>
      <c r="N31" s="271"/>
      <c r="R31" s="12"/>
      <c r="S31" s="12"/>
      <c r="T31" s="12"/>
    </row>
    <row r="32" spans="1:22" x14ac:dyDescent="0.35">
      <c r="A32" s="466"/>
      <c r="B32" s="308"/>
      <c r="C32" s="135" t="s">
        <v>348</v>
      </c>
      <c r="D32" s="131" t="s">
        <v>254</v>
      </c>
      <c r="E32" s="271"/>
      <c r="F32" s="271"/>
      <c r="G32" s="271"/>
      <c r="H32" s="271"/>
      <c r="I32" s="271"/>
      <c r="J32" s="271"/>
      <c r="K32" s="364"/>
      <c r="L32" s="271"/>
      <c r="M32" s="271"/>
      <c r="N32" s="271"/>
      <c r="R32" s="12"/>
      <c r="S32" s="12"/>
      <c r="T32" s="12"/>
    </row>
    <row r="33" spans="1:22" x14ac:dyDescent="0.35">
      <c r="A33" s="466"/>
      <c r="B33" s="308"/>
      <c r="C33" s="135" t="s">
        <v>349</v>
      </c>
      <c r="D33" s="131" t="s">
        <v>254</v>
      </c>
      <c r="E33" s="271"/>
      <c r="F33" s="271"/>
      <c r="G33" s="271"/>
      <c r="H33" s="271"/>
      <c r="I33" s="271"/>
      <c r="J33" s="271"/>
      <c r="K33" s="364"/>
      <c r="L33" s="271"/>
      <c r="M33" s="271"/>
      <c r="N33" s="271"/>
      <c r="R33" s="12"/>
      <c r="S33" s="12"/>
      <c r="T33" s="12"/>
    </row>
    <row r="34" spans="1:22" x14ac:dyDescent="0.35">
      <c r="A34" s="466"/>
      <c r="B34" s="308"/>
      <c r="C34" s="135" t="s">
        <v>350</v>
      </c>
      <c r="D34" s="131" t="s">
        <v>254</v>
      </c>
      <c r="E34" s="271"/>
      <c r="F34" s="271"/>
      <c r="G34" s="271"/>
      <c r="H34" s="271"/>
      <c r="I34" s="271"/>
      <c r="J34" s="271"/>
      <c r="K34" s="364"/>
      <c r="L34" s="271"/>
      <c r="M34" s="271"/>
      <c r="N34" s="271"/>
      <c r="R34" s="12"/>
      <c r="S34" s="12"/>
      <c r="T34" s="12"/>
    </row>
    <row r="35" spans="1:22" ht="15" thickBot="1" x14ac:dyDescent="0.4">
      <c r="A35" s="467"/>
      <c r="B35" s="309"/>
      <c r="C35" s="136" t="s">
        <v>351</v>
      </c>
      <c r="D35" s="131" t="s">
        <v>254</v>
      </c>
      <c r="E35" s="272"/>
      <c r="F35" s="272"/>
      <c r="G35" s="272"/>
      <c r="H35" s="272"/>
      <c r="I35" s="272"/>
      <c r="J35" s="272"/>
      <c r="K35" s="300"/>
      <c r="L35" s="272"/>
      <c r="M35" s="272"/>
      <c r="N35" s="272"/>
      <c r="R35" s="12"/>
      <c r="S35" s="12"/>
      <c r="T35" s="12"/>
    </row>
    <row r="36" spans="1:22" x14ac:dyDescent="0.35">
      <c r="A36" s="465" t="s">
        <v>352</v>
      </c>
      <c r="B36" s="307" t="s">
        <v>120</v>
      </c>
      <c r="C36" s="130" t="s">
        <v>353</v>
      </c>
      <c r="D36" s="131" t="s">
        <v>254</v>
      </c>
      <c r="E36" s="270" t="s">
        <v>101</v>
      </c>
      <c r="F36" s="270" t="s">
        <v>101</v>
      </c>
      <c r="G36" s="270" t="s">
        <v>101</v>
      </c>
      <c r="H36" s="270" t="s">
        <v>101</v>
      </c>
      <c r="I36" s="270" t="s">
        <v>101</v>
      </c>
      <c r="J36" s="270" t="s">
        <v>162</v>
      </c>
      <c r="K36" s="320" t="s">
        <v>1256</v>
      </c>
      <c r="L36" s="270" t="s">
        <v>254</v>
      </c>
      <c r="M36" s="320" t="s">
        <v>1257</v>
      </c>
      <c r="N36" s="270"/>
      <c r="R36" s="12" t="str">
        <f>IF(OR(J36='Drop downs'!$G$7,J36='Drop downs'!$G$5), B36&amp;": "&amp;K36&amp;CHAR(10),"")</f>
        <v xml:space="preserve">IIA5: The policy has an uncertain effect on the achievement of IIA5 as the policy places high demand on housing design which could lead to greater costs for developers and could affect delivery. 
</v>
      </c>
      <c r="S36" s="12" t="str">
        <f>IF(J36='Drop downs'!$G$2,B36&amp;": "&amp;K36&amp;"
"," ")</f>
        <v xml:space="preserve"> </v>
      </c>
      <c r="T36" s="12" t="str">
        <f>IF(E36='Drop downs'!$B$6,B36&amp;": "&amp;K36&amp;"","")</f>
        <v/>
      </c>
      <c r="U36" t="str">
        <f t="shared" si="0"/>
        <v xml:space="preserve">IIA5:To mitigate the uncertain effect, a viability assessment should be undertaken to ensure that the policy is deliverable.
</v>
      </c>
      <c r="V36" t="str">
        <f>IF(N36&gt;0,B36&amp;":"&amp;N36&amp;"
","")</f>
        <v/>
      </c>
    </row>
    <row r="37" spans="1:22" ht="29" x14ac:dyDescent="0.35">
      <c r="A37" s="466"/>
      <c r="B37" s="308"/>
      <c r="C37" s="132" t="s">
        <v>354</v>
      </c>
      <c r="D37" s="131" t="s">
        <v>254</v>
      </c>
      <c r="E37" s="271"/>
      <c r="F37" s="271"/>
      <c r="G37" s="271"/>
      <c r="H37" s="271"/>
      <c r="I37" s="271"/>
      <c r="J37" s="271"/>
      <c r="K37" s="364"/>
      <c r="L37" s="271"/>
      <c r="M37" s="364"/>
      <c r="N37" s="271"/>
      <c r="R37" s="12"/>
      <c r="S37" s="12"/>
      <c r="T37" s="12"/>
    </row>
    <row r="38" spans="1:22" x14ac:dyDescent="0.35">
      <c r="A38" s="466"/>
      <c r="B38" s="308"/>
      <c r="C38" s="132" t="s">
        <v>355</v>
      </c>
      <c r="D38" s="131" t="s">
        <v>254</v>
      </c>
      <c r="E38" s="271"/>
      <c r="F38" s="271"/>
      <c r="G38" s="271"/>
      <c r="H38" s="271"/>
      <c r="I38" s="271"/>
      <c r="J38" s="271"/>
      <c r="K38" s="364"/>
      <c r="L38" s="271"/>
      <c r="M38" s="364"/>
      <c r="N38" s="271"/>
      <c r="R38" s="12"/>
      <c r="S38" s="12"/>
      <c r="T38" s="12"/>
    </row>
    <row r="39" spans="1:22" ht="29" x14ac:dyDescent="0.35">
      <c r="A39" s="466"/>
      <c r="B39" s="308"/>
      <c r="C39" s="132" t="s">
        <v>356</v>
      </c>
      <c r="D39" s="131" t="s">
        <v>254</v>
      </c>
      <c r="E39" s="271"/>
      <c r="F39" s="271"/>
      <c r="G39" s="271"/>
      <c r="H39" s="271"/>
      <c r="I39" s="271"/>
      <c r="J39" s="271"/>
      <c r="K39" s="364"/>
      <c r="L39" s="271"/>
      <c r="M39" s="364"/>
      <c r="N39" s="271"/>
      <c r="R39" s="12"/>
      <c r="S39" s="12"/>
      <c r="T39" s="12"/>
    </row>
    <row r="40" spans="1:22" ht="43.5" x14ac:dyDescent="0.35">
      <c r="A40" s="466"/>
      <c r="B40" s="308"/>
      <c r="C40" s="132" t="s">
        <v>357</v>
      </c>
      <c r="D40" s="131" t="s">
        <v>254</v>
      </c>
      <c r="E40" s="271"/>
      <c r="F40" s="271"/>
      <c r="G40" s="271"/>
      <c r="H40" s="271"/>
      <c r="I40" s="271"/>
      <c r="J40" s="271"/>
      <c r="K40" s="364"/>
      <c r="L40" s="271"/>
      <c r="M40" s="364"/>
      <c r="N40" s="271"/>
      <c r="R40" s="12"/>
      <c r="S40" s="12"/>
      <c r="T40" s="12"/>
    </row>
    <row r="41" spans="1:22" ht="29.5" thickBot="1" x14ac:dyDescent="0.4">
      <c r="A41" s="467"/>
      <c r="B41" s="309"/>
      <c r="C41" s="133" t="s">
        <v>358</v>
      </c>
      <c r="D41" s="131" t="s">
        <v>254</v>
      </c>
      <c r="E41" s="272"/>
      <c r="F41" s="272"/>
      <c r="G41" s="272"/>
      <c r="H41" s="272"/>
      <c r="I41" s="272"/>
      <c r="J41" s="272"/>
      <c r="K41" s="300"/>
      <c r="L41" s="272"/>
      <c r="M41" s="300"/>
      <c r="N41" s="272"/>
      <c r="R41" s="12"/>
      <c r="S41" s="12"/>
      <c r="T41" s="12"/>
    </row>
    <row r="42" spans="1:22" ht="29" x14ac:dyDescent="0.35">
      <c r="A42" s="465" t="s">
        <v>359</v>
      </c>
      <c r="B42" s="307" t="s">
        <v>121</v>
      </c>
      <c r="C42" s="130" t="s">
        <v>360</v>
      </c>
      <c r="D42" s="131" t="s">
        <v>250</v>
      </c>
      <c r="E42" s="270" t="s">
        <v>418</v>
      </c>
      <c r="F42" s="270" t="s">
        <v>475</v>
      </c>
      <c r="G42" s="270" t="s">
        <v>420</v>
      </c>
      <c r="H42" s="270" t="s">
        <v>421</v>
      </c>
      <c r="I42" s="270" t="s">
        <v>422</v>
      </c>
      <c r="J42" s="270" t="s">
        <v>154</v>
      </c>
      <c r="K42" s="320" t="s">
        <v>1258</v>
      </c>
      <c r="L42" s="270" t="s">
        <v>250</v>
      </c>
      <c r="M42" s="270"/>
      <c r="N42" s="270"/>
      <c r="R42" s="12" t="str">
        <f>IF(OR(J42='Drop downs'!$G$7,J42='Drop downs'!$G$5), B42&amp;": "&amp;K42&amp;CHAR(10),"")</f>
        <v/>
      </c>
      <c r="S42" s="12" t="str">
        <f>IF(J42='Drop downs'!$G$2,B42&amp;": "&amp;K42&amp;"
"," ")</f>
        <v xml:space="preserve">IIA6: This policy supports the achievement of IIA6 through its promotion of green mobility across the district. The policy prioritises active and low carbon transport which will increase sustainable travel habits, and aims to reduce fossil fuel vehicle journeys, supporting necessary ongoing private vehicular travel needs by facilitating and encouraging car-sharing and electric vehicle usage. This will have a potential significant effect on sustainable travel within the Borough. 
</v>
      </c>
      <c r="T42" s="12" t="str">
        <f>IF(E42='Drop downs'!$B$6,B42&amp;": "&amp;K42&amp;"","")</f>
        <v/>
      </c>
      <c r="U42" t="str">
        <f t="shared" si="0"/>
        <v/>
      </c>
      <c r="V42" t="str">
        <f>IF(N42&gt;0,B42&amp;":"&amp;N42&amp;"
","")</f>
        <v/>
      </c>
    </row>
    <row r="43" spans="1:22" ht="30" customHeight="1" x14ac:dyDescent="0.35">
      <c r="A43" s="466"/>
      <c r="B43" s="308"/>
      <c r="C43" s="132" t="s">
        <v>361</v>
      </c>
      <c r="D43" s="131" t="s">
        <v>254</v>
      </c>
      <c r="E43" s="271"/>
      <c r="F43" s="271"/>
      <c r="G43" s="271"/>
      <c r="H43" s="271"/>
      <c r="I43" s="271"/>
      <c r="J43" s="271"/>
      <c r="K43" s="364"/>
      <c r="L43" s="271"/>
      <c r="M43" s="271"/>
      <c r="N43" s="271"/>
      <c r="R43" s="12"/>
      <c r="S43" s="12"/>
      <c r="T43" s="12"/>
    </row>
    <row r="44" spans="1:22" x14ac:dyDescent="0.35">
      <c r="A44" s="466"/>
      <c r="B44" s="308"/>
      <c r="C44" s="132" t="s">
        <v>362</v>
      </c>
      <c r="D44" s="131" t="s">
        <v>250</v>
      </c>
      <c r="E44" s="271"/>
      <c r="F44" s="271"/>
      <c r="G44" s="271"/>
      <c r="H44" s="271"/>
      <c r="I44" s="271"/>
      <c r="J44" s="271"/>
      <c r="K44" s="364"/>
      <c r="L44" s="271"/>
      <c r="M44" s="271"/>
      <c r="N44" s="271"/>
      <c r="R44" s="12"/>
      <c r="S44" s="12"/>
      <c r="T44" s="12"/>
    </row>
    <row r="45" spans="1:22" x14ac:dyDescent="0.35">
      <c r="A45" s="466"/>
      <c r="B45" s="308"/>
      <c r="C45" s="132" t="s">
        <v>363</v>
      </c>
      <c r="D45" s="131" t="s">
        <v>250</v>
      </c>
      <c r="E45" s="271"/>
      <c r="F45" s="271"/>
      <c r="G45" s="271"/>
      <c r="H45" s="271"/>
      <c r="I45" s="271"/>
      <c r="J45" s="271"/>
      <c r="K45" s="364"/>
      <c r="L45" s="271"/>
      <c r="M45" s="271"/>
      <c r="N45" s="271"/>
      <c r="R45" s="12"/>
      <c r="S45" s="12"/>
      <c r="T45" s="12"/>
    </row>
    <row r="46" spans="1:22" ht="29.5" thickBot="1" x14ac:dyDescent="0.4">
      <c r="A46" s="467"/>
      <c r="B46" s="309"/>
      <c r="C46" s="133" t="s">
        <v>364</v>
      </c>
      <c r="D46" s="131" t="s">
        <v>254</v>
      </c>
      <c r="E46" s="272"/>
      <c r="F46" s="272"/>
      <c r="G46" s="272"/>
      <c r="H46" s="272"/>
      <c r="I46" s="272"/>
      <c r="J46" s="272"/>
      <c r="K46" s="300"/>
      <c r="L46" s="272"/>
      <c r="M46" s="272"/>
      <c r="N46" s="272"/>
      <c r="R46" s="12"/>
      <c r="S46" s="12"/>
      <c r="T46" s="12"/>
    </row>
    <row r="47" spans="1:22" ht="43.5" x14ac:dyDescent="0.35">
      <c r="A47" s="465" t="s">
        <v>365</v>
      </c>
      <c r="B47" s="307" t="s">
        <v>122</v>
      </c>
      <c r="C47" s="130" t="s">
        <v>366</v>
      </c>
      <c r="D47" s="131" t="s">
        <v>250</v>
      </c>
      <c r="E47" s="270" t="s">
        <v>418</v>
      </c>
      <c r="F47" s="270" t="s">
        <v>441</v>
      </c>
      <c r="G47" s="270" t="s">
        <v>420</v>
      </c>
      <c r="H47" s="270" t="s">
        <v>477</v>
      </c>
      <c r="I47" s="270" t="s">
        <v>436</v>
      </c>
      <c r="J47" s="270" t="s">
        <v>157</v>
      </c>
      <c r="K47" s="320" t="s">
        <v>1259</v>
      </c>
      <c r="L47" s="270" t="s">
        <v>254</v>
      </c>
      <c r="M47" s="270"/>
      <c r="N47" s="270"/>
      <c r="R47" s="12" t="str">
        <f>IF(OR(J47='Drop downs'!$G$7,J47='Drop downs'!$G$5), B47&amp;": "&amp;K47&amp;CHAR(10),"")</f>
        <v/>
      </c>
      <c r="S47" s="12" t="str">
        <f>IF(J47='Drop downs'!$G$2,B47&amp;": "&amp;K47&amp;"
"," ")</f>
        <v xml:space="preserve"> </v>
      </c>
      <c r="T47" s="12" t="str">
        <f>IF(E47='Drop downs'!$B$6,B47&amp;": "&amp;K47&amp;"","")</f>
        <v/>
      </c>
      <c r="U47" t="str">
        <f t="shared" si="0"/>
        <v/>
      </c>
      <c r="V47" t="str">
        <f>IF(N47&gt;0,B47&amp;":"&amp;N47&amp;"
","")</f>
        <v/>
      </c>
    </row>
    <row r="48" spans="1:22" ht="52.5" customHeight="1" thickBot="1" x14ac:dyDescent="0.4">
      <c r="A48" s="467"/>
      <c r="B48" s="309"/>
      <c r="C48" s="133" t="s">
        <v>367</v>
      </c>
      <c r="D48" s="131" t="s">
        <v>250</v>
      </c>
      <c r="E48" s="272"/>
      <c r="F48" s="272"/>
      <c r="G48" s="272"/>
      <c r="H48" s="272"/>
      <c r="I48" s="272"/>
      <c r="J48" s="272"/>
      <c r="K48" s="300"/>
      <c r="L48" s="272"/>
      <c r="M48" s="272"/>
      <c r="N48" s="272"/>
      <c r="R48" s="12"/>
      <c r="S48" s="12"/>
      <c r="T48" s="12"/>
    </row>
    <row r="49" spans="1:22" ht="29" x14ac:dyDescent="0.35">
      <c r="A49" s="465" t="s">
        <v>368</v>
      </c>
      <c r="B49" s="307" t="s">
        <v>123</v>
      </c>
      <c r="C49" s="125" t="s">
        <v>369</v>
      </c>
      <c r="D49" s="126" t="s">
        <v>250</v>
      </c>
      <c r="E49" s="270" t="s">
        <v>418</v>
      </c>
      <c r="F49" s="270" t="s">
        <v>475</v>
      </c>
      <c r="G49" s="270" t="s">
        <v>420</v>
      </c>
      <c r="H49" s="270" t="s">
        <v>421</v>
      </c>
      <c r="I49" s="270" t="s">
        <v>436</v>
      </c>
      <c r="J49" s="270" t="s">
        <v>154</v>
      </c>
      <c r="K49" s="320" t="s">
        <v>1260</v>
      </c>
      <c r="L49" s="270" t="s">
        <v>254</v>
      </c>
      <c r="M49" s="270"/>
      <c r="N49" s="270"/>
      <c r="R49" s="12" t="str">
        <f>IF(OR(J49='Drop downs'!$G$7,J49='Drop downs'!$G$5), B49&amp;": "&amp;K49&amp;CHAR(10),"")</f>
        <v/>
      </c>
      <c r="S49" s="12" t="str">
        <f>IF(J49='Drop downs'!$G$2,B49&amp;": "&amp;K49&amp;"
"," ")</f>
        <v xml:space="preserve">IIA8: This policy supports the achievement of IIA8 by minimising the Boroughs contribution towards the emission of climate change gasses through the use of low carbon technology. The policy states that developments must make the fullest possible contribution to reducing greenhouse gas emissions in both the construction and operational phases by maximising energy efficiency and conservation measures, whilst prioritising the use of low carbon heating, renewable energy solutions and local renewable energy generation in line with Policy CN2 (Energy Infrastructure). It will also be ensured that all new housing is net zero carbon in line with Policy CN1 (Sustainable Design and Retrofitting) by minimising embodied carbon through sustainably sourced materials and construction techniques, green mobility will be prioritised in order to reduce vehicular emissions, and waste will be re-used and recycled as part of the circular economy. As such, a potential significant positive effect has been identified. 
</v>
      </c>
      <c r="T49" s="12" t="str">
        <f>IF(E49='Drop downs'!$B$6,B49&amp;": "&amp;K49&amp;"","")</f>
        <v/>
      </c>
      <c r="U49" t="str">
        <f t="shared" si="0"/>
        <v/>
      </c>
      <c r="V49" t="str">
        <f>IF(N49&gt;0,B49&amp;":"&amp;N49&amp;"
","")</f>
        <v/>
      </c>
    </row>
    <row r="50" spans="1:22" x14ac:dyDescent="0.35">
      <c r="A50" s="466"/>
      <c r="B50" s="308"/>
      <c r="C50" s="127" t="s">
        <v>370</v>
      </c>
      <c r="D50" s="126" t="s">
        <v>250</v>
      </c>
      <c r="E50" s="271"/>
      <c r="F50" s="271"/>
      <c r="G50" s="271"/>
      <c r="H50" s="271"/>
      <c r="I50" s="271"/>
      <c r="J50" s="271"/>
      <c r="K50" s="364"/>
      <c r="L50" s="271"/>
      <c r="M50" s="271"/>
      <c r="N50" s="271"/>
      <c r="R50" s="12"/>
      <c r="S50" s="12"/>
      <c r="T50" s="12"/>
    </row>
    <row r="51" spans="1:22" x14ac:dyDescent="0.35">
      <c r="A51" s="466"/>
      <c r="B51" s="308"/>
      <c r="C51" s="137" t="s">
        <v>371</v>
      </c>
      <c r="D51" s="126" t="s">
        <v>250</v>
      </c>
      <c r="E51" s="271"/>
      <c r="F51" s="271"/>
      <c r="G51" s="271"/>
      <c r="H51" s="271"/>
      <c r="I51" s="271"/>
      <c r="J51" s="271"/>
      <c r="K51" s="364"/>
      <c r="L51" s="271"/>
      <c r="M51" s="271"/>
      <c r="N51" s="271"/>
      <c r="R51" s="12"/>
      <c r="S51" s="12"/>
      <c r="T51" s="12"/>
    </row>
    <row r="52" spans="1:22" x14ac:dyDescent="0.35">
      <c r="A52" s="466"/>
      <c r="B52" s="308"/>
      <c r="C52" s="127" t="s">
        <v>372</v>
      </c>
      <c r="D52" s="126" t="s">
        <v>250</v>
      </c>
      <c r="E52" s="271"/>
      <c r="F52" s="271"/>
      <c r="G52" s="271"/>
      <c r="H52" s="271"/>
      <c r="I52" s="271"/>
      <c r="J52" s="271"/>
      <c r="K52" s="364"/>
      <c r="L52" s="271"/>
      <c r="M52" s="271"/>
      <c r="N52" s="271"/>
      <c r="R52" s="12"/>
      <c r="S52" s="12"/>
      <c r="T52" s="12"/>
    </row>
    <row r="53" spans="1:22" ht="128.15" customHeight="1" thickBot="1" x14ac:dyDescent="0.4">
      <c r="A53" s="467"/>
      <c r="B53" s="309"/>
      <c r="C53" s="128" t="s">
        <v>373</v>
      </c>
      <c r="D53" s="126" t="s">
        <v>250</v>
      </c>
      <c r="E53" s="272"/>
      <c r="F53" s="272"/>
      <c r="G53" s="272"/>
      <c r="H53" s="272"/>
      <c r="I53" s="272"/>
      <c r="J53" s="272"/>
      <c r="K53" s="300"/>
      <c r="L53" s="272"/>
      <c r="M53" s="272"/>
      <c r="N53" s="272"/>
      <c r="R53" s="12"/>
      <c r="S53" s="12"/>
      <c r="T53" s="12"/>
    </row>
    <row r="54" spans="1:22" ht="29.25" customHeight="1" x14ac:dyDescent="0.35">
      <c r="A54" s="465" t="s">
        <v>374</v>
      </c>
      <c r="B54" s="307" t="s">
        <v>124</v>
      </c>
      <c r="C54" s="138" t="s">
        <v>375</v>
      </c>
      <c r="D54" s="58" t="s">
        <v>250</v>
      </c>
      <c r="E54" s="270" t="s">
        <v>418</v>
      </c>
      <c r="F54" s="270" t="s">
        <v>475</v>
      </c>
      <c r="G54" s="270" t="s">
        <v>420</v>
      </c>
      <c r="H54" s="270" t="s">
        <v>421</v>
      </c>
      <c r="I54" s="270" t="s">
        <v>436</v>
      </c>
      <c r="J54" s="270" t="s">
        <v>157</v>
      </c>
      <c r="K54" s="320" t="s">
        <v>1261</v>
      </c>
      <c r="L54" s="270" t="s">
        <v>250</v>
      </c>
      <c r="M54" s="270"/>
      <c r="N54" s="270"/>
      <c r="R54" s="12" t="str">
        <f>IF(OR(J54='Drop downs'!$G$7,J54='Drop downs'!$G$5), B54&amp;": "&amp;K54&amp;CHAR(10),"")</f>
        <v/>
      </c>
      <c r="S54" s="12" t="str">
        <f>IF(J54='Drop downs'!$G$2,B54&amp;": "&amp;K54&amp;"
"," ")</f>
        <v xml:space="preserve"> </v>
      </c>
      <c r="T54" s="12" t="str">
        <f>IF(E54='Drop downs'!$B$6,B54&amp;": "&amp;K54&amp;"","")</f>
        <v/>
      </c>
      <c r="U54" t="str">
        <f t="shared" si="0"/>
        <v/>
      </c>
      <c r="V54" t="str">
        <f>IF(N54&gt;0,B54&amp;":"&amp;N54&amp;"
","")</f>
        <v/>
      </c>
    </row>
    <row r="55" spans="1:22" ht="14.5" customHeight="1" x14ac:dyDescent="0.35">
      <c r="A55" s="466"/>
      <c r="B55" s="308"/>
      <c r="C55" s="139" t="s">
        <v>376</v>
      </c>
      <c r="D55" s="58" t="s">
        <v>250</v>
      </c>
      <c r="E55" s="271"/>
      <c r="F55" s="271"/>
      <c r="G55" s="271"/>
      <c r="H55" s="271"/>
      <c r="I55" s="271"/>
      <c r="J55" s="271"/>
      <c r="K55" s="364"/>
      <c r="L55" s="271"/>
      <c r="M55" s="271"/>
      <c r="N55" s="271"/>
      <c r="R55" s="12"/>
      <c r="S55" s="12"/>
      <c r="T55" s="12"/>
    </row>
    <row r="56" spans="1:22" ht="29.5" thickBot="1" x14ac:dyDescent="0.4">
      <c r="A56" s="467"/>
      <c r="B56" s="309"/>
      <c r="C56" s="140" t="s">
        <v>377</v>
      </c>
      <c r="D56" s="58" t="s">
        <v>250</v>
      </c>
      <c r="E56" s="272"/>
      <c r="F56" s="272"/>
      <c r="G56" s="272"/>
      <c r="H56" s="272"/>
      <c r="I56" s="272"/>
      <c r="J56" s="272"/>
      <c r="K56" s="300"/>
      <c r="L56" s="272"/>
      <c r="M56" s="272"/>
      <c r="N56" s="272"/>
      <c r="R56" s="12"/>
      <c r="S56" s="12"/>
      <c r="T56" s="12"/>
    </row>
    <row r="57" spans="1:22" x14ac:dyDescent="0.35">
      <c r="A57" s="465" t="s">
        <v>378</v>
      </c>
      <c r="B57" s="307" t="s">
        <v>125</v>
      </c>
      <c r="C57" s="125" t="s">
        <v>379</v>
      </c>
      <c r="D57" s="126" t="s">
        <v>254</v>
      </c>
      <c r="E57" s="270" t="s">
        <v>418</v>
      </c>
      <c r="F57" s="270" t="s">
        <v>419</v>
      </c>
      <c r="G57" s="270" t="s">
        <v>420</v>
      </c>
      <c r="H57" s="270" t="s">
        <v>421</v>
      </c>
      <c r="I57" s="270" t="s">
        <v>436</v>
      </c>
      <c r="J57" s="270" t="s">
        <v>157</v>
      </c>
      <c r="K57" s="320" t="s">
        <v>1262</v>
      </c>
      <c r="L57" s="270" t="s">
        <v>250</v>
      </c>
      <c r="M57" s="270"/>
      <c r="N57" s="270"/>
      <c r="R57" s="12" t="str">
        <f>IF(OR(J57='Drop downs'!$G$7,J57='Drop downs'!$G$5), B57&amp;": "&amp;K57&amp;CHAR(10),"")</f>
        <v/>
      </c>
      <c r="S57" s="12" t="str">
        <f>IF(J57='Drop downs'!$G$2,B57&amp;": "&amp;K57&amp;"
"," ")</f>
        <v xml:space="preserve"> </v>
      </c>
      <c r="T57" s="12" t="str">
        <f>IF(E57='Drop downs'!$B$6,B57&amp;": "&amp;K57&amp;"","")</f>
        <v/>
      </c>
      <c r="U57" t="str">
        <f t="shared" si="0"/>
        <v/>
      </c>
      <c r="V57" t="str">
        <f>IF(N57&gt;0,B57&amp;":"&amp;N57&amp;"
","")</f>
        <v/>
      </c>
    </row>
    <row r="58" spans="1:22" x14ac:dyDescent="0.35">
      <c r="A58" s="466"/>
      <c r="B58" s="308"/>
      <c r="C58" s="127" t="s">
        <v>380</v>
      </c>
      <c r="D58" s="126" t="s">
        <v>250</v>
      </c>
      <c r="E58" s="271"/>
      <c r="F58" s="271"/>
      <c r="G58" s="271"/>
      <c r="H58" s="271"/>
      <c r="I58" s="271"/>
      <c r="J58" s="271"/>
      <c r="K58" s="364"/>
      <c r="L58" s="271"/>
      <c r="M58" s="271"/>
      <c r="N58" s="271"/>
      <c r="R58" s="12"/>
      <c r="S58" s="12"/>
      <c r="T58" s="12"/>
    </row>
    <row r="59" spans="1:22" x14ac:dyDescent="0.35">
      <c r="A59" s="466"/>
      <c r="B59" s="308"/>
      <c r="C59" s="127" t="s">
        <v>381</v>
      </c>
      <c r="D59" s="126" t="s">
        <v>254</v>
      </c>
      <c r="E59" s="271"/>
      <c r="F59" s="271"/>
      <c r="G59" s="271"/>
      <c r="H59" s="271"/>
      <c r="I59" s="271"/>
      <c r="J59" s="271"/>
      <c r="K59" s="364"/>
      <c r="L59" s="271"/>
      <c r="M59" s="271"/>
      <c r="N59" s="271"/>
      <c r="R59" s="12"/>
      <c r="S59" s="12"/>
      <c r="T59" s="12"/>
    </row>
    <row r="60" spans="1:22" x14ac:dyDescent="0.35">
      <c r="A60" s="466"/>
      <c r="B60" s="308"/>
      <c r="C60" s="127" t="s">
        <v>382</v>
      </c>
      <c r="D60" s="126" t="s">
        <v>254</v>
      </c>
      <c r="E60" s="271"/>
      <c r="F60" s="271"/>
      <c r="G60" s="271"/>
      <c r="H60" s="271"/>
      <c r="I60" s="271"/>
      <c r="J60" s="271"/>
      <c r="K60" s="364"/>
      <c r="L60" s="271"/>
      <c r="M60" s="271"/>
      <c r="N60" s="271"/>
      <c r="R60" s="12"/>
      <c r="S60" s="12"/>
      <c r="T60" s="12"/>
    </row>
    <row r="61" spans="1:22" x14ac:dyDescent="0.35">
      <c r="A61" s="466"/>
      <c r="B61" s="308"/>
      <c r="C61" s="127" t="s">
        <v>383</v>
      </c>
      <c r="D61" s="126" t="s">
        <v>250</v>
      </c>
      <c r="E61" s="271"/>
      <c r="F61" s="271"/>
      <c r="G61" s="271"/>
      <c r="H61" s="271"/>
      <c r="I61" s="271"/>
      <c r="J61" s="271"/>
      <c r="K61" s="364"/>
      <c r="L61" s="271"/>
      <c r="M61" s="271"/>
      <c r="N61" s="271"/>
      <c r="R61" s="12"/>
      <c r="S61" s="12"/>
      <c r="T61" s="12"/>
    </row>
    <row r="62" spans="1:22" x14ac:dyDescent="0.35">
      <c r="A62" s="466"/>
      <c r="B62" s="308"/>
      <c r="C62" s="127" t="s">
        <v>384</v>
      </c>
      <c r="D62" s="126" t="s">
        <v>254</v>
      </c>
      <c r="E62" s="271"/>
      <c r="F62" s="271"/>
      <c r="G62" s="271"/>
      <c r="H62" s="271"/>
      <c r="I62" s="271"/>
      <c r="J62" s="271"/>
      <c r="K62" s="364"/>
      <c r="L62" s="271"/>
      <c r="M62" s="271"/>
      <c r="N62" s="271"/>
      <c r="R62" s="12"/>
      <c r="S62" s="12"/>
      <c r="T62" s="12"/>
    </row>
    <row r="63" spans="1:22" ht="29" x14ac:dyDescent="0.35">
      <c r="A63" s="466"/>
      <c r="B63" s="308"/>
      <c r="C63" s="127" t="s">
        <v>385</v>
      </c>
      <c r="D63" s="126" t="s">
        <v>254</v>
      </c>
      <c r="E63" s="271"/>
      <c r="F63" s="271"/>
      <c r="G63" s="271"/>
      <c r="H63" s="271"/>
      <c r="I63" s="271"/>
      <c r="J63" s="271"/>
      <c r="K63" s="364"/>
      <c r="L63" s="271"/>
      <c r="M63" s="271"/>
      <c r="N63" s="271"/>
      <c r="R63" s="12"/>
      <c r="S63" s="12"/>
      <c r="T63" s="12"/>
    </row>
    <row r="64" spans="1:22" ht="15" thickBot="1" x14ac:dyDescent="0.4">
      <c r="A64" s="467"/>
      <c r="B64" s="309"/>
      <c r="C64" s="128" t="s">
        <v>386</v>
      </c>
      <c r="D64" s="126" t="s">
        <v>254</v>
      </c>
      <c r="E64" s="272"/>
      <c r="F64" s="272"/>
      <c r="G64" s="272"/>
      <c r="H64" s="272"/>
      <c r="I64" s="272"/>
      <c r="J64" s="272"/>
      <c r="K64" s="300"/>
      <c r="L64" s="272"/>
      <c r="M64" s="272"/>
      <c r="N64" s="272"/>
      <c r="R64" s="12"/>
      <c r="S64" s="12"/>
      <c r="T64" s="12"/>
    </row>
    <row r="65" spans="1:22" x14ac:dyDescent="0.35">
      <c r="A65" s="316" t="s">
        <v>387</v>
      </c>
      <c r="B65" s="307" t="s">
        <v>126</v>
      </c>
      <c r="C65" s="134" t="s">
        <v>388</v>
      </c>
      <c r="D65" s="126" t="s">
        <v>254</v>
      </c>
      <c r="E65" s="270" t="s">
        <v>101</v>
      </c>
      <c r="F65" s="270" t="s">
        <v>101</v>
      </c>
      <c r="G65" s="270" t="s">
        <v>101</v>
      </c>
      <c r="H65" s="270" t="s">
        <v>101</v>
      </c>
      <c r="I65" s="270" t="s">
        <v>101</v>
      </c>
      <c r="J65" s="270" t="s">
        <v>159</v>
      </c>
      <c r="K65" s="320" t="s">
        <v>661</v>
      </c>
      <c r="L65" s="270" t="s">
        <v>254</v>
      </c>
      <c r="M65" s="270"/>
      <c r="N65" s="270"/>
      <c r="R65" s="12" t="str">
        <f>IF(OR(J65='Drop downs'!$G$7,J65='Drop downs'!$G$5), B65&amp;": "&amp;K65&amp;CHAR(10),"")</f>
        <v/>
      </c>
      <c r="S65" s="12" t="str">
        <f>IF(J65='Drop downs'!$G$2,B65&amp;": "&amp;K65&amp;"
"," ")</f>
        <v xml:space="preserve"> </v>
      </c>
      <c r="T65" s="12" t="str">
        <f>IF(E65='Drop downs'!$B$6,B65&amp;": "&amp;K65&amp;"","")</f>
        <v/>
      </c>
      <c r="U65" t="str">
        <f t="shared" si="0"/>
        <v/>
      </c>
      <c r="V65" t="str">
        <f>IF(N65&gt;0,B65&amp;":"&amp;N65&amp;"
","")</f>
        <v/>
      </c>
    </row>
    <row r="66" spans="1:22" x14ac:dyDescent="0.35">
      <c r="A66" s="317"/>
      <c r="B66" s="308"/>
      <c r="C66" s="135" t="s">
        <v>389</v>
      </c>
      <c r="D66" s="126" t="s">
        <v>254</v>
      </c>
      <c r="E66" s="271"/>
      <c r="F66" s="271"/>
      <c r="G66" s="271"/>
      <c r="H66" s="271"/>
      <c r="I66" s="271"/>
      <c r="J66" s="271"/>
      <c r="K66" s="364"/>
      <c r="L66" s="271"/>
      <c r="M66" s="271"/>
      <c r="N66" s="271"/>
      <c r="R66" s="12"/>
      <c r="S66" s="12"/>
      <c r="T66" s="12"/>
    </row>
    <row r="67" spans="1:22" ht="29" x14ac:dyDescent="0.35">
      <c r="A67" s="317"/>
      <c r="B67" s="308"/>
      <c r="C67" s="135" t="s">
        <v>390</v>
      </c>
      <c r="D67" s="126" t="s">
        <v>254</v>
      </c>
      <c r="E67" s="271"/>
      <c r="F67" s="271"/>
      <c r="G67" s="271"/>
      <c r="H67" s="271"/>
      <c r="I67" s="271"/>
      <c r="J67" s="271"/>
      <c r="K67" s="364"/>
      <c r="L67" s="271"/>
      <c r="M67" s="271"/>
      <c r="N67" s="271"/>
      <c r="R67" s="12"/>
      <c r="S67" s="12"/>
      <c r="T67" s="12"/>
    </row>
    <row r="68" spans="1:22" x14ac:dyDescent="0.35">
      <c r="A68" s="317"/>
      <c r="B68" s="308"/>
      <c r="C68" s="135" t="s">
        <v>391</v>
      </c>
      <c r="D68" s="126" t="s">
        <v>254</v>
      </c>
      <c r="E68" s="271"/>
      <c r="F68" s="271"/>
      <c r="G68" s="271"/>
      <c r="H68" s="271"/>
      <c r="I68" s="271"/>
      <c r="J68" s="271"/>
      <c r="K68" s="364"/>
      <c r="L68" s="271"/>
      <c r="M68" s="271"/>
      <c r="N68" s="271"/>
      <c r="R68" s="12"/>
      <c r="S68" s="12"/>
      <c r="T68" s="12"/>
    </row>
    <row r="69" spans="1:22" x14ac:dyDescent="0.35">
      <c r="A69" s="317"/>
      <c r="B69" s="308"/>
      <c r="C69" s="135" t="s">
        <v>392</v>
      </c>
      <c r="D69" s="126" t="s">
        <v>254</v>
      </c>
      <c r="E69" s="271"/>
      <c r="F69" s="271"/>
      <c r="G69" s="271"/>
      <c r="H69" s="271"/>
      <c r="I69" s="271"/>
      <c r="J69" s="271"/>
      <c r="K69" s="364"/>
      <c r="L69" s="271"/>
      <c r="M69" s="271"/>
      <c r="N69" s="271"/>
      <c r="R69" s="12"/>
      <c r="S69" s="12"/>
      <c r="T69" s="12"/>
    </row>
    <row r="70" spans="1:22" x14ac:dyDescent="0.35">
      <c r="A70" s="317"/>
      <c r="B70" s="308"/>
      <c r="C70" s="135" t="s">
        <v>393</v>
      </c>
      <c r="D70" s="126" t="s">
        <v>254</v>
      </c>
      <c r="E70" s="271"/>
      <c r="F70" s="271"/>
      <c r="G70" s="271"/>
      <c r="H70" s="271"/>
      <c r="I70" s="271"/>
      <c r="J70" s="271"/>
      <c r="K70" s="364"/>
      <c r="L70" s="271"/>
      <c r="M70" s="271"/>
      <c r="N70" s="271"/>
      <c r="R70" s="12"/>
      <c r="S70" s="12"/>
      <c r="T70" s="12"/>
    </row>
    <row r="71" spans="1:22" ht="15" thickBot="1" x14ac:dyDescent="0.4">
      <c r="A71" s="322"/>
      <c r="B71" s="309"/>
      <c r="C71" s="136" t="s">
        <v>394</v>
      </c>
      <c r="D71" s="126" t="s">
        <v>254</v>
      </c>
      <c r="E71" s="272"/>
      <c r="F71" s="272"/>
      <c r="G71" s="272"/>
      <c r="H71" s="272"/>
      <c r="I71" s="272"/>
      <c r="J71" s="272"/>
      <c r="K71" s="300"/>
      <c r="L71" s="272"/>
      <c r="M71" s="272"/>
      <c r="N71" s="272"/>
      <c r="R71" s="12"/>
      <c r="S71" s="12"/>
      <c r="T71" s="12"/>
    </row>
    <row r="72" spans="1:22" x14ac:dyDescent="0.35">
      <c r="A72" s="316" t="s">
        <v>395</v>
      </c>
      <c r="B72" s="307" t="s">
        <v>127</v>
      </c>
      <c r="C72" s="134" t="s">
        <v>396</v>
      </c>
      <c r="D72" s="126" t="s">
        <v>254</v>
      </c>
      <c r="E72" s="270" t="s">
        <v>101</v>
      </c>
      <c r="F72" s="270" t="s">
        <v>101</v>
      </c>
      <c r="G72" s="270" t="s">
        <v>101</v>
      </c>
      <c r="H72" s="270" t="s">
        <v>101</v>
      </c>
      <c r="I72" s="270" t="s">
        <v>101</v>
      </c>
      <c r="J72" s="270" t="s">
        <v>159</v>
      </c>
      <c r="K72" s="430" t="s">
        <v>661</v>
      </c>
      <c r="L72" s="270" t="s">
        <v>254</v>
      </c>
      <c r="M72" s="270"/>
      <c r="N72" s="270"/>
      <c r="R72" s="12" t="str">
        <f>IF(OR(J72='Drop downs'!$G$7,J72='Drop downs'!$G$5), B72&amp;": "&amp;K72&amp;CHAR(10),"")</f>
        <v/>
      </c>
      <c r="S72" s="12" t="str">
        <f>IF(J72='Drop downs'!$G$2,B72&amp;": "&amp;K72&amp;"
"," ")</f>
        <v xml:space="preserve"> </v>
      </c>
      <c r="T72" s="12" t="str">
        <f>IF(E72='Drop downs'!$B$6,B72&amp;": "&amp;K72&amp;"","")</f>
        <v/>
      </c>
      <c r="U72" t="str">
        <f t="shared" si="0"/>
        <v/>
      </c>
      <c r="V72" t="str">
        <f>IF(N72&gt;0,B72&amp;":"&amp;N72&amp;"
","")</f>
        <v/>
      </c>
    </row>
    <row r="73" spans="1:22" x14ac:dyDescent="0.35">
      <c r="A73" s="317"/>
      <c r="B73" s="308"/>
      <c r="C73" s="135" t="s">
        <v>397</v>
      </c>
      <c r="D73" s="126" t="s">
        <v>254</v>
      </c>
      <c r="E73" s="271"/>
      <c r="F73" s="271"/>
      <c r="G73" s="271"/>
      <c r="H73" s="271"/>
      <c r="I73" s="271"/>
      <c r="J73" s="271"/>
      <c r="K73" s="424"/>
      <c r="L73" s="271"/>
      <c r="M73" s="271"/>
      <c r="N73" s="271"/>
      <c r="R73" s="12"/>
      <c r="S73" s="12"/>
      <c r="T73" s="12"/>
    </row>
    <row r="74" spans="1:22" x14ac:dyDescent="0.35">
      <c r="A74" s="317"/>
      <c r="B74" s="308"/>
      <c r="C74" s="135" t="s">
        <v>398</v>
      </c>
      <c r="D74" s="126" t="s">
        <v>254</v>
      </c>
      <c r="E74" s="271"/>
      <c r="F74" s="271"/>
      <c r="G74" s="271"/>
      <c r="H74" s="271"/>
      <c r="I74" s="271"/>
      <c r="J74" s="271"/>
      <c r="K74" s="424"/>
      <c r="L74" s="271"/>
      <c r="M74" s="271"/>
      <c r="N74" s="271"/>
      <c r="R74" s="12"/>
      <c r="S74" s="12"/>
      <c r="T74" s="12"/>
    </row>
    <row r="75" spans="1:22" x14ac:dyDescent="0.35">
      <c r="A75" s="317"/>
      <c r="B75" s="308"/>
      <c r="C75" s="135" t="s">
        <v>399</v>
      </c>
      <c r="D75" s="126" t="s">
        <v>254</v>
      </c>
      <c r="E75" s="271"/>
      <c r="F75" s="271"/>
      <c r="G75" s="271"/>
      <c r="H75" s="271"/>
      <c r="I75" s="271"/>
      <c r="J75" s="271"/>
      <c r="K75" s="424"/>
      <c r="L75" s="271"/>
      <c r="M75" s="271"/>
      <c r="N75" s="271"/>
      <c r="R75" s="12"/>
      <c r="S75" s="12"/>
      <c r="T75" s="12"/>
    </row>
    <row r="76" spans="1:22" ht="15" thickBot="1" x14ac:dyDescent="0.4">
      <c r="A76" s="322"/>
      <c r="B76" s="309"/>
      <c r="C76" s="141" t="s">
        <v>400</v>
      </c>
      <c r="D76" s="126" t="s">
        <v>254</v>
      </c>
      <c r="E76" s="272"/>
      <c r="F76" s="272"/>
      <c r="G76" s="272"/>
      <c r="H76" s="272"/>
      <c r="I76" s="272"/>
      <c r="J76" s="272"/>
      <c r="K76" s="366"/>
      <c r="L76" s="272"/>
      <c r="M76" s="272"/>
      <c r="N76" s="272"/>
      <c r="R76" s="12"/>
      <c r="S76" s="12"/>
      <c r="T76" s="12"/>
    </row>
    <row r="77" spans="1:22" x14ac:dyDescent="0.35">
      <c r="A77" s="453" t="s">
        <v>401</v>
      </c>
      <c r="B77" s="307" t="s">
        <v>128</v>
      </c>
      <c r="C77" s="134" t="s">
        <v>402</v>
      </c>
      <c r="D77" s="131" t="s">
        <v>254</v>
      </c>
      <c r="E77" s="270" t="s">
        <v>418</v>
      </c>
      <c r="F77" s="270" t="s">
        <v>441</v>
      </c>
      <c r="G77" s="270" t="s">
        <v>420</v>
      </c>
      <c r="H77" s="270" t="s">
        <v>477</v>
      </c>
      <c r="I77" s="270" t="s">
        <v>436</v>
      </c>
      <c r="J77" s="270" t="s">
        <v>157</v>
      </c>
      <c r="K77" s="320" t="s">
        <v>1263</v>
      </c>
      <c r="L77" s="270" t="s">
        <v>254</v>
      </c>
      <c r="M77" s="270"/>
      <c r="N77" s="320" t="s">
        <v>1264</v>
      </c>
      <c r="R77" s="12" t="str">
        <f>IF(OR(J77='Drop downs'!$G$7,J77='Drop downs'!$G$5), B77&amp;": "&amp;K77&amp;CHAR(10),"")</f>
        <v/>
      </c>
      <c r="S77" s="12" t="str">
        <f>IF(J77='Drop downs'!$G$2,B77&amp;": "&amp;K77&amp;"
"," ")</f>
        <v xml:space="preserve"> </v>
      </c>
      <c r="T77" s="12" t="str">
        <f>IF(E77='Drop downs'!$B$6,B77&amp;": "&amp;K77&amp;"","")</f>
        <v/>
      </c>
      <c r="U77" t="str">
        <f t="shared" ref="U77:U84" si="1">IF(M77&gt;0,B77&amp;":"&amp;M77&amp;"
","")</f>
        <v/>
      </c>
      <c r="V77" t="str">
        <f>IF(N77&gt;0,B77&amp;":"&amp;N77&amp;"
","")</f>
        <v xml:space="preserve">IIA13:A potential enhancement for this policy could be the specification that a sustainable use of materials and/or resources would be required.
</v>
      </c>
    </row>
    <row r="78" spans="1:22" x14ac:dyDescent="0.35">
      <c r="A78" s="455"/>
      <c r="B78" s="308"/>
      <c r="C78" s="135" t="s">
        <v>403</v>
      </c>
      <c r="D78" s="131" t="s">
        <v>254</v>
      </c>
      <c r="E78" s="271"/>
      <c r="F78" s="271"/>
      <c r="G78" s="271"/>
      <c r="H78" s="271"/>
      <c r="I78" s="271"/>
      <c r="J78" s="271"/>
      <c r="K78" s="364"/>
      <c r="L78" s="271"/>
      <c r="M78" s="271"/>
      <c r="N78" s="364"/>
      <c r="R78" s="12"/>
      <c r="S78" s="12"/>
      <c r="T78" s="12"/>
    </row>
    <row r="79" spans="1:22" x14ac:dyDescent="0.35">
      <c r="A79" s="455"/>
      <c r="B79" s="308"/>
      <c r="C79" s="135" t="s">
        <v>404</v>
      </c>
      <c r="D79" s="131" t="s">
        <v>250</v>
      </c>
      <c r="E79" s="271"/>
      <c r="F79" s="271"/>
      <c r="G79" s="271"/>
      <c r="H79" s="271"/>
      <c r="I79" s="271"/>
      <c r="J79" s="271"/>
      <c r="K79" s="364"/>
      <c r="L79" s="271"/>
      <c r="M79" s="271"/>
      <c r="N79" s="364"/>
      <c r="R79" s="12"/>
      <c r="S79" s="12"/>
      <c r="T79" s="12"/>
    </row>
    <row r="80" spans="1:22" x14ac:dyDescent="0.35">
      <c r="A80" s="455"/>
      <c r="B80" s="308"/>
      <c r="C80" s="142" t="s">
        <v>405</v>
      </c>
      <c r="D80" s="131" t="s">
        <v>250</v>
      </c>
      <c r="E80" s="271"/>
      <c r="F80" s="271"/>
      <c r="G80" s="271"/>
      <c r="H80" s="271"/>
      <c r="I80" s="271"/>
      <c r="J80" s="271"/>
      <c r="K80" s="364"/>
      <c r="L80" s="271"/>
      <c r="M80" s="271"/>
      <c r="N80" s="364"/>
      <c r="R80" s="12"/>
      <c r="S80" s="12"/>
      <c r="T80" s="12"/>
    </row>
    <row r="81" spans="1:22" ht="29" x14ac:dyDescent="0.35">
      <c r="A81" s="455"/>
      <c r="B81" s="308"/>
      <c r="C81" s="142" t="s">
        <v>406</v>
      </c>
      <c r="D81" s="131" t="s">
        <v>254</v>
      </c>
      <c r="E81" s="271"/>
      <c r="F81" s="271"/>
      <c r="G81" s="271"/>
      <c r="H81" s="271"/>
      <c r="I81" s="271"/>
      <c r="J81" s="271"/>
      <c r="K81" s="364"/>
      <c r="L81" s="271"/>
      <c r="M81" s="271"/>
      <c r="N81" s="364"/>
      <c r="R81" s="12"/>
      <c r="S81" s="12"/>
      <c r="T81" s="12"/>
    </row>
    <row r="82" spans="1:22" ht="29" x14ac:dyDescent="0.35">
      <c r="A82" s="455"/>
      <c r="B82" s="308"/>
      <c r="C82" s="142" t="s">
        <v>407</v>
      </c>
      <c r="D82" s="131" t="s">
        <v>250</v>
      </c>
      <c r="E82" s="271"/>
      <c r="F82" s="271"/>
      <c r="G82" s="271"/>
      <c r="H82" s="271"/>
      <c r="I82" s="271"/>
      <c r="J82" s="271"/>
      <c r="K82" s="364"/>
      <c r="L82" s="271"/>
      <c r="M82" s="271"/>
      <c r="N82" s="364"/>
      <c r="R82" s="12"/>
      <c r="S82" s="12"/>
      <c r="T82" s="12"/>
    </row>
    <row r="83" spans="1:22" ht="15" thickBot="1" x14ac:dyDescent="0.4">
      <c r="A83" s="456"/>
      <c r="B83" s="309"/>
      <c r="C83" s="143" t="s">
        <v>408</v>
      </c>
      <c r="D83" s="131" t="s">
        <v>254</v>
      </c>
      <c r="E83" s="272"/>
      <c r="F83" s="272"/>
      <c r="G83" s="272"/>
      <c r="H83" s="272"/>
      <c r="I83" s="272"/>
      <c r="J83" s="272"/>
      <c r="K83" s="300"/>
      <c r="L83" s="272"/>
      <c r="M83" s="272"/>
      <c r="N83" s="300"/>
      <c r="R83" s="12"/>
      <c r="S83" s="12"/>
      <c r="T83" s="12"/>
    </row>
    <row r="84" spans="1:22" x14ac:dyDescent="0.35">
      <c r="A84" s="453" t="s">
        <v>409</v>
      </c>
      <c r="B84" s="307" t="s">
        <v>129</v>
      </c>
      <c r="C84" s="144" t="s">
        <v>410</v>
      </c>
      <c r="D84" s="131" t="s">
        <v>254</v>
      </c>
      <c r="E84" s="270" t="s">
        <v>432</v>
      </c>
      <c r="F84" s="270" t="s">
        <v>441</v>
      </c>
      <c r="G84" s="270" t="s">
        <v>420</v>
      </c>
      <c r="H84" s="270" t="s">
        <v>421</v>
      </c>
      <c r="I84" s="270" t="s">
        <v>436</v>
      </c>
      <c r="J84" s="270" t="s">
        <v>157</v>
      </c>
      <c r="K84" s="320" t="s">
        <v>1265</v>
      </c>
      <c r="L84" s="270" t="s">
        <v>254</v>
      </c>
      <c r="M84" s="270"/>
      <c r="N84" s="270"/>
      <c r="R84" s="12" t="str">
        <f>IF(OR(J84='Drop downs'!$G$7,J84='Drop downs'!$G$5), B84&amp;": "&amp;K84&amp;CHAR(10),"")</f>
        <v/>
      </c>
      <c r="S84" s="12" t="str">
        <f>IF(J84='Drop downs'!$G$2,B84&amp;": "&amp;K84&amp;"
"," ")</f>
        <v xml:space="preserve"> </v>
      </c>
      <c r="T84" s="12" t="str">
        <f>IF(E84='Drop downs'!$B$6,B84&amp;": "&amp;K84&amp;"","")</f>
        <v/>
      </c>
      <c r="U84" t="str">
        <f t="shared" si="1"/>
        <v/>
      </c>
      <c r="V84" t="str">
        <f>IF(N84&gt;0,B84&amp;":"&amp;N84&amp;"
","")</f>
        <v/>
      </c>
    </row>
    <row r="85" spans="1:22" x14ac:dyDescent="0.35">
      <c r="A85" s="455"/>
      <c r="B85" s="308"/>
      <c r="C85" s="142" t="s">
        <v>411</v>
      </c>
      <c r="D85" s="145" t="s">
        <v>250</v>
      </c>
      <c r="E85" s="271"/>
      <c r="F85" s="271"/>
      <c r="G85" s="271"/>
      <c r="H85" s="271"/>
      <c r="I85" s="271"/>
      <c r="J85" s="271"/>
      <c r="K85" s="364"/>
      <c r="L85" s="271"/>
      <c r="M85" s="271"/>
      <c r="N85" s="271"/>
      <c r="R85" s="12"/>
      <c r="S85" s="12"/>
      <c r="T85" s="12"/>
    </row>
    <row r="86" spans="1:22" x14ac:dyDescent="0.35">
      <c r="A86" s="455"/>
      <c r="B86" s="308"/>
      <c r="C86" s="142" t="s">
        <v>412</v>
      </c>
      <c r="D86" s="145" t="s">
        <v>250</v>
      </c>
      <c r="E86" s="271"/>
      <c r="F86" s="271"/>
      <c r="G86" s="271"/>
      <c r="H86" s="271"/>
      <c r="I86" s="271"/>
      <c r="J86" s="271"/>
      <c r="K86" s="364"/>
      <c r="L86" s="271"/>
      <c r="M86" s="271"/>
      <c r="N86" s="271"/>
      <c r="R86" s="12"/>
      <c r="S86" s="12"/>
      <c r="T86" s="12"/>
    </row>
    <row r="87" spans="1:22" ht="70" customHeight="1" thickBot="1" x14ac:dyDescent="0.4">
      <c r="A87" s="456"/>
      <c r="B87" s="309"/>
      <c r="C87" s="141" t="s">
        <v>413</v>
      </c>
      <c r="D87" s="146" t="s">
        <v>254</v>
      </c>
      <c r="E87" s="272"/>
      <c r="F87" s="272"/>
      <c r="G87" s="272"/>
      <c r="H87" s="272"/>
      <c r="I87" s="272"/>
      <c r="J87" s="272"/>
      <c r="K87" s="300"/>
      <c r="L87" s="272"/>
      <c r="M87" s="272"/>
      <c r="N87" s="272"/>
      <c r="R87" s="12" t="str">
        <f>IF(OR(J87='Drop downs'!$G$7,J87='Drop downs'!$G$5), B87&amp;": "&amp;K87&amp;CHAR(10),"")</f>
        <v/>
      </c>
      <c r="S87" s="12" t="str">
        <f>IF(J87='Drop downs'!$G$2,B87&amp;": "&amp;K87&amp;""," ")</f>
        <v xml:space="preserve"> </v>
      </c>
      <c r="T87" s="12"/>
    </row>
    <row r="89" spans="1:22" x14ac:dyDescent="0.35">
      <c r="A89" s="231" t="s">
        <v>57</v>
      </c>
      <c r="B89" s="231"/>
      <c r="C89" s="231"/>
      <c r="D89" s="231"/>
      <c r="E89" s="231"/>
      <c r="F89" s="231"/>
      <c r="G89" s="231"/>
      <c r="H89" s="231"/>
      <c r="I89" s="231"/>
      <c r="J89" s="231"/>
      <c r="K89" s="231"/>
      <c r="L89" s="231"/>
      <c r="M89" s="231"/>
    </row>
    <row r="90" spans="1:22" s="2" customFormat="1" ht="129" customHeight="1" x14ac:dyDescent="0.35">
      <c r="A90" s="236" t="str">
        <f>R8&amp;R18&amp;R20&amp;R28&amp;R36&amp;R42&amp;R47&amp;R48&amp;R49&amp;R54&amp;R57&amp;R65&amp;R72&amp;R77&amp;R84&amp;R87</f>
        <v xml:space="preserve">IIA5: The policy has an uncertain effect on the achievement of IIA5 as the policy places high demand on housing design which could lead to greater costs for developers and could affect delivery. 
</v>
      </c>
      <c r="B90" s="236"/>
      <c r="C90" s="236"/>
      <c r="D90" s="236"/>
      <c r="E90" s="236"/>
      <c r="F90" s="236"/>
      <c r="G90" s="236"/>
      <c r="H90" s="236"/>
      <c r="I90" s="236"/>
      <c r="J90" s="236"/>
      <c r="K90" s="236"/>
      <c r="L90" s="236"/>
      <c r="M90" s="236"/>
    </row>
    <row r="91" spans="1:22" x14ac:dyDescent="0.35">
      <c r="A91" s="231" t="s">
        <v>59</v>
      </c>
      <c r="B91" s="231"/>
      <c r="C91" s="231"/>
      <c r="D91" s="231"/>
      <c r="E91" s="231"/>
      <c r="F91" s="231"/>
      <c r="G91" s="231"/>
      <c r="H91" s="231"/>
      <c r="I91" s="231"/>
      <c r="J91" s="231"/>
      <c r="K91" s="231"/>
      <c r="L91" s="231"/>
      <c r="M91" s="231"/>
    </row>
    <row r="92" spans="1:22" ht="50.5" customHeight="1" x14ac:dyDescent="0.35">
      <c r="A92" s="236" t="str">
        <f>S8&amp;S18&amp;S20&amp;S28&amp;S36&amp;S42&amp;S47&amp;S48&amp;S49&amp;S54&amp;S57&amp;S65&amp;S72&amp;S77&amp;S84&amp;S87</f>
        <v xml:space="preserve">     IIA6: This policy supports the achievement of IIA6 through its promotion of green mobility across the district. The policy prioritises active and low carbon transport which will increase sustainable travel habits, and aims to reduce fossil fuel vehicle journeys, supporting necessary ongoing private vehicular travel needs by facilitating and encouraging car-sharing and electric vehicle usage. This will have a potential significant effect on sustainable travel within the Borough. 
 IIA8: This policy supports the achievement of IIA8 by minimising the Boroughs contribution towards the emission of climate change gasses through the use of low carbon technology. The policy states that developments must make the fullest possible contribution to reducing greenhouse gas emissions in both the construction and operational phases by maximising energy efficiency and conservation measures, whilst prioritising the use of low carbon heating, renewable energy solutions and local renewable energy generation in line with Policy CN2 (Energy Infrastructure). It will also be ensured that all new housing is net zero carbon in line with Policy CN1 (Sustainable Design and Retrofitting) by minimising embodied carbon through sustainably sourced materials and construction techniques, green mobility will be prioritised in order to reduce vehicular emissions, and waste will be re-used and recycled as part of the circular economy. As such, a potential significant positive effect has been identified. 
       </v>
      </c>
      <c r="B92" s="236"/>
      <c r="C92" s="236"/>
      <c r="D92" s="236"/>
      <c r="E92" s="236"/>
      <c r="F92" s="236"/>
      <c r="G92" s="236"/>
      <c r="H92" s="236"/>
      <c r="I92" s="236"/>
      <c r="J92" s="236"/>
      <c r="K92" s="236"/>
      <c r="L92" s="236"/>
      <c r="M92" s="236"/>
    </row>
    <row r="93" spans="1:22" x14ac:dyDescent="0.35">
      <c r="A93" s="231" t="s">
        <v>61</v>
      </c>
      <c r="B93" s="231"/>
      <c r="C93" s="231"/>
      <c r="D93" s="231"/>
      <c r="E93" s="231"/>
      <c r="F93" s="231"/>
      <c r="G93" s="231"/>
      <c r="H93" s="231"/>
      <c r="I93" s="231"/>
      <c r="J93" s="231"/>
      <c r="K93" s="231"/>
      <c r="L93" s="231"/>
      <c r="M93" s="231"/>
    </row>
    <row r="94" spans="1:22" ht="150" customHeight="1" x14ac:dyDescent="0.35">
      <c r="A94" s="232"/>
      <c r="B94" s="232"/>
      <c r="C94" s="232"/>
      <c r="D94" s="232"/>
      <c r="E94" s="232"/>
      <c r="F94" s="232"/>
      <c r="G94" s="232"/>
      <c r="H94" s="232"/>
      <c r="I94" s="232"/>
      <c r="J94" s="232"/>
      <c r="K94" s="232"/>
      <c r="L94" s="232"/>
      <c r="M94" s="232"/>
    </row>
    <row r="95" spans="1:22" x14ac:dyDescent="0.35">
      <c r="A95" s="231" t="s">
        <v>46</v>
      </c>
      <c r="B95" s="231"/>
      <c r="C95" s="231"/>
      <c r="D95" s="231"/>
      <c r="E95" s="231"/>
      <c r="F95" s="231"/>
      <c r="G95" s="231"/>
      <c r="H95" s="231"/>
      <c r="I95" s="231"/>
      <c r="J95" s="231"/>
      <c r="K95" s="231"/>
      <c r="L95" s="231"/>
      <c r="M95" s="231"/>
    </row>
    <row r="96" spans="1:22" ht="186.75" customHeight="1" x14ac:dyDescent="0.35">
      <c r="A96" s="232" t="str">
        <f>U8&amp;U18&amp;U20&amp;U28&amp;U36&amp;U42&amp;U47&amp;U49&amp;U54&amp;U57&amp;U65&amp;U72&amp;U77&amp;U84</f>
        <v xml:space="preserve">IIA5:To mitigate the uncertain effect, a viability assessment should be undertaken to ensure that the policy is deliverable.
</v>
      </c>
      <c r="B96" s="277"/>
      <c r="C96" s="232"/>
      <c r="D96" s="232"/>
      <c r="E96" s="232"/>
      <c r="F96" s="232"/>
      <c r="G96" s="232"/>
      <c r="H96" s="232"/>
      <c r="I96" s="232"/>
      <c r="J96" s="232"/>
      <c r="K96" s="232"/>
      <c r="L96" s="232"/>
      <c r="M96" s="232"/>
    </row>
    <row r="98" spans="1:13" x14ac:dyDescent="0.35">
      <c r="A98" s="232" t="str">
        <f>V8&amp;V18&amp;V20&amp;V28&amp;V36&amp;V42&amp;V47&amp;V49&amp;V54&amp;V57&amp;V65&amp;V72&amp;V77&amp;V84</f>
        <v xml:space="preserve">IIA13:A potential enhancement for this policy could be the specification that a sustainable use of materials and/or resources would be required.
</v>
      </c>
      <c r="B98" s="277"/>
      <c r="C98" s="232"/>
      <c r="D98" s="232"/>
      <c r="E98" s="232"/>
      <c r="F98" s="232"/>
      <c r="G98" s="232"/>
      <c r="H98" s="232"/>
      <c r="I98" s="232"/>
      <c r="J98" s="232"/>
      <c r="K98" s="232"/>
      <c r="L98" s="232"/>
      <c r="M98" s="232"/>
    </row>
  </sheetData>
  <sheetProtection algorithmName="SHA-512" hashValue="LJNikK81M2gbnSy3Xtjn3oEvFJuVvXS5RjXDrf1tSoWIzj1GjRl3tQkqvFBsNrGBaGUJ6xAUFwVvePQ+MwoJkA==" saltValue="NGP7FlFW7fs4Hn9WPgfgbQ==" spinCount="100000" sheet="1" objects="1" scenarios="1"/>
  <autoFilter ref="A7:M87" xr:uid="{D2C47CAF-421C-4D58-AA7A-22430CCF83D7}"/>
  <mergeCells count="183">
    <mergeCell ref="A98:M98"/>
    <mergeCell ref="A96:M96"/>
    <mergeCell ref="A90:M90"/>
    <mergeCell ref="A91:M91"/>
    <mergeCell ref="A92:M92"/>
    <mergeCell ref="A93:M93"/>
    <mergeCell ref="A94:M94"/>
    <mergeCell ref="A95:M95"/>
    <mergeCell ref="K84:K87"/>
    <mergeCell ref="L84:L87"/>
    <mergeCell ref="M84:M87"/>
    <mergeCell ref="N84:N87"/>
    <mergeCell ref="A89:M89"/>
    <mergeCell ref="N77:N83"/>
    <mergeCell ref="A84:A87"/>
    <mergeCell ref="B84:B87"/>
    <mergeCell ref="E84:E87"/>
    <mergeCell ref="F84:F87"/>
    <mergeCell ref="G84:G87"/>
    <mergeCell ref="H84:H87"/>
    <mergeCell ref="I84:I87"/>
    <mergeCell ref="J84:J87"/>
    <mergeCell ref="H77:H83"/>
    <mergeCell ref="I77:I83"/>
    <mergeCell ref="J77:J83"/>
    <mergeCell ref="K77:K83"/>
    <mergeCell ref="L77:L83"/>
    <mergeCell ref="M77:M83"/>
    <mergeCell ref="K72:K76"/>
    <mergeCell ref="L72:L76"/>
    <mergeCell ref="M72:M76"/>
    <mergeCell ref="N72:N76"/>
    <mergeCell ref="A77:A83"/>
    <mergeCell ref="B77:B83"/>
    <mergeCell ref="E77:E83"/>
    <mergeCell ref="F77:F83"/>
    <mergeCell ref="G77:G83"/>
    <mergeCell ref="A72:A76"/>
    <mergeCell ref="B72:B76"/>
    <mergeCell ref="E72:E76"/>
    <mergeCell ref="F72:F76"/>
    <mergeCell ref="G72:G76"/>
    <mergeCell ref="H72:H76"/>
    <mergeCell ref="I72:I76"/>
    <mergeCell ref="J72:J76"/>
    <mergeCell ref="H65:H71"/>
    <mergeCell ref="I65:I71"/>
    <mergeCell ref="J65:J71"/>
    <mergeCell ref="K57:K64"/>
    <mergeCell ref="L57:L64"/>
    <mergeCell ref="M57:M64"/>
    <mergeCell ref="N57:N64"/>
    <mergeCell ref="A65:A71"/>
    <mergeCell ref="B65:B71"/>
    <mergeCell ref="E65:E71"/>
    <mergeCell ref="F65:F71"/>
    <mergeCell ref="G65:G71"/>
    <mergeCell ref="N65:N71"/>
    <mergeCell ref="K65:K71"/>
    <mergeCell ref="L65:L71"/>
    <mergeCell ref="M65:M71"/>
    <mergeCell ref="A57:A64"/>
    <mergeCell ref="B57:B64"/>
    <mergeCell ref="E57:E64"/>
    <mergeCell ref="F57:F64"/>
    <mergeCell ref="G57:G64"/>
    <mergeCell ref="H57:H64"/>
    <mergeCell ref="I57:I64"/>
    <mergeCell ref="J57:J64"/>
    <mergeCell ref="H54:H56"/>
    <mergeCell ref="I54:I56"/>
    <mergeCell ref="J54:J56"/>
    <mergeCell ref="K49:K53"/>
    <mergeCell ref="L49:L53"/>
    <mergeCell ref="M49:M53"/>
    <mergeCell ref="N49:N53"/>
    <mergeCell ref="A54:A56"/>
    <mergeCell ref="B54:B56"/>
    <mergeCell ref="E54:E56"/>
    <mergeCell ref="F54:F56"/>
    <mergeCell ref="G54:G56"/>
    <mergeCell ref="N54:N56"/>
    <mergeCell ref="K54:K56"/>
    <mergeCell ref="L54:L56"/>
    <mergeCell ref="M54:M56"/>
    <mergeCell ref="A49:A53"/>
    <mergeCell ref="B49:B53"/>
    <mergeCell ref="E49:E53"/>
    <mergeCell ref="F49:F53"/>
    <mergeCell ref="G49:G53"/>
    <mergeCell ref="H49:H53"/>
    <mergeCell ref="I49:I53"/>
    <mergeCell ref="J49:J53"/>
    <mergeCell ref="H47:H48"/>
    <mergeCell ref="I47:I48"/>
    <mergeCell ref="J47:J48"/>
    <mergeCell ref="K42:K46"/>
    <mergeCell ref="L42:L46"/>
    <mergeCell ref="M42:M46"/>
    <mergeCell ref="N42:N46"/>
    <mergeCell ref="A47:A48"/>
    <mergeCell ref="B47:B48"/>
    <mergeCell ref="E47:E48"/>
    <mergeCell ref="F47:F48"/>
    <mergeCell ref="G47:G48"/>
    <mergeCell ref="N47:N48"/>
    <mergeCell ref="K47:K48"/>
    <mergeCell ref="L47:L48"/>
    <mergeCell ref="M47:M48"/>
    <mergeCell ref="A42:A46"/>
    <mergeCell ref="B42:B46"/>
    <mergeCell ref="E42:E46"/>
    <mergeCell ref="F42:F46"/>
    <mergeCell ref="G42:G46"/>
    <mergeCell ref="H42:H46"/>
    <mergeCell ref="I42:I46"/>
    <mergeCell ref="J42:J46"/>
    <mergeCell ref="K28:K35"/>
    <mergeCell ref="L28:L35"/>
    <mergeCell ref="M28:M35"/>
    <mergeCell ref="H36:H41"/>
    <mergeCell ref="I36:I41"/>
    <mergeCell ref="J36:J41"/>
    <mergeCell ref="N28:N35"/>
    <mergeCell ref="A36:A41"/>
    <mergeCell ref="B36:B41"/>
    <mergeCell ref="E36:E41"/>
    <mergeCell ref="F36:F41"/>
    <mergeCell ref="G36:G41"/>
    <mergeCell ref="N36:N41"/>
    <mergeCell ref="K36:K41"/>
    <mergeCell ref="L36:L41"/>
    <mergeCell ref="M36:M41"/>
    <mergeCell ref="A28:A35"/>
    <mergeCell ref="B28:B35"/>
    <mergeCell ref="E28:E35"/>
    <mergeCell ref="F28:F35"/>
    <mergeCell ref="G28:G35"/>
    <mergeCell ref="H28:H35"/>
    <mergeCell ref="I28:I35"/>
    <mergeCell ref="J28:J35"/>
    <mergeCell ref="H20:H27"/>
    <mergeCell ref="I20:I27"/>
    <mergeCell ref="J20:J27"/>
    <mergeCell ref="K18:K19"/>
    <mergeCell ref="L18:L19"/>
    <mergeCell ref="M18:M19"/>
    <mergeCell ref="N18:N19"/>
    <mergeCell ref="A20:A27"/>
    <mergeCell ref="B20:B27"/>
    <mergeCell ref="E20:E27"/>
    <mergeCell ref="F20:F27"/>
    <mergeCell ref="G20:G27"/>
    <mergeCell ref="N20:N27"/>
    <mergeCell ref="K20:K27"/>
    <mergeCell ref="L20:L27"/>
    <mergeCell ref="M20:M27"/>
    <mergeCell ref="A18:A19"/>
    <mergeCell ref="B18:B19"/>
    <mergeCell ref="E18:E19"/>
    <mergeCell ref="F18:F19"/>
    <mergeCell ref="G18:G19"/>
    <mergeCell ref="H18:H19"/>
    <mergeCell ref="I18:I19"/>
    <mergeCell ref="J18:J19"/>
    <mergeCell ref="H8:H17"/>
    <mergeCell ref="I8:I17"/>
    <mergeCell ref="J8:J17"/>
    <mergeCell ref="C1:F1"/>
    <mergeCell ref="C2:F2"/>
    <mergeCell ref="C4:F4"/>
    <mergeCell ref="A6:C6"/>
    <mergeCell ref="A8:A17"/>
    <mergeCell ref="B8:B17"/>
    <mergeCell ref="E8:E17"/>
    <mergeCell ref="F8:F17"/>
    <mergeCell ref="G8:G17"/>
    <mergeCell ref="E6:N6"/>
    <mergeCell ref="N8:N17"/>
    <mergeCell ref="K8:K17"/>
    <mergeCell ref="L8:L17"/>
    <mergeCell ref="M8:M17"/>
    <mergeCell ref="C3:F3"/>
  </mergeCells>
  <conditionalFormatting sqref="C50:C53">
    <cfRule type="expression" dxfId="659" priority="14">
      <formula>$D50="No"</formula>
    </cfRule>
  </conditionalFormatting>
  <conditionalFormatting sqref="C8:D87">
    <cfRule type="expression" dxfId="658" priority="13">
      <formula>$D8="No"</formula>
    </cfRule>
  </conditionalFormatting>
  <conditionalFormatting sqref="J8">
    <cfRule type="cellIs" dxfId="657" priority="7" operator="equal">
      <formula>"Significant Negative"</formula>
    </cfRule>
    <cfRule type="cellIs" dxfId="656" priority="8" operator="equal">
      <formula>"Minor Negative"</formula>
    </cfRule>
    <cfRule type="cellIs" dxfId="655" priority="9" operator="equal">
      <formula>"Uncertain"</formula>
    </cfRule>
    <cfRule type="cellIs" dxfId="654" priority="10" operator="equal">
      <formula>"Neutral"</formula>
    </cfRule>
    <cfRule type="cellIs" dxfId="653" priority="11" operator="equal">
      <formula>"Minor Positive"</formula>
    </cfRule>
    <cfRule type="cellIs" dxfId="652" priority="12" operator="equal">
      <formula>"Significant Positive"</formula>
    </cfRule>
  </conditionalFormatting>
  <conditionalFormatting sqref="J18">
    <cfRule type="cellIs" dxfId="651" priority="2" operator="equal">
      <formula>"Minor Negative"</formula>
    </cfRule>
    <cfRule type="cellIs" dxfId="650" priority="3" operator="equal">
      <formula>"Uncertain"</formula>
    </cfRule>
    <cfRule type="cellIs" dxfId="649" priority="4" operator="equal">
      <formula>"Neutral"</formula>
    </cfRule>
    <cfRule type="cellIs" dxfId="648" priority="5" operator="equal">
      <formula>"Minor Positive"</formula>
    </cfRule>
    <cfRule type="cellIs" dxfId="647" priority="6" operator="equal">
      <formula>"Significant Positive"</formula>
    </cfRule>
    <cfRule type="cellIs" dxfId="646" priority="1" operator="equal">
      <formula>"Significant Negative"</formula>
    </cfRule>
  </conditionalFormatting>
  <conditionalFormatting sqref="J20">
    <cfRule type="cellIs" dxfId="645" priority="38" operator="equal">
      <formula>"Minor Positive"</formula>
    </cfRule>
    <cfRule type="cellIs" dxfId="644" priority="37" operator="equal">
      <formula>"Neutral"</formula>
    </cfRule>
    <cfRule type="cellIs" dxfId="643" priority="36" operator="equal">
      <formula>"Uncertain"</formula>
    </cfRule>
    <cfRule type="cellIs" dxfId="642" priority="35" operator="equal">
      <formula>"Minor Negative"</formula>
    </cfRule>
    <cfRule type="cellIs" dxfId="641" priority="34" operator="equal">
      <formula>"Significant Negative"</formula>
    </cfRule>
    <cfRule type="cellIs" dxfId="640" priority="39" operator="equal">
      <formula>"Significant Positive"</formula>
    </cfRule>
  </conditionalFormatting>
  <conditionalFormatting sqref="J28 J49 J57 J65 J72 J77 J84">
    <cfRule type="cellIs" dxfId="639" priority="46" operator="equal">
      <formula>"Significant Negative"</formula>
    </cfRule>
    <cfRule type="cellIs" dxfId="638" priority="47" operator="equal">
      <formula>"Minor Negative"</formula>
    </cfRule>
    <cfRule type="cellIs" dxfId="637" priority="48" operator="equal">
      <formula>"Uncertain"</formula>
    </cfRule>
    <cfRule type="cellIs" dxfId="636" priority="49" operator="equal">
      <formula>"Neutral"</formula>
    </cfRule>
    <cfRule type="cellIs" dxfId="635" priority="50" operator="equal">
      <formula>"Minor Positive"</formula>
    </cfRule>
    <cfRule type="cellIs" dxfId="634" priority="51" operator="equal">
      <formula>"Significant Positive"</formula>
    </cfRule>
  </conditionalFormatting>
  <conditionalFormatting sqref="J36">
    <cfRule type="cellIs" dxfId="633" priority="33" operator="equal">
      <formula>"Significant Positive"</formula>
    </cfRule>
    <cfRule type="cellIs" dxfId="632" priority="28" operator="equal">
      <formula>"Significant Negative"</formula>
    </cfRule>
    <cfRule type="cellIs" dxfId="631" priority="29" operator="equal">
      <formula>"Minor Negative"</formula>
    </cfRule>
    <cfRule type="cellIs" dxfId="630" priority="30" operator="equal">
      <formula>"Uncertain"</formula>
    </cfRule>
    <cfRule type="cellIs" dxfId="629" priority="31" operator="equal">
      <formula>"Neutral"</formula>
    </cfRule>
    <cfRule type="cellIs" dxfId="628" priority="32" operator="equal">
      <formula>"Minor Positive"</formula>
    </cfRule>
  </conditionalFormatting>
  <conditionalFormatting sqref="J42">
    <cfRule type="cellIs" dxfId="627" priority="26" operator="equal">
      <formula>"Minor Positive"</formula>
    </cfRule>
    <cfRule type="cellIs" dxfId="626" priority="25" operator="equal">
      <formula>"Neutral"</formula>
    </cfRule>
    <cfRule type="cellIs" dxfId="625" priority="24" operator="equal">
      <formula>"Uncertain"</formula>
    </cfRule>
    <cfRule type="cellIs" dxfId="624" priority="23" operator="equal">
      <formula>"Minor Negative"</formula>
    </cfRule>
    <cfRule type="cellIs" dxfId="623" priority="22" operator="equal">
      <formula>"Significant Negative"</formula>
    </cfRule>
    <cfRule type="cellIs" dxfId="622" priority="27" operator="equal">
      <formula>"Significant Positive"</formula>
    </cfRule>
  </conditionalFormatting>
  <conditionalFormatting sqref="J47">
    <cfRule type="cellIs" dxfId="621" priority="40" operator="equal">
      <formula>"Significant Negative"</formula>
    </cfRule>
    <cfRule type="cellIs" dxfId="620" priority="41" operator="equal">
      <formula>"Minor Negative"</formula>
    </cfRule>
    <cfRule type="cellIs" dxfId="619" priority="42" operator="equal">
      <formula>"Uncertain"</formula>
    </cfRule>
    <cfRule type="cellIs" dxfId="618" priority="43" operator="equal">
      <formula>"Neutral"</formula>
    </cfRule>
    <cfRule type="cellIs" dxfId="617" priority="44" operator="equal">
      <formula>"Minor Positive"</formula>
    </cfRule>
    <cfRule type="cellIs" dxfId="616" priority="45" operator="equal">
      <formula>"Significant Positive"</formula>
    </cfRule>
  </conditionalFormatting>
  <conditionalFormatting sqref="J54">
    <cfRule type="cellIs" dxfId="615" priority="16" operator="equal">
      <formula>"Significant Negative"</formula>
    </cfRule>
    <cfRule type="cellIs" dxfId="614" priority="17" operator="equal">
      <formula>"Minor Negative"</formula>
    </cfRule>
    <cfRule type="cellIs" dxfId="613" priority="18" operator="equal">
      <formula>"Uncertain"</formula>
    </cfRule>
    <cfRule type="cellIs" dxfId="612" priority="19" operator="equal">
      <formula>"Neutral"</formula>
    </cfRule>
    <cfRule type="cellIs" dxfId="611" priority="20" operator="equal">
      <formula>"Minor Positive"</formula>
    </cfRule>
    <cfRule type="cellIs" dxfId="610" priority="21" operator="equal">
      <formula>"Significant Positive"</formula>
    </cfRule>
  </conditionalFormatting>
  <pageMargins left="0.7" right="0.7" top="0.75" bottom="0.75" header="0.3" footer="0.3"/>
  <pageSetup orientation="portrait" horizontalDpi="4294967293" verticalDpi="4294967293"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992B2C80E477419067011E39018375" ma:contentTypeVersion="15" ma:contentTypeDescription="Create a new document." ma:contentTypeScope="" ma:versionID="8bae90f09fdebcc2269460528ab0dc0b">
  <xsd:schema xmlns:xsd="http://www.w3.org/2001/XMLSchema" xmlns:xs="http://www.w3.org/2001/XMLSchema" xmlns:p="http://schemas.microsoft.com/office/2006/metadata/properties" xmlns:ns2="5ea9dc71-9d9c-4e04-b29a-0ad030174d82" xmlns:ns3="4dea83eb-9d6d-43c2-8e9f-3e057dc545a7" targetNamespace="http://schemas.microsoft.com/office/2006/metadata/properties" ma:root="true" ma:fieldsID="3488308492b3c045146a6e986585214f" ns2:_="" ns3:_="">
    <xsd:import namespace="5ea9dc71-9d9c-4e04-b29a-0ad030174d82"/>
    <xsd:import namespace="4dea83eb-9d6d-43c2-8e9f-3e057dc545a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a9dc71-9d9c-4e04-b29a-0ad030174d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84dabcf8-0b7b-4cfe-b513-404981d01833"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dea83eb-9d6d-43c2-8e9f-3e057dc545a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6dd41950-0217-4fe9-bacb-1691821e2d33}" ma:internalName="TaxCatchAll" ma:showField="CatchAllData" ma:web="4dea83eb-9d6d-43c2-8e9f-3e057dc545a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dea83eb-9d6d-43c2-8e9f-3e057dc545a7" xsi:nil="true"/>
    <lcf76f155ced4ddcb4097134ff3c332f xmlns="5ea9dc71-9d9c-4e04-b29a-0ad030174d8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2434544-7137-4A24-A329-388732DF7C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a9dc71-9d9c-4e04-b29a-0ad030174d82"/>
    <ds:schemaRef ds:uri="4dea83eb-9d6d-43c2-8e9f-3e057dc545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48956AC-DCED-4C52-A4F4-48BC89CE8D45}">
  <ds:schemaRefs>
    <ds:schemaRef ds:uri="http://schemas.microsoft.com/sharepoint/v3/contenttype/forms"/>
  </ds:schemaRefs>
</ds:datastoreItem>
</file>

<file path=customXml/itemProps3.xml><?xml version="1.0" encoding="utf-8"?>
<ds:datastoreItem xmlns:ds="http://schemas.openxmlformats.org/officeDocument/2006/customXml" ds:itemID="{36EDE40F-F92B-4068-A16A-05B2C1B20628}">
  <ds:schemaRefs>
    <ds:schemaRef ds:uri="http://schemas.microsoft.com/office/2006/metadata/properties"/>
    <ds:schemaRef ds:uri="http://schemas.microsoft.com/office/infopath/2007/PartnerControls"/>
    <ds:schemaRef ds:uri="4dea83eb-9d6d-43c2-8e9f-3e057dc545a7"/>
    <ds:schemaRef ds:uri="5ea9dc71-9d9c-4e04-b29a-0ad030174d8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114</vt:i4>
      </vt:variant>
      <vt:variant>
        <vt:lpstr>Named Ranges</vt:lpstr>
      </vt:variant>
      <vt:variant>
        <vt:i4>1</vt:i4>
      </vt:variant>
    </vt:vector>
  </HeadingPairs>
  <TitlesOfParts>
    <vt:vector size="115" baseType="lpstr">
      <vt:lpstr>Front Page</vt:lpstr>
      <vt:lpstr>Disclaimer</vt:lpstr>
      <vt:lpstr>Methodology</vt:lpstr>
      <vt:lpstr>Significance description</vt:lpstr>
      <vt:lpstr>Summary</vt:lpstr>
      <vt:lpstr>Sheet46</vt:lpstr>
      <vt:lpstr>Option B</vt:lpstr>
      <vt:lpstr>Option C</vt:lpstr>
      <vt:lpstr>Option D</vt:lpstr>
      <vt:lpstr>BLANK</vt:lpstr>
      <vt:lpstr>Spatial_Strategy</vt:lpstr>
      <vt:lpstr>SS_ALT_1</vt:lpstr>
      <vt:lpstr>SS_ALT_2</vt:lpstr>
      <vt:lpstr>Strategic_Policy_01</vt:lpstr>
      <vt:lpstr>GR1_Development_Standard</vt:lpstr>
      <vt:lpstr>GR2_Inclusive_Neighbourhoods</vt:lpstr>
      <vt:lpstr>GR3_Connecting_Places</vt:lpstr>
      <vt:lpstr>GR4_Building_Heights</vt:lpstr>
      <vt:lpstr>GR5_View_Management</vt:lpstr>
      <vt:lpstr>GR6_Areas_of_Special_Character</vt:lpstr>
      <vt:lpstr>GR6_ALT_1</vt:lpstr>
      <vt:lpstr>GR7_External_Lighting</vt:lpstr>
      <vt:lpstr>GR8_Shopfronts_and_Forecourts</vt:lpstr>
      <vt:lpstr>GR9_Advertisements_and_Displays</vt:lpstr>
      <vt:lpstr>GR10_Gardens_and_Amenity_Areas</vt:lpstr>
      <vt:lpstr>GR10_ALT_1</vt:lpstr>
      <vt:lpstr>GR10_ALT_2</vt:lpstr>
      <vt:lpstr>GR11_Planning_Obligations</vt:lpstr>
      <vt:lpstr>Strategic_Policy_02</vt:lpstr>
      <vt:lpstr>HE1_Heritage_Assets</vt:lpstr>
      <vt:lpstr>HE2_Enabling_Development</vt:lpstr>
      <vt:lpstr>Strategic_Policy_03</vt:lpstr>
      <vt:lpstr>Strategic_Policy_03_ALT1</vt:lpstr>
      <vt:lpstr>Strategic_Policy_03_ALT2</vt:lpstr>
      <vt:lpstr>HO1_Dwelling_Mix</vt:lpstr>
      <vt:lpstr>HO1_ALT_1</vt:lpstr>
      <vt:lpstr>HO1_ALT_2</vt:lpstr>
      <vt:lpstr>HO1_ALT_3</vt:lpstr>
      <vt:lpstr>HO1_ALT_4</vt:lpstr>
      <vt:lpstr>HO2_Conversion_Redevelopment</vt:lpstr>
      <vt:lpstr>HO2_ALT_1</vt:lpstr>
      <vt:lpstr>HO2_ALT_2</vt:lpstr>
      <vt:lpstr>HO2_ALT_3</vt:lpstr>
      <vt:lpstr>HO2_ALT_4</vt:lpstr>
      <vt:lpstr>HO2_ALT_5</vt:lpstr>
      <vt:lpstr>HO2_ALT_6</vt:lpstr>
      <vt:lpstr>HO3_Small_Sites</vt:lpstr>
      <vt:lpstr>HO4_Affordable_Housing</vt:lpstr>
      <vt:lpstr>HO4_ALT_1</vt:lpstr>
      <vt:lpstr>HO5_Housing_Estates</vt:lpstr>
      <vt:lpstr>HO5_ALT_1</vt:lpstr>
      <vt:lpstr>HO5_ALT_2</vt:lpstr>
      <vt:lpstr>HO6_Accommodation_Older_People</vt:lpstr>
      <vt:lpstr>HO6_ALT_1</vt:lpstr>
      <vt:lpstr>HO6_ALT_2</vt:lpstr>
      <vt:lpstr>HO6_ALT_3</vt:lpstr>
      <vt:lpstr>HO7_Supported_Accommodation</vt:lpstr>
      <vt:lpstr>HO7_ALT_1</vt:lpstr>
      <vt:lpstr>HO8_Student_Accommodation</vt:lpstr>
      <vt:lpstr>HO8_ALT_1</vt:lpstr>
      <vt:lpstr>HO8_ALT_2</vt:lpstr>
      <vt:lpstr>HO9_Large_Scale_Shared_Living</vt:lpstr>
      <vt:lpstr>HO9_ALT_1</vt:lpstr>
      <vt:lpstr>HO9_ALT_2</vt:lpstr>
      <vt:lpstr>HO9_ALT_3</vt:lpstr>
      <vt:lpstr>HO9_ALT_4</vt:lpstr>
      <vt:lpstr>HO10_Housing_Shared_Facilities</vt:lpstr>
      <vt:lpstr>HO10_ALT_1</vt:lpstr>
      <vt:lpstr>HO10_ALT_2</vt:lpstr>
      <vt:lpstr>HO10_ALT_3</vt:lpstr>
      <vt:lpstr>HO10_ALT_4</vt:lpstr>
      <vt:lpstr>HO11_Self_and_Custom_Build</vt:lpstr>
      <vt:lpstr>HO12_Gypsy_and_Traveller_Needs</vt:lpstr>
      <vt:lpstr>HO12_ALT_1</vt:lpstr>
      <vt:lpstr>HO12_ALT_2</vt:lpstr>
      <vt:lpstr>Strategic_Policy_04</vt:lpstr>
      <vt:lpstr>Strategic_Policy_05</vt:lpstr>
      <vt:lpstr>LE1_Development_Principles</vt:lpstr>
      <vt:lpstr>LE1_ALT_1</vt:lpstr>
      <vt:lpstr>LE2_Nighttime_Evening_Economy</vt:lpstr>
      <vt:lpstr>LE3_Industrial_Land</vt:lpstr>
      <vt:lpstr>LE3_ALT_1</vt:lpstr>
      <vt:lpstr>LE3_ALT_2</vt:lpstr>
      <vt:lpstr>LE4_Culture_Creative_Industries</vt:lpstr>
      <vt:lpstr>LE5_Tourism_and_Accommodation</vt:lpstr>
      <vt:lpstr>Strategic_Policy_06</vt:lpstr>
      <vt:lpstr>CI1_Safeguarding_Infrastructure</vt:lpstr>
      <vt:lpstr>CI2_Play_and_Informal_Leisure</vt:lpstr>
      <vt:lpstr>CI3_Sport_and_Recreation</vt:lpstr>
      <vt:lpstr>CI4_Comms_Infrastructure</vt:lpstr>
      <vt:lpstr>Strategic_Policy_07</vt:lpstr>
      <vt:lpstr>GI1_Green_Belt_and_MOL</vt:lpstr>
      <vt:lpstr>GI2_Open_Space</vt:lpstr>
      <vt:lpstr>GI2_ALT_1</vt:lpstr>
      <vt:lpstr>GI3_Biodiversity</vt:lpstr>
      <vt:lpstr>GI3_ALT_1</vt:lpstr>
      <vt:lpstr>GI4_Greening_Landscaping_Trees</vt:lpstr>
      <vt:lpstr>GI5_Food_Growing</vt:lpstr>
      <vt:lpstr>Strategic_Policy_08</vt:lpstr>
      <vt:lpstr>CN1_Design_and_Retrofitting</vt:lpstr>
      <vt:lpstr>CN1_ALT_1</vt:lpstr>
      <vt:lpstr>CN1_ALT_2</vt:lpstr>
      <vt:lpstr>CN2_Energy_Infrastructure</vt:lpstr>
      <vt:lpstr>CN3_Flood_Risk</vt:lpstr>
      <vt:lpstr>CN4_Drainage</vt:lpstr>
      <vt:lpstr>CN5_Waterway_Management</vt:lpstr>
      <vt:lpstr>Strategic_Policy_09</vt:lpstr>
      <vt:lpstr>CE1_Reducing_and_Managing_Waste</vt:lpstr>
      <vt:lpstr>CE2_Circular_Economy</vt:lpstr>
      <vt:lpstr>Strategic_Policy_10</vt:lpstr>
      <vt:lpstr>M1_Sustainable_Transport</vt:lpstr>
      <vt:lpstr>M2_Parking</vt:lpstr>
      <vt:lpstr>M3_Deliveries_and_Construction</vt:lpstr>
      <vt:lpstr>Drop downs</vt:lpstr>
      <vt:lpstr>'Front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Carla</dc:creator>
  <cp:keywords/>
  <dc:description/>
  <cp:lastModifiedBy>Mohammed Azram</cp:lastModifiedBy>
  <cp:revision/>
  <dcterms:created xsi:type="dcterms:W3CDTF">2021-03-30T11:49:10Z</dcterms:created>
  <dcterms:modified xsi:type="dcterms:W3CDTF">2025-02-18T17:16:12Z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0x01010019992B2C80E477419067011E39018375</vt:lpwstr>
  </property>
  <property fmtid="{D5CDD505-2E9C-101B-9397-08002B2CF9AE}" pid="3" name="MediaServiceImageTags">
    <vt:lpwstr/>
  </property>
</Properties>
</file>